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8.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1.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3.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4.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5.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6.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7.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8.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9.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20.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21.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22.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23.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24.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25.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26.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27.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28.xml" ContentType="application/vnd.openxmlformats-officedocument.drawing+xml"/>
  <Override PartName="/xl/comments1.xml" ContentType="application/vnd.openxmlformats-officedocument.spreadsheetml.comment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29.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30.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31.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32.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33.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34.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35.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36.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37.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38.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39.xml" ContentType="application/vnd.openxmlformats-officedocument.drawing+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40.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41.xml" ContentType="application/vnd.openxmlformats-officedocument.drawing+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42.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43.xml" ContentType="application/vnd.openxmlformats-officedocument.drawing+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44.xml" ContentType="application/vnd.openxmlformats-officedocument.drawing+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45.xml" ContentType="application/vnd.openxmlformats-officedocument.drawing+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46.xml" ContentType="application/vnd.openxmlformats-officedocument.drawing+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47.xml" ContentType="application/vnd.openxmlformats-officedocument.drawing+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48.xml" ContentType="application/vnd.openxmlformats-officedocument.drawing+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49.xml" ContentType="application/vnd.openxmlformats-officedocument.drawing+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50.xml" ContentType="application/vnd.openxmlformats-officedocument.drawing+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51.xml" ContentType="application/vnd.openxmlformats-officedocument.drawing+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52.xml" ContentType="application/vnd.openxmlformats-officedocument.drawing+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53.xml" ContentType="application/vnd.openxmlformats-officedocument.drawing+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54.xml" ContentType="application/vnd.openxmlformats-officedocument.drawing+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55.xml" ContentType="application/vnd.openxmlformats-officedocument.drawing+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56.xml" ContentType="application/vnd.openxmlformats-officedocument.drawing+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57.xml" ContentType="application/vnd.openxmlformats-officedocument.drawing+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58.xml" ContentType="application/vnd.openxmlformats-officedocument.drawing+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drawings/drawing59.xml" ContentType="application/vnd.openxmlformats-officedocument.drawing+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drawings/drawing60.xml" ContentType="application/vnd.openxmlformats-officedocument.drawing+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drawings/drawing61.xml" ContentType="application/vnd.openxmlformats-officedocument.drawing+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drawings/drawing62.xml" ContentType="application/vnd.openxmlformats-officedocument.drawing+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drawings/drawing63.xml" ContentType="application/vnd.openxmlformats-officedocument.drawing+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drawings/drawing64.xml" ContentType="application/vnd.openxmlformats-officedocument.drawing+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drawings/drawing65.xml" ContentType="application/vnd.openxmlformats-officedocument.drawing+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drawings/drawing66.xml" ContentType="application/vnd.openxmlformats-officedocument.drawing+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drawings/drawing67.xml" ContentType="application/vnd.openxmlformats-officedocument.drawing+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drawings/drawing68.xml" ContentType="application/vnd.openxmlformats-officedocument.drawing+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drawings/drawing69.xml" ContentType="application/vnd.openxmlformats-officedocument.drawing+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drawings/drawing70.xml" ContentType="application/vnd.openxmlformats-officedocument.drawing+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drawings/drawing71.xml" ContentType="application/vnd.openxmlformats-officedocument.drawing+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drawings/drawing72.xml" ContentType="application/vnd.openxmlformats-officedocument.drawing+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drawings/drawing73.xml" ContentType="application/vnd.openxmlformats-officedocument.drawing+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drawings/drawing74.xml" ContentType="application/vnd.openxmlformats-officedocument.drawing+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drawings/drawing75.xml" ContentType="application/vnd.openxmlformats-officedocument.drawing+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drawings/drawing76.xml" ContentType="application/vnd.openxmlformats-officedocument.drawing+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drawings/drawing77.xml" ContentType="application/vnd.openxmlformats-officedocument.drawing+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drawings/drawing78.xml" ContentType="application/vnd.openxmlformats-officedocument.drawing+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drawings/drawing79.xml" ContentType="application/vnd.openxmlformats-officedocument.drawing+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drawings/drawing80.xml" ContentType="application/vnd.openxmlformats-officedocument.drawing+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drawings/drawing81.xml" ContentType="application/vnd.openxmlformats-officedocument.drawing+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drawings/drawing82.xml" ContentType="application/vnd.openxmlformats-officedocument.drawing+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drawings/drawing83.xml" ContentType="application/vnd.openxmlformats-officedocument.drawing+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drawings/drawing84.xml" ContentType="application/vnd.openxmlformats-officedocument.drawing+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D:\Physical Monitoring\Summaries\ACP\"/>
    </mc:Choice>
  </mc:AlternateContent>
  <xr:revisionPtr revIDLastSave="0" documentId="13_ncr:1_{2A2D7A72-9DF1-4D07-BDB2-C2B2FAE4E7F9}" xr6:coauthVersionLast="47" xr6:coauthVersionMax="47" xr10:uidLastSave="{00000000-0000-0000-0000-000000000000}"/>
  <bookViews>
    <workbookView xWindow="-28920" yWindow="-120" windowWidth="29040" windowHeight="17520" tabRatio="919" activeTab="4" xr2:uid="{00000000-000D-0000-FFFF-FFFF00000000}"/>
  </bookViews>
  <sheets>
    <sheet name="Read Me" sheetId="99" r:id="rId1"/>
    <sheet name="Locations" sheetId="100" r:id="rId2"/>
    <sheet name="Global Average" sheetId="102" r:id="rId3"/>
    <sheet name="Yearly" sheetId="110" r:id="rId4"/>
    <sheet name="Monthly" sheetId="107" r:id="rId5"/>
    <sheet name="ABU" sheetId="82" r:id="rId6"/>
    <sheet name="ACL" sheetId="1" r:id="rId7"/>
    <sheet name="ALA" sheetId="2" r:id="rId8"/>
    <sheet name="AMA" sheetId="83" r:id="rId9"/>
    <sheet name="ARC" sheetId="3" r:id="rId10"/>
    <sheet name="ASA" sheetId="95" r:id="rId11"/>
    <sheet name="BAL" sheetId="5" r:id="rId12"/>
    <sheet name="BAT" sheetId="68" r:id="rId13"/>
    <sheet name="BBQ" sheetId="86" r:id="rId14"/>
    <sheet name="BCI" sheetId="7" r:id="rId15"/>
    <sheet name="BHT" sheetId="6" r:id="rId16"/>
    <sheet name="BTL" sheetId="60" r:id="rId17"/>
    <sheet name="BUR" sheetId="56" r:id="rId18"/>
    <sheet name="CAB" sheetId="93" r:id="rId19"/>
    <sheet name="CAN" sheetId="31" r:id="rId20"/>
    <sheet name="CAS" sheetId="10" r:id="rId21"/>
    <sheet name="CCA" sheetId="52" r:id="rId22"/>
    <sheet name="CCL" sheetId="106" r:id="rId23"/>
    <sheet name="CCO" sheetId="91" r:id="rId24"/>
    <sheet name="CDL" sheetId="8" r:id="rId25"/>
    <sheet name="CHA" sheetId="65" r:id="rId26"/>
    <sheet name="CHI" sheetId="11" r:id="rId27"/>
    <sheet name="CHM" sheetId="54" r:id="rId28"/>
    <sheet name="CHR" sheetId="12" r:id="rId29"/>
    <sheet name="CNO" sheetId="9" r:id="rId30"/>
    <sheet name="CNT" sheetId="13" r:id="rId31"/>
    <sheet name="COA" sheetId="64" r:id="rId32"/>
    <sheet name="CRI" sheetId="15" r:id="rId33"/>
    <sheet name="CSO" sheetId="14" r:id="rId34"/>
    <sheet name="CTO" sheetId="98" r:id="rId35"/>
    <sheet name="CZL" sheetId="81" r:id="rId36"/>
    <sheet name="DAR" sheetId="73" r:id="rId37"/>
    <sheet name="DBK" sheetId="55" r:id="rId38"/>
    <sheet name="DHT" sheetId="16" r:id="rId39"/>
    <sheet name="EMH" sheetId="17" r:id="rId40"/>
    <sheet name="ESC" sheetId="18" r:id="rId41"/>
    <sheet name="EZA" sheetId="19" r:id="rId42"/>
    <sheet name="FAA" sheetId="4" r:id="rId43"/>
    <sheet name="FRA" sheetId="74" r:id="rId44"/>
    <sheet name="FTO" sheetId="20" r:id="rId45"/>
    <sheet name="FTS" sheetId="103" r:id="rId46"/>
    <sheet name="GAD" sheetId="57" r:id="rId47"/>
    <sheet name="GAL" sheetId="101" r:id="rId48"/>
    <sheet name="GAM" sheetId="21" r:id="rId49"/>
    <sheet name="GAT" sheetId="22" r:id="rId50"/>
    <sheet name="GOL" sheetId="58" r:id="rId51"/>
    <sheet name="GTW" sheetId="23" r:id="rId52"/>
    <sheet name="GUA" sheetId="24" r:id="rId53"/>
    <sheet name="HHI" sheetId="25" r:id="rId54"/>
    <sheet name="HUM" sheetId="26" r:id="rId55"/>
    <sheet name="HUL" sheetId="62" r:id="rId56"/>
    <sheet name="IBC" sheetId="88" r:id="rId57"/>
    <sheet name="ILC" sheetId="76" r:id="rId58"/>
    <sheet name="JAG" sheetId="27" r:id="rId59"/>
    <sheet name="LGD" sheetId="66" r:id="rId60"/>
    <sheet name="LMB" sheetId="30" r:id="rId61"/>
    <sheet name="LMB_CRI_CSO" sheetId="87" r:id="rId62"/>
    <sheet name="MIR" sheetId="32" r:id="rId63"/>
    <sheet name="MLR" sheetId="33" r:id="rId64"/>
    <sheet name="NOR" sheetId="67" r:id="rId65"/>
    <sheet name="NBO" sheetId="104" r:id="rId66"/>
    <sheet name="PAL" sheetId="70" r:id="rId67"/>
    <sheet name="PBO" sheetId="89" r:id="rId68"/>
    <sheet name="PEL" sheetId="35" r:id="rId69"/>
    <sheet name="PFR" sheetId="90" r:id="rId70"/>
    <sheet name="PMG" sheetId="34" r:id="rId71"/>
    <sheet name="RAI" sheetId="29" r:id="rId72"/>
    <sheet name="RAN" sheetId="77" r:id="rId73"/>
    <sheet name="RPA" sheetId="105" r:id="rId74"/>
    <sheet name="RPD" sheetId="36" r:id="rId75"/>
    <sheet name="RPA_RPD" sheetId="108" r:id="rId76"/>
    <sheet name="SAL" sheetId="37" r:id="rId77"/>
    <sheet name="SCL" sheetId="84" r:id="rId78"/>
    <sheet name="SMG" sheetId="38" r:id="rId79"/>
    <sheet name="SPE" sheetId="78" r:id="rId80"/>
    <sheet name="SRO" sheetId="39" r:id="rId81"/>
    <sheet name="SVV" sheetId="92" r:id="rId82"/>
    <sheet name="TRA" sheetId="85" r:id="rId83"/>
    <sheet name="TSV" sheetId="79" r:id="rId84"/>
    <sheet name="TUC" sheetId="80" r:id="rId85"/>
    <sheet name="VCG" sheetId="96" r:id="rId86"/>
    <sheet name="VTM" sheetId="40" r:id="rId87"/>
    <sheet name="ZAN" sheetId="72" r:id="rId88"/>
  </sheets>
  <definedNames>
    <definedName name="___INDEX_SHEET___ASAP_Utilities">#REF!</definedName>
    <definedName name="CTO">#REF!</definedName>
    <definedName name="_xlnm.Print_Titles" localSheetId="6">ACL!$1:$4</definedName>
    <definedName name="_xlnm.Print_Titles" localSheetId="7">ALA!$1:$4</definedName>
    <definedName name="_xlnm.Print_Titles" localSheetId="11">BAL!$1:$4</definedName>
    <definedName name="_xlnm.Print_Titles" localSheetId="14">BCI!$1:$4</definedName>
    <definedName name="_xlnm.Print_Titles" localSheetId="15">BHT!$1:$4</definedName>
    <definedName name="_xlnm.Print_Titles" localSheetId="19">CAN!$1:$4</definedName>
    <definedName name="_xlnm.Print_Titles" localSheetId="20">CAS!$1:$4</definedName>
    <definedName name="_xlnm.Print_Titles" localSheetId="24">CDL!$1:$4</definedName>
    <definedName name="_xlnm.Print_Titles" localSheetId="26">CHI!$1:$4</definedName>
    <definedName name="_xlnm.Print_Titles" localSheetId="28">CHR!$1:$4</definedName>
    <definedName name="_xlnm.Print_Titles" localSheetId="29">CNO!$1:$4</definedName>
    <definedName name="_xlnm.Print_Titles" localSheetId="30">CNT!$1:$4</definedName>
    <definedName name="_xlnm.Print_Titles" localSheetId="32">CRI!$1:$4</definedName>
    <definedName name="_xlnm.Print_Titles" localSheetId="33">CSO!$1:$4</definedName>
    <definedName name="_xlnm.Print_Titles" localSheetId="38">DHT!$1:$4</definedName>
    <definedName name="_xlnm.Print_Titles" localSheetId="39">EMH!$1:$4</definedName>
    <definedName name="_xlnm.Print_Titles" localSheetId="40">ESC!$1:$4</definedName>
    <definedName name="_xlnm.Print_Titles" localSheetId="42">FAA!$1:$4</definedName>
    <definedName name="_xlnm.Print_Titles" localSheetId="48">GAM!$1:$4</definedName>
    <definedName name="_xlnm.Print_Titles" localSheetId="49">GAT!$1:$4</definedName>
    <definedName name="_xlnm.Print_Titles" localSheetId="51">GTW!$1:$4</definedName>
    <definedName name="_xlnm.Print_Titles" localSheetId="52">GUA!$1:$4</definedName>
    <definedName name="_xlnm.Print_Titles" localSheetId="53">HHI!$1:$4</definedName>
    <definedName name="_xlnm.Print_Titles" localSheetId="54">HUM!$1:$4</definedName>
    <definedName name="_xlnm.Print_Titles" localSheetId="60">LMB!$1:$4</definedName>
    <definedName name="_xlnm.Print_Titles" localSheetId="63">MLR!$1:$4</definedName>
    <definedName name="_xlnm.Print_Titles" localSheetId="68">PEL!$1:$4</definedName>
    <definedName name="_xlnm.Print_Titles" localSheetId="70">PMG!$1:$4</definedName>
    <definedName name="_xlnm.Print_Titles" localSheetId="71">RAI!$1:$4</definedName>
    <definedName name="_xlnm.Print_Titles" localSheetId="74">RPD!$1:$4</definedName>
    <definedName name="_xlnm.Print_Titles" localSheetId="76">SAL!$1:$4</definedName>
    <definedName name="_xlnm.Print_Titles" localSheetId="78">SMG!$1:$4</definedName>
    <definedName name="_xlnm.Print_Titles" localSheetId="80">SRO!$1:$4</definedName>
    <definedName name="Z_5162BB63_DB3B_11D3_AA0A_00104B61DA78_.wvu.PrintTitles" localSheetId="6" hidden="1">ACL!$1:$4</definedName>
    <definedName name="Z_5162BB63_DB3B_11D3_AA0A_00104B61DA78_.wvu.PrintTitles" localSheetId="7" hidden="1">ALA!$1:$4</definedName>
    <definedName name="Z_5162BB63_DB3B_11D3_AA0A_00104B61DA78_.wvu.PrintTitles" localSheetId="11" hidden="1">BAL!$1:$4</definedName>
    <definedName name="Z_5162BB63_DB3B_11D3_AA0A_00104B61DA78_.wvu.PrintTitles" localSheetId="14" hidden="1">BCI!$1:$4</definedName>
    <definedName name="Z_5162BB63_DB3B_11D3_AA0A_00104B61DA78_.wvu.PrintTitles" localSheetId="15" hidden="1">BHT!$1:$4</definedName>
    <definedName name="Z_5162BB63_DB3B_11D3_AA0A_00104B61DA78_.wvu.PrintTitles" localSheetId="19" hidden="1">CAN!$1:$4</definedName>
    <definedName name="Z_5162BB63_DB3B_11D3_AA0A_00104B61DA78_.wvu.PrintTitles" localSheetId="20" hidden="1">CAS!$1:$4</definedName>
    <definedName name="Z_5162BB63_DB3B_11D3_AA0A_00104B61DA78_.wvu.PrintTitles" localSheetId="24" hidden="1">CDL!$1:$4</definedName>
    <definedName name="Z_5162BB63_DB3B_11D3_AA0A_00104B61DA78_.wvu.PrintTitles" localSheetId="26" hidden="1">CHI!$1:$4</definedName>
    <definedName name="Z_5162BB63_DB3B_11D3_AA0A_00104B61DA78_.wvu.PrintTitles" localSheetId="28" hidden="1">CHR!$1:$4</definedName>
    <definedName name="Z_5162BB63_DB3B_11D3_AA0A_00104B61DA78_.wvu.PrintTitles" localSheetId="29" hidden="1">CNO!$1:$4</definedName>
    <definedName name="Z_5162BB63_DB3B_11D3_AA0A_00104B61DA78_.wvu.PrintTitles" localSheetId="30" hidden="1">CNT!$1:$4</definedName>
    <definedName name="Z_5162BB63_DB3B_11D3_AA0A_00104B61DA78_.wvu.PrintTitles" localSheetId="32" hidden="1">CRI!$1:$4</definedName>
    <definedName name="Z_5162BB63_DB3B_11D3_AA0A_00104B61DA78_.wvu.PrintTitles" localSheetId="33" hidden="1">CSO!$1:$4</definedName>
    <definedName name="Z_5162BB63_DB3B_11D3_AA0A_00104B61DA78_.wvu.PrintTitles" localSheetId="38" hidden="1">DHT!$1:$4</definedName>
    <definedName name="Z_5162BB63_DB3B_11D3_AA0A_00104B61DA78_.wvu.PrintTitles" localSheetId="39" hidden="1">EMH!$1:$4</definedName>
    <definedName name="Z_5162BB63_DB3B_11D3_AA0A_00104B61DA78_.wvu.PrintTitles" localSheetId="40" hidden="1">ESC!$1:$4</definedName>
    <definedName name="Z_5162BB63_DB3B_11D3_AA0A_00104B61DA78_.wvu.PrintTitles" localSheetId="42" hidden="1">FAA!$1:$4</definedName>
    <definedName name="Z_5162BB63_DB3B_11D3_AA0A_00104B61DA78_.wvu.PrintTitles" localSheetId="48" hidden="1">GAM!$1:$4</definedName>
    <definedName name="Z_5162BB63_DB3B_11D3_AA0A_00104B61DA78_.wvu.PrintTitles" localSheetId="49" hidden="1">GAT!$1:$4</definedName>
    <definedName name="Z_5162BB63_DB3B_11D3_AA0A_00104B61DA78_.wvu.PrintTitles" localSheetId="51" hidden="1">GTW!$1:$4</definedName>
    <definedName name="Z_5162BB63_DB3B_11D3_AA0A_00104B61DA78_.wvu.PrintTitles" localSheetId="52" hidden="1">GUA!$1:$4</definedName>
    <definedName name="Z_5162BB63_DB3B_11D3_AA0A_00104B61DA78_.wvu.PrintTitles" localSheetId="53" hidden="1">HHI!$1:$4</definedName>
    <definedName name="Z_5162BB63_DB3B_11D3_AA0A_00104B61DA78_.wvu.PrintTitles" localSheetId="54" hidden="1">HUM!$1:$4</definedName>
    <definedName name="Z_5162BB63_DB3B_11D3_AA0A_00104B61DA78_.wvu.PrintTitles" localSheetId="60" hidden="1">LMB!$1:$4</definedName>
    <definedName name="Z_5162BB63_DB3B_11D3_AA0A_00104B61DA78_.wvu.PrintTitles" localSheetId="63" hidden="1">MLR!$1:$4</definedName>
    <definedName name="Z_5162BB63_DB3B_11D3_AA0A_00104B61DA78_.wvu.PrintTitles" localSheetId="68" hidden="1">PEL!$1:$4</definedName>
    <definedName name="Z_5162BB63_DB3B_11D3_AA0A_00104B61DA78_.wvu.PrintTitles" localSheetId="70" hidden="1">PMG!$1:$4</definedName>
    <definedName name="Z_5162BB63_DB3B_11D3_AA0A_00104B61DA78_.wvu.PrintTitles" localSheetId="71" hidden="1">RAI!$1:$4</definedName>
    <definedName name="Z_5162BB63_DB3B_11D3_AA0A_00104B61DA78_.wvu.PrintTitles" localSheetId="74" hidden="1">RPD!$1:$4</definedName>
    <definedName name="Z_5162BB63_DB3B_11D3_AA0A_00104B61DA78_.wvu.PrintTitles" localSheetId="76" hidden="1">SAL!$1:$4</definedName>
    <definedName name="Z_5162BB63_DB3B_11D3_AA0A_00104B61DA78_.wvu.PrintTitles" localSheetId="78" hidden="1">SMG!$1:$4</definedName>
    <definedName name="Z_5162BB63_DB3B_11D3_AA0A_00104B61DA78_.wvu.PrintTitles" localSheetId="80" hidden="1">SRO!$1:$4</definedName>
  </definedNames>
  <calcPr calcId="191029"/>
  <customWorkbookViews>
    <customWorkbookView name="Michael S. Hart - Personal View" guid="{5162BB63-DB3B-11D3-AA0A-00104B61DA78}" mergeInterval="0" personalView="1" maximized="1" windowWidth="1020" windowHeight="607" tabRatio="714" activeSheetId="1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07" i="107" l="1"/>
  <c r="Q67" i="107" l="1"/>
  <c r="Q66" i="107"/>
  <c r="BH71" i="110"/>
  <c r="BL59" i="110"/>
  <c r="BH59" i="110"/>
  <c r="BK59" i="110" s="1"/>
  <c r="BL58" i="110"/>
  <c r="BH58" i="110"/>
  <c r="BK58" i="110" s="1"/>
  <c r="BI58" i="110" l="1"/>
  <c r="BJ58" i="110"/>
  <c r="BI59" i="110"/>
  <c r="BJ59" i="110"/>
  <c r="D68" i="72" l="1"/>
  <c r="E68" i="72" s="1"/>
  <c r="F68" i="72" s="1"/>
  <c r="G68" i="72" s="1"/>
  <c r="H68" i="72" s="1"/>
  <c r="I68" i="72" s="1"/>
  <c r="J68" i="72" s="1"/>
  <c r="K68" i="72" s="1"/>
  <c r="L68" i="72" s="1"/>
  <c r="M68" i="72" s="1"/>
  <c r="C68" i="72"/>
  <c r="B68" i="72"/>
  <c r="N66" i="72"/>
  <c r="M66" i="72"/>
  <c r="L66" i="72"/>
  <c r="K66" i="72"/>
  <c r="J66" i="72"/>
  <c r="I66" i="72"/>
  <c r="H66" i="72"/>
  <c r="G66" i="72"/>
  <c r="F66" i="72"/>
  <c r="E66" i="72"/>
  <c r="D66" i="72"/>
  <c r="C66" i="72"/>
  <c r="B66" i="72"/>
  <c r="N53" i="72"/>
  <c r="O53" i="72" s="1"/>
  <c r="N52" i="72"/>
  <c r="O52" i="72" s="1"/>
  <c r="D45" i="40"/>
  <c r="E45" i="40" s="1"/>
  <c r="F45" i="40" s="1"/>
  <c r="G45" i="40" s="1"/>
  <c r="H45" i="40" s="1"/>
  <c r="I45" i="40" s="1"/>
  <c r="J45" i="40" s="1"/>
  <c r="K45" i="40" s="1"/>
  <c r="L45" i="40" s="1"/>
  <c r="M45" i="40" s="1"/>
  <c r="C45" i="40"/>
  <c r="B45" i="40"/>
  <c r="N43" i="40"/>
  <c r="M43" i="40"/>
  <c r="L43" i="40"/>
  <c r="K43" i="40"/>
  <c r="J43" i="40"/>
  <c r="I43" i="40"/>
  <c r="H43" i="40"/>
  <c r="G43" i="40"/>
  <c r="F43" i="40"/>
  <c r="E43" i="40"/>
  <c r="D43" i="40"/>
  <c r="C43" i="40"/>
  <c r="B43" i="40"/>
  <c r="N29" i="40"/>
  <c r="O29" i="40" s="1"/>
  <c r="D34" i="96"/>
  <c r="E34" i="96" s="1"/>
  <c r="F34" i="96" s="1"/>
  <c r="G34" i="96" s="1"/>
  <c r="H34" i="96" s="1"/>
  <c r="I34" i="96" s="1"/>
  <c r="J34" i="96" s="1"/>
  <c r="K34" i="96" s="1"/>
  <c r="L34" i="96" s="1"/>
  <c r="M34" i="96" s="1"/>
  <c r="C34" i="96"/>
  <c r="B34" i="96"/>
  <c r="N32" i="96"/>
  <c r="M32" i="96"/>
  <c r="L32" i="96"/>
  <c r="K32" i="96"/>
  <c r="J32" i="96"/>
  <c r="I32" i="96"/>
  <c r="H32" i="96"/>
  <c r="G32" i="96"/>
  <c r="F32" i="96"/>
  <c r="E32" i="96"/>
  <c r="D32" i="96"/>
  <c r="C32" i="96"/>
  <c r="B32" i="96"/>
  <c r="N19" i="96"/>
  <c r="O19" i="96" s="1"/>
  <c r="N18" i="96"/>
  <c r="O18" i="96" s="1"/>
  <c r="D36" i="85"/>
  <c r="E36" i="85" s="1"/>
  <c r="F36" i="85" s="1"/>
  <c r="G36" i="85" s="1"/>
  <c r="H36" i="85" s="1"/>
  <c r="I36" i="85" s="1"/>
  <c r="J36" i="85" s="1"/>
  <c r="K36" i="85" s="1"/>
  <c r="L36" i="85" s="1"/>
  <c r="M36" i="85" s="1"/>
  <c r="C36" i="85"/>
  <c r="B36" i="85"/>
  <c r="N34" i="85"/>
  <c r="M34" i="85"/>
  <c r="L34" i="85"/>
  <c r="K34" i="85"/>
  <c r="J34" i="85"/>
  <c r="I34" i="85"/>
  <c r="H34" i="85"/>
  <c r="G34" i="85"/>
  <c r="F34" i="85"/>
  <c r="E34" i="85"/>
  <c r="D34" i="85"/>
  <c r="C34" i="85"/>
  <c r="B34" i="85"/>
  <c r="N21" i="85"/>
  <c r="O21" i="85" s="1"/>
  <c r="N20" i="85"/>
  <c r="O20" i="85" s="1"/>
  <c r="N46" i="39"/>
  <c r="N45" i="39"/>
  <c r="N44" i="39"/>
  <c r="N43" i="39"/>
  <c r="N42" i="39"/>
  <c r="N41" i="39"/>
  <c r="N40" i="39"/>
  <c r="N39" i="39"/>
  <c r="N38" i="39"/>
  <c r="N37" i="39"/>
  <c r="N36" i="39"/>
  <c r="N35" i="39"/>
  <c r="N34" i="39"/>
  <c r="N33" i="39"/>
  <c r="N32" i="39"/>
  <c r="N31" i="39"/>
  <c r="N30" i="39"/>
  <c r="N29" i="39"/>
  <c r="N28" i="39"/>
  <c r="N27" i="39"/>
  <c r="N26" i="39"/>
  <c r="N25" i="39"/>
  <c r="N24" i="39"/>
  <c r="N23" i="39"/>
  <c r="N22" i="39"/>
  <c r="N21" i="39"/>
  <c r="N20" i="39"/>
  <c r="N19" i="39"/>
  <c r="N18" i="39"/>
  <c r="N17" i="39"/>
  <c r="N16" i="39"/>
  <c r="N15" i="39"/>
  <c r="N14" i="39"/>
  <c r="N13" i="39"/>
  <c r="N12" i="39"/>
  <c r="N11" i="39"/>
  <c r="N55" i="39" s="1"/>
  <c r="N10" i="39"/>
  <c r="N9" i="39"/>
  <c r="N8" i="39"/>
  <c r="N7" i="39"/>
  <c r="D57" i="39"/>
  <c r="E57" i="39" s="1"/>
  <c r="F57" i="39" s="1"/>
  <c r="G57" i="39" s="1"/>
  <c r="H57" i="39" s="1"/>
  <c r="I57" i="39" s="1"/>
  <c r="J57" i="39" s="1"/>
  <c r="K57" i="39" s="1"/>
  <c r="L57" i="39" s="1"/>
  <c r="M57" i="39" s="1"/>
  <c r="C57" i="39"/>
  <c r="B57" i="39"/>
  <c r="M55" i="39"/>
  <c r="L55" i="39"/>
  <c r="K55" i="39"/>
  <c r="J55" i="39"/>
  <c r="I55" i="39"/>
  <c r="H55" i="39"/>
  <c r="G55" i="39"/>
  <c r="F55" i="39"/>
  <c r="E55" i="39"/>
  <c r="D55" i="39"/>
  <c r="C55" i="39"/>
  <c r="B55" i="39"/>
  <c r="D102" i="38"/>
  <c r="E102" i="38" s="1"/>
  <c r="F102" i="38" s="1"/>
  <c r="G102" i="38" s="1"/>
  <c r="H102" i="38" s="1"/>
  <c r="I102" i="38" s="1"/>
  <c r="J102" i="38" s="1"/>
  <c r="K102" i="38" s="1"/>
  <c r="L102" i="38" s="1"/>
  <c r="M102" i="38" s="1"/>
  <c r="C102" i="38"/>
  <c r="B102" i="38"/>
  <c r="N100" i="38"/>
  <c r="M100" i="38"/>
  <c r="L100" i="38"/>
  <c r="K100" i="38"/>
  <c r="J100" i="38"/>
  <c r="I100" i="38"/>
  <c r="H100" i="38"/>
  <c r="G100" i="38"/>
  <c r="F100" i="38"/>
  <c r="E100" i="38"/>
  <c r="D100" i="38"/>
  <c r="C100" i="38"/>
  <c r="B100" i="38"/>
  <c r="N87" i="38"/>
  <c r="O87" i="38" s="1"/>
  <c r="N86" i="38"/>
  <c r="O86" i="38" s="1"/>
  <c r="D36" i="84"/>
  <c r="E36" i="84" s="1"/>
  <c r="F36" i="84" s="1"/>
  <c r="G36" i="84" s="1"/>
  <c r="H36" i="84" s="1"/>
  <c r="I36" i="84" s="1"/>
  <c r="J36" i="84" s="1"/>
  <c r="K36" i="84" s="1"/>
  <c r="L36" i="84" s="1"/>
  <c r="M36" i="84" s="1"/>
  <c r="C36" i="84"/>
  <c r="B36" i="84"/>
  <c r="N34" i="84"/>
  <c r="M34" i="84"/>
  <c r="L34" i="84"/>
  <c r="K34" i="84"/>
  <c r="J34" i="84"/>
  <c r="I34" i="84"/>
  <c r="H34" i="84"/>
  <c r="G34" i="84"/>
  <c r="F34" i="84"/>
  <c r="E34" i="84"/>
  <c r="D34" i="84"/>
  <c r="C34" i="84"/>
  <c r="B34" i="84"/>
  <c r="N21" i="84"/>
  <c r="O21" i="84" s="1"/>
  <c r="N20" i="84"/>
  <c r="O20" i="84" s="1"/>
  <c r="N141" i="37"/>
  <c r="M141" i="37"/>
  <c r="L141" i="37"/>
  <c r="K141" i="37"/>
  <c r="J141" i="37"/>
  <c r="I141" i="37"/>
  <c r="H141" i="37"/>
  <c r="G141" i="37"/>
  <c r="F141" i="37"/>
  <c r="E141" i="37"/>
  <c r="D141" i="37"/>
  <c r="C141" i="37"/>
  <c r="B141" i="37"/>
  <c r="N142" i="37"/>
  <c r="M142" i="37"/>
  <c r="L142" i="37"/>
  <c r="K142" i="37"/>
  <c r="J142" i="37"/>
  <c r="I142" i="37"/>
  <c r="H142" i="37"/>
  <c r="G142" i="37"/>
  <c r="F142" i="37"/>
  <c r="E142" i="37"/>
  <c r="D142" i="37"/>
  <c r="C142" i="37"/>
  <c r="B142" i="37"/>
  <c r="D143" i="37"/>
  <c r="E143" i="37" s="1"/>
  <c r="F143" i="37" s="1"/>
  <c r="G143" i="37" s="1"/>
  <c r="H143" i="37" s="1"/>
  <c r="I143" i="37" s="1"/>
  <c r="J143" i="37" s="1"/>
  <c r="K143" i="37" s="1"/>
  <c r="L143" i="37" s="1"/>
  <c r="M143" i="37" s="1"/>
  <c r="C143" i="37"/>
  <c r="B143" i="37"/>
  <c r="N128" i="37"/>
  <c r="O128" i="37" s="1"/>
  <c r="N127" i="37"/>
  <c r="O127" i="37" s="1"/>
  <c r="N56" i="108"/>
  <c r="D58" i="108"/>
  <c r="E58" i="108" s="1"/>
  <c r="F58" i="108" s="1"/>
  <c r="G58" i="108" s="1"/>
  <c r="H58" i="108" s="1"/>
  <c r="I58" i="108" s="1"/>
  <c r="J58" i="108" s="1"/>
  <c r="K58" i="108" s="1"/>
  <c r="L58" i="108" s="1"/>
  <c r="M58" i="108" s="1"/>
  <c r="C58" i="108"/>
  <c r="B58" i="108"/>
  <c r="M56" i="108"/>
  <c r="L56" i="108"/>
  <c r="K56" i="108"/>
  <c r="J56" i="108"/>
  <c r="I56" i="108"/>
  <c r="H56" i="108"/>
  <c r="G56" i="108"/>
  <c r="F56" i="108"/>
  <c r="E56" i="108"/>
  <c r="D56" i="108"/>
  <c r="C56" i="108"/>
  <c r="B56" i="108"/>
  <c r="N43" i="108"/>
  <c r="O43" i="108" s="1"/>
  <c r="N42" i="108"/>
  <c r="O42" i="108" s="1"/>
  <c r="D29" i="105"/>
  <c r="E29" i="105" s="1"/>
  <c r="F29" i="105" s="1"/>
  <c r="G29" i="105" s="1"/>
  <c r="H29" i="105" s="1"/>
  <c r="I29" i="105" s="1"/>
  <c r="J29" i="105" s="1"/>
  <c r="K29" i="105" s="1"/>
  <c r="L29" i="105" s="1"/>
  <c r="M29" i="105" s="1"/>
  <c r="C29" i="105"/>
  <c r="B29" i="105"/>
  <c r="M27" i="105"/>
  <c r="L27" i="105"/>
  <c r="K27" i="105"/>
  <c r="J27" i="105"/>
  <c r="I27" i="105"/>
  <c r="H27" i="105"/>
  <c r="G27" i="105"/>
  <c r="F27" i="105"/>
  <c r="E27" i="105"/>
  <c r="D27" i="105"/>
  <c r="C27" i="105"/>
  <c r="B27" i="105"/>
  <c r="N14" i="105"/>
  <c r="N13" i="105"/>
  <c r="N116" i="29"/>
  <c r="N115" i="29"/>
  <c r="N114" i="29"/>
  <c r="N112" i="29"/>
  <c r="N111" i="29"/>
  <c r="N110" i="29"/>
  <c r="N109" i="29"/>
  <c r="N108" i="29"/>
  <c r="N106" i="29"/>
  <c r="N105" i="29"/>
  <c r="N104" i="29"/>
  <c r="N103" i="29"/>
  <c r="N102" i="29"/>
  <c r="N101" i="29"/>
  <c r="N100" i="29"/>
  <c r="N99" i="29"/>
  <c r="N98" i="29"/>
  <c r="N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2" i="29"/>
  <c r="N54" i="29"/>
  <c r="N53" i="29"/>
  <c r="N52" i="29"/>
  <c r="N51" i="29"/>
  <c r="N50" i="29"/>
  <c r="N49" i="29"/>
  <c r="N48" i="29"/>
  <c r="N47" i="29"/>
  <c r="N46" i="29"/>
  <c r="N45" i="29"/>
  <c r="N44" i="29"/>
  <c r="N43" i="29"/>
  <c r="N42" i="29"/>
  <c r="N41" i="29"/>
  <c r="N40" i="29"/>
  <c r="N39" i="29"/>
  <c r="N38" i="29"/>
  <c r="N37" i="29"/>
  <c r="N36" i="29"/>
  <c r="N35" i="29"/>
  <c r="O116" i="29"/>
  <c r="N15" i="29"/>
  <c r="N14" i="29"/>
  <c r="N129" i="29" s="1"/>
  <c r="N13" i="29"/>
  <c r="N12" i="29"/>
  <c r="N11" i="29"/>
  <c r="N10" i="29"/>
  <c r="N9" i="29"/>
  <c r="N8" i="29"/>
  <c r="N7" i="29"/>
  <c r="D131" i="29"/>
  <c r="E131" i="29" s="1"/>
  <c r="F131" i="29" s="1"/>
  <c r="G131" i="29" s="1"/>
  <c r="H131" i="29" s="1"/>
  <c r="I131" i="29" s="1"/>
  <c r="J131" i="29" s="1"/>
  <c r="K131" i="29" s="1"/>
  <c r="L131" i="29" s="1"/>
  <c r="M131" i="29" s="1"/>
  <c r="C131" i="29"/>
  <c r="B131" i="29"/>
  <c r="M129" i="29"/>
  <c r="L129" i="29"/>
  <c r="K129" i="29"/>
  <c r="J129" i="29"/>
  <c r="I129" i="29"/>
  <c r="H129" i="29"/>
  <c r="G129" i="29"/>
  <c r="F129" i="29"/>
  <c r="E129" i="29"/>
  <c r="D129" i="29"/>
  <c r="C129" i="29"/>
  <c r="B129" i="29"/>
  <c r="E135" i="34"/>
  <c r="F135" i="34" s="1"/>
  <c r="G135" i="34" s="1"/>
  <c r="H135" i="34" s="1"/>
  <c r="I135" i="34" s="1"/>
  <c r="J135" i="34" s="1"/>
  <c r="K135" i="34" s="1"/>
  <c r="L135" i="34" s="1"/>
  <c r="M135" i="34" s="1"/>
  <c r="D135" i="34"/>
  <c r="C135" i="34"/>
  <c r="B135" i="34"/>
  <c r="N133" i="34"/>
  <c r="M133" i="34"/>
  <c r="L133" i="34"/>
  <c r="K133" i="34"/>
  <c r="J133" i="34"/>
  <c r="I133" i="34"/>
  <c r="H133" i="34"/>
  <c r="G133" i="34"/>
  <c r="F133" i="34"/>
  <c r="E133" i="34"/>
  <c r="D133" i="34"/>
  <c r="C133" i="34"/>
  <c r="B133" i="34"/>
  <c r="N120" i="34"/>
  <c r="O120" i="34" s="1"/>
  <c r="O119" i="34"/>
  <c r="N119" i="34"/>
  <c r="D35" i="90"/>
  <c r="E35" i="90" s="1"/>
  <c r="F35" i="90" s="1"/>
  <c r="G35" i="90" s="1"/>
  <c r="H35" i="90" s="1"/>
  <c r="I35" i="90" s="1"/>
  <c r="J35" i="90" s="1"/>
  <c r="K35" i="90" s="1"/>
  <c r="L35" i="90" s="1"/>
  <c r="M35" i="90" s="1"/>
  <c r="C35" i="90"/>
  <c r="B35" i="90"/>
  <c r="N33" i="90"/>
  <c r="M33" i="90"/>
  <c r="L33" i="90"/>
  <c r="K33" i="90"/>
  <c r="J33" i="90"/>
  <c r="I33" i="90"/>
  <c r="H33" i="90"/>
  <c r="G33" i="90"/>
  <c r="F33" i="90"/>
  <c r="E33" i="90"/>
  <c r="D33" i="90"/>
  <c r="C33" i="90"/>
  <c r="B33" i="90"/>
  <c r="N20" i="90"/>
  <c r="O20" i="90" s="1"/>
  <c r="N19" i="90"/>
  <c r="O19" i="90" s="1"/>
  <c r="D110" i="35"/>
  <c r="E110" i="35" s="1"/>
  <c r="F110" i="35" s="1"/>
  <c r="G110" i="35" s="1"/>
  <c r="H110" i="35" s="1"/>
  <c r="I110" i="35" s="1"/>
  <c r="J110" i="35" s="1"/>
  <c r="K110" i="35" s="1"/>
  <c r="L110" i="35" s="1"/>
  <c r="M110" i="35" s="1"/>
  <c r="C110" i="35"/>
  <c r="B110" i="35"/>
  <c r="N108" i="35"/>
  <c r="M108" i="35"/>
  <c r="L108" i="35"/>
  <c r="K108" i="35"/>
  <c r="J108" i="35"/>
  <c r="I108" i="35"/>
  <c r="H108" i="35"/>
  <c r="G108" i="35"/>
  <c r="F108" i="35"/>
  <c r="E108" i="35"/>
  <c r="D108" i="35"/>
  <c r="C108" i="35"/>
  <c r="B108" i="35"/>
  <c r="N95" i="35"/>
  <c r="O95" i="35" s="1"/>
  <c r="N94" i="35"/>
  <c r="O94" i="35" s="1"/>
  <c r="D35" i="89"/>
  <c r="E35" i="89" s="1"/>
  <c r="F35" i="89" s="1"/>
  <c r="G35" i="89" s="1"/>
  <c r="H35" i="89" s="1"/>
  <c r="I35" i="89" s="1"/>
  <c r="J35" i="89" s="1"/>
  <c r="K35" i="89" s="1"/>
  <c r="L35" i="89" s="1"/>
  <c r="M35" i="89" s="1"/>
  <c r="C35" i="89"/>
  <c r="B35" i="89"/>
  <c r="N33" i="89"/>
  <c r="M33" i="89"/>
  <c r="L33" i="89"/>
  <c r="K33" i="89"/>
  <c r="J33" i="89"/>
  <c r="I33" i="89"/>
  <c r="H33" i="89"/>
  <c r="G33" i="89"/>
  <c r="F33" i="89"/>
  <c r="E33" i="89"/>
  <c r="D33" i="89"/>
  <c r="C33" i="89"/>
  <c r="B33" i="89"/>
  <c r="N20" i="89"/>
  <c r="O20" i="89" s="1"/>
  <c r="N19" i="89"/>
  <c r="O19" i="89" s="1"/>
  <c r="D136" i="33"/>
  <c r="E136" i="33" s="1"/>
  <c r="F136" i="33" s="1"/>
  <c r="G136" i="33" s="1"/>
  <c r="H136" i="33" s="1"/>
  <c r="I136" i="33" s="1"/>
  <c r="J136" i="33" s="1"/>
  <c r="K136" i="33" s="1"/>
  <c r="L136" i="33" s="1"/>
  <c r="M136" i="33" s="1"/>
  <c r="C136" i="33"/>
  <c r="B136" i="33"/>
  <c r="N134" i="33"/>
  <c r="M134" i="33"/>
  <c r="L134" i="33"/>
  <c r="K134" i="33"/>
  <c r="J134" i="33"/>
  <c r="I134" i="33"/>
  <c r="H134" i="33"/>
  <c r="G134" i="33"/>
  <c r="F134" i="33"/>
  <c r="E134" i="33"/>
  <c r="D134" i="33"/>
  <c r="C134" i="33"/>
  <c r="B134" i="33"/>
  <c r="N121" i="33"/>
  <c r="O121" i="33" s="1"/>
  <c r="N120" i="33"/>
  <c r="O120" i="33" s="1"/>
  <c r="D133" i="32"/>
  <c r="E133" i="32" s="1"/>
  <c r="F133" i="32" s="1"/>
  <c r="G133" i="32" s="1"/>
  <c r="H133" i="32" s="1"/>
  <c r="I133" i="32" s="1"/>
  <c r="J133" i="32" s="1"/>
  <c r="K133" i="32" s="1"/>
  <c r="L133" i="32" s="1"/>
  <c r="M133" i="32" s="1"/>
  <c r="C133" i="32"/>
  <c r="B133" i="32"/>
  <c r="N131" i="32"/>
  <c r="M131" i="32"/>
  <c r="L131" i="32"/>
  <c r="K131" i="32"/>
  <c r="J131" i="32"/>
  <c r="I131" i="32"/>
  <c r="H131" i="32"/>
  <c r="G131" i="32"/>
  <c r="F131" i="32"/>
  <c r="E131" i="32"/>
  <c r="D131" i="32"/>
  <c r="C131" i="32"/>
  <c r="B131" i="32"/>
  <c r="N118" i="32"/>
  <c r="O118" i="32" s="1"/>
  <c r="N117" i="32"/>
  <c r="O117" i="32" s="1"/>
  <c r="D105" i="87"/>
  <c r="E105" i="87" s="1"/>
  <c r="F105" i="87" s="1"/>
  <c r="G105" i="87" s="1"/>
  <c r="H105" i="87" s="1"/>
  <c r="I105" i="87" s="1"/>
  <c r="J105" i="87" s="1"/>
  <c r="K105" i="87" s="1"/>
  <c r="L105" i="87" s="1"/>
  <c r="M105" i="87" s="1"/>
  <c r="C105" i="87"/>
  <c r="B105" i="87"/>
  <c r="N103" i="87"/>
  <c r="M103" i="87"/>
  <c r="L103" i="87"/>
  <c r="K103" i="87"/>
  <c r="J103" i="87"/>
  <c r="I103" i="87"/>
  <c r="H103" i="87"/>
  <c r="G103" i="87"/>
  <c r="F103" i="87"/>
  <c r="E103" i="87"/>
  <c r="D103" i="87"/>
  <c r="C103" i="87"/>
  <c r="B103" i="87"/>
  <c r="N90" i="87"/>
  <c r="O90" i="87" s="1"/>
  <c r="N89" i="87"/>
  <c r="O89" i="87" s="1"/>
  <c r="D46" i="30"/>
  <c r="E46" i="30" s="1"/>
  <c r="F46" i="30" s="1"/>
  <c r="G46" i="30" s="1"/>
  <c r="H46" i="30" s="1"/>
  <c r="I46" i="30" s="1"/>
  <c r="J46" i="30" s="1"/>
  <c r="K46" i="30" s="1"/>
  <c r="L46" i="30" s="1"/>
  <c r="M46" i="30" s="1"/>
  <c r="C46" i="30"/>
  <c r="B46" i="30"/>
  <c r="N44" i="30"/>
  <c r="M44" i="30"/>
  <c r="L44" i="30"/>
  <c r="K44" i="30"/>
  <c r="J44" i="30"/>
  <c r="I44" i="30"/>
  <c r="H44" i="30"/>
  <c r="G44" i="30"/>
  <c r="F44" i="30"/>
  <c r="E44" i="30"/>
  <c r="D44" i="30"/>
  <c r="C44" i="30"/>
  <c r="B44" i="30"/>
  <c r="N31" i="30"/>
  <c r="O31" i="30" s="1"/>
  <c r="N30" i="30"/>
  <c r="O30" i="30" s="1"/>
  <c r="D45" i="27"/>
  <c r="E45" i="27" s="1"/>
  <c r="F45" i="27" s="1"/>
  <c r="G45" i="27" s="1"/>
  <c r="H45" i="27" s="1"/>
  <c r="I45" i="27" s="1"/>
  <c r="J45" i="27" s="1"/>
  <c r="K45" i="27" s="1"/>
  <c r="L45" i="27" s="1"/>
  <c r="M45" i="27" s="1"/>
  <c r="C45" i="27"/>
  <c r="B45" i="27"/>
  <c r="N43" i="27"/>
  <c r="M43" i="27"/>
  <c r="L43" i="27"/>
  <c r="K43" i="27"/>
  <c r="J43" i="27"/>
  <c r="I43" i="27"/>
  <c r="H43" i="27"/>
  <c r="G43" i="27"/>
  <c r="F43" i="27"/>
  <c r="E43" i="27"/>
  <c r="D43" i="27"/>
  <c r="C43" i="27"/>
  <c r="B43" i="27"/>
  <c r="N30" i="27"/>
  <c r="O30" i="27" s="1"/>
  <c r="N29" i="27"/>
  <c r="O29" i="27" s="1"/>
  <c r="D35" i="88"/>
  <c r="E35" i="88" s="1"/>
  <c r="F35" i="88" s="1"/>
  <c r="G35" i="88" s="1"/>
  <c r="H35" i="88" s="1"/>
  <c r="I35" i="88" s="1"/>
  <c r="J35" i="88" s="1"/>
  <c r="K35" i="88" s="1"/>
  <c r="L35" i="88" s="1"/>
  <c r="M35" i="88" s="1"/>
  <c r="C35" i="88"/>
  <c r="B35" i="88"/>
  <c r="N33" i="88"/>
  <c r="M33" i="88"/>
  <c r="L33" i="88"/>
  <c r="K33" i="88"/>
  <c r="J33" i="88"/>
  <c r="I33" i="88"/>
  <c r="H33" i="88"/>
  <c r="G33" i="88"/>
  <c r="F33" i="88"/>
  <c r="E33" i="88"/>
  <c r="D33" i="88"/>
  <c r="C33" i="88"/>
  <c r="B33" i="88"/>
  <c r="N20" i="88"/>
  <c r="O20" i="88" s="1"/>
  <c r="N19" i="88"/>
  <c r="O19" i="88" s="1"/>
  <c r="D83" i="26"/>
  <c r="E83" i="26" s="1"/>
  <c r="F83" i="26" s="1"/>
  <c r="G83" i="26" s="1"/>
  <c r="H83" i="26" s="1"/>
  <c r="I83" i="26" s="1"/>
  <c r="J83" i="26" s="1"/>
  <c r="K83" i="26" s="1"/>
  <c r="L83" i="26" s="1"/>
  <c r="M83" i="26" s="1"/>
  <c r="C83" i="26"/>
  <c r="B83" i="26"/>
  <c r="N81" i="26"/>
  <c r="M81" i="26"/>
  <c r="L81" i="26"/>
  <c r="K81" i="26"/>
  <c r="J81" i="26"/>
  <c r="I81" i="26"/>
  <c r="H81" i="26"/>
  <c r="G81" i="26"/>
  <c r="F81" i="26"/>
  <c r="E81" i="26"/>
  <c r="D81" i="26"/>
  <c r="C81" i="26"/>
  <c r="B81" i="26"/>
  <c r="N68" i="26"/>
  <c r="O68" i="26" s="1"/>
  <c r="N67" i="26"/>
  <c r="O67" i="26" s="1"/>
  <c r="E84" i="24"/>
  <c r="F84" i="24" s="1"/>
  <c r="G84" i="24" s="1"/>
  <c r="H84" i="24" s="1"/>
  <c r="I84" i="24" s="1"/>
  <c r="J84" i="24" s="1"/>
  <c r="K84" i="24" s="1"/>
  <c r="L84" i="24" s="1"/>
  <c r="M84" i="24" s="1"/>
  <c r="D84" i="24"/>
  <c r="C84" i="24"/>
  <c r="B84" i="24"/>
  <c r="N82" i="24"/>
  <c r="M82" i="24"/>
  <c r="L82" i="24"/>
  <c r="K82" i="24"/>
  <c r="J82" i="24"/>
  <c r="I82" i="24"/>
  <c r="H82" i="24"/>
  <c r="G82" i="24"/>
  <c r="F82" i="24"/>
  <c r="E82" i="24"/>
  <c r="D82" i="24"/>
  <c r="C82" i="24"/>
  <c r="B82" i="24"/>
  <c r="N69" i="24"/>
  <c r="N68" i="24"/>
  <c r="N67" i="24"/>
  <c r="N66" i="24"/>
  <c r="N64" i="24"/>
  <c r="N63" i="24"/>
  <c r="N62" i="24"/>
  <c r="N61" i="24"/>
  <c r="N60" i="24"/>
  <c r="N59" i="24"/>
  <c r="N58" i="24"/>
  <c r="N57" i="24"/>
  <c r="N56" i="24"/>
  <c r="N55" i="24"/>
  <c r="N54" i="24"/>
  <c r="N53" i="24"/>
  <c r="N52" i="24"/>
  <c r="N51" i="24"/>
  <c r="N50" i="24"/>
  <c r="N49" i="24"/>
  <c r="N48" i="24"/>
  <c r="N47" i="24"/>
  <c r="N46" i="24"/>
  <c r="N45" i="24"/>
  <c r="N44" i="24"/>
  <c r="N43" i="24"/>
  <c r="N42" i="24"/>
  <c r="N41" i="24"/>
  <c r="N40" i="24"/>
  <c r="N39" i="24"/>
  <c r="N38" i="24"/>
  <c r="N37" i="24"/>
  <c r="N36" i="24"/>
  <c r="N35" i="24"/>
  <c r="N34" i="24"/>
  <c r="N33" i="24"/>
  <c r="N32" i="24"/>
  <c r="N31" i="24"/>
  <c r="N30" i="24"/>
  <c r="N29" i="24"/>
  <c r="N28" i="24"/>
  <c r="N27" i="24"/>
  <c r="N26" i="24"/>
  <c r="O69" i="24" s="1"/>
  <c r="N25" i="24"/>
  <c r="N24" i="24"/>
  <c r="N23" i="24"/>
  <c r="N22" i="24"/>
  <c r="N21" i="24"/>
  <c r="N20" i="24"/>
  <c r="N19" i="24"/>
  <c r="D48" i="23"/>
  <c r="E48" i="23" s="1"/>
  <c r="F48" i="23" s="1"/>
  <c r="G48" i="23" s="1"/>
  <c r="H48" i="23" s="1"/>
  <c r="I48" i="23" s="1"/>
  <c r="J48" i="23" s="1"/>
  <c r="K48" i="23" s="1"/>
  <c r="L48" i="23" s="1"/>
  <c r="M48" i="23" s="1"/>
  <c r="C48" i="23"/>
  <c r="B48" i="23"/>
  <c r="N46" i="23"/>
  <c r="M46" i="23"/>
  <c r="L46" i="23"/>
  <c r="K46" i="23"/>
  <c r="J46" i="23"/>
  <c r="I46" i="23"/>
  <c r="H46" i="23"/>
  <c r="G46" i="23"/>
  <c r="F46" i="23"/>
  <c r="E46" i="23"/>
  <c r="D46" i="23"/>
  <c r="C46" i="23"/>
  <c r="B46" i="23"/>
  <c r="N33" i="23"/>
  <c r="O33" i="23" s="1"/>
  <c r="N32" i="23"/>
  <c r="O32" i="23" s="1"/>
  <c r="D42" i="58"/>
  <c r="E42" i="58" s="1"/>
  <c r="F42" i="58" s="1"/>
  <c r="G42" i="58" s="1"/>
  <c r="H42" i="58" s="1"/>
  <c r="I42" i="58" s="1"/>
  <c r="J42" i="58" s="1"/>
  <c r="K42" i="58" s="1"/>
  <c r="L42" i="58" s="1"/>
  <c r="M42" i="58" s="1"/>
  <c r="C42" i="58"/>
  <c r="B42" i="58"/>
  <c r="N40" i="58"/>
  <c r="M40" i="58"/>
  <c r="L40" i="58"/>
  <c r="K40" i="58"/>
  <c r="J40" i="58"/>
  <c r="I40" i="58"/>
  <c r="H40" i="58"/>
  <c r="G40" i="58"/>
  <c r="F40" i="58"/>
  <c r="E40" i="58"/>
  <c r="D40" i="58"/>
  <c r="C40" i="58"/>
  <c r="B40" i="58"/>
  <c r="O27" i="58"/>
  <c r="N27" i="58"/>
  <c r="N26" i="58"/>
  <c r="O26" i="58" s="1"/>
  <c r="D138" i="22"/>
  <c r="E138" i="22" s="1"/>
  <c r="F138" i="22" s="1"/>
  <c r="G138" i="22" s="1"/>
  <c r="H138" i="22" s="1"/>
  <c r="I138" i="22" s="1"/>
  <c r="J138" i="22" s="1"/>
  <c r="K138" i="22" s="1"/>
  <c r="L138" i="22" s="1"/>
  <c r="M138" i="22" s="1"/>
  <c r="C138" i="22"/>
  <c r="B138" i="22"/>
  <c r="N136" i="22"/>
  <c r="M136" i="22"/>
  <c r="L136" i="22"/>
  <c r="K136" i="22"/>
  <c r="J136" i="22"/>
  <c r="I136" i="22"/>
  <c r="H136" i="22"/>
  <c r="G136" i="22"/>
  <c r="F136" i="22"/>
  <c r="E136" i="22"/>
  <c r="D136" i="22"/>
  <c r="C136" i="22"/>
  <c r="B136" i="22"/>
  <c r="N123" i="22"/>
  <c r="O123" i="22" s="1"/>
  <c r="N122" i="22"/>
  <c r="O122" i="22" s="1"/>
  <c r="D162" i="21"/>
  <c r="E162" i="21" s="1"/>
  <c r="F162" i="21" s="1"/>
  <c r="G162" i="21" s="1"/>
  <c r="H162" i="21" s="1"/>
  <c r="I162" i="21" s="1"/>
  <c r="J162" i="21" s="1"/>
  <c r="K162" i="21" s="1"/>
  <c r="L162" i="21" s="1"/>
  <c r="M162" i="21" s="1"/>
  <c r="C162" i="21"/>
  <c r="B162" i="21"/>
  <c r="N160" i="21"/>
  <c r="M160" i="21"/>
  <c r="L160" i="21"/>
  <c r="K160" i="21"/>
  <c r="J160" i="21"/>
  <c r="I160" i="21"/>
  <c r="H160" i="21"/>
  <c r="G160" i="21"/>
  <c r="F160" i="21"/>
  <c r="E160" i="21"/>
  <c r="D160" i="21"/>
  <c r="C160" i="21"/>
  <c r="B160" i="21"/>
  <c r="N147" i="21"/>
  <c r="O147" i="21" s="1"/>
  <c r="N146" i="21"/>
  <c r="O146" i="21" s="1"/>
  <c r="D69" i="101"/>
  <c r="E69" i="101" s="1"/>
  <c r="F69" i="101" s="1"/>
  <c r="G69" i="101" s="1"/>
  <c r="H69" i="101" s="1"/>
  <c r="I69" i="101" s="1"/>
  <c r="J69" i="101" s="1"/>
  <c r="K69" i="101" s="1"/>
  <c r="L69" i="101" s="1"/>
  <c r="M69" i="101" s="1"/>
  <c r="C69" i="101"/>
  <c r="B69" i="101"/>
  <c r="C68" i="101"/>
  <c r="D68" i="101"/>
  <c r="E68" i="101"/>
  <c r="F68" i="101"/>
  <c r="G68" i="101"/>
  <c r="H68" i="101"/>
  <c r="I68" i="101"/>
  <c r="J68" i="101"/>
  <c r="K68" i="101"/>
  <c r="L68" i="101"/>
  <c r="M68" i="101"/>
  <c r="M67" i="101"/>
  <c r="L67" i="101"/>
  <c r="K67" i="101"/>
  <c r="J67" i="101"/>
  <c r="I67" i="101"/>
  <c r="H67" i="101"/>
  <c r="G67" i="101"/>
  <c r="F67" i="101"/>
  <c r="E67" i="101"/>
  <c r="D67" i="101"/>
  <c r="C67" i="101"/>
  <c r="B67" i="101"/>
  <c r="N54" i="101"/>
  <c r="N53" i="101"/>
  <c r="N52" i="101"/>
  <c r="D43" i="57"/>
  <c r="E43" i="57" s="1"/>
  <c r="F43" i="57" s="1"/>
  <c r="G43" i="57" s="1"/>
  <c r="H43" i="57" s="1"/>
  <c r="I43" i="57" s="1"/>
  <c r="J43" i="57" s="1"/>
  <c r="K43" i="57" s="1"/>
  <c r="L43" i="57" s="1"/>
  <c r="M43" i="57" s="1"/>
  <c r="C43" i="57"/>
  <c r="B43" i="57"/>
  <c r="N41" i="57"/>
  <c r="M41" i="57"/>
  <c r="L41" i="57"/>
  <c r="K41" i="57"/>
  <c r="J41" i="57"/>
  <c r="I41" i="57"/>
  <c r="H41" i="57"/>
  <c r="G41" i="57"/>
  <c r="F41" i="57"/>
  <c r="E41" i="57"/>
  <c r="D41" i="57"/>
  <c r="C41" i="57"/>
  <c r="B41" i="57"/>
  <c r="N28" i="57"/>
  <c r="N27" i="57"/>
  <c r="D46" i="103"/>
  <c r="E46" i="103" s="1"/>
  <c r="F46" i="103" s="1"/>
  <c r="G46" i="103" s="1"/>
  <c r="H46" i="103" s="1"/>
  <c r="I46" i="103" s="1"/>
  <c r="J46" i="103" s="1"/>
  <c r="K46" i="103" s="1"/>
  <c r="L46" i="103" s="1"/>
  <c r="M46" i="103" s="1"/>
  <c r="C46" i="103"/>
  <c r="B46" i="103"/>
  <c r="N44" i="103"/>
  <c r="M44" i="103"/>
  <c r="L44" i="103"/>
  <c r="K44" i="103"/>
  <c r="J44" i="103"/>
  <c r="I44" i="103"/>
  <c r="H44" i="103"/>
  <c r="G44" i="103"/>
  <c r="F44" i="103"/>
  <c r="E44" i="103"/>
  <c r="D44" i="103"/>
  <c r="C44" i="103"/>
  <c r="B44" i="103"/>
  <c r="N31" i="103"/>
  <c r="O31" i="103" s="1"/>
  <c r="N29" i="103"/>
  <c r="O29" i="103" s="1"/>
  <c r="D45" i="20"/>
  <c r="E45" i="20" s="1"/>
  <c r="F45" i="20" s="1"/>
  <c r="G45" i="20" s="1"/>
  <c r="H45" i="20" s="1"/>
  <c r="I45" i="20" s="1"/>
  <c r="J45" i="20" s="1"/>
  <c r="K45" i="20" s="1"/>
  <c r="L45" i="20" s="1"/>
  <c r="M45" i="20" s="1"/>
  <c r="C45" i="20"/>
  <c r="B45" i="20"/>
  <c r="N43" i="20"/>
  <c r="M43" i="20"/>
  <c r="L43" i="20"/>
  <c r="K43" i="20"/>
  <c r="J43" i="20"/>
  <c r="I43" i="20"/>
  <c r="H43" i="20"/>
  <c r="G43" i="20"/>
  <c r="F43" i="20"/>
  <c r="E43" i="20"/>
  <c r="D43" i="20"/>
  <c r="C43" i="20"/>
  <c r="B43" i="20"/>
  <c r="N30" i="20"/>
  <c r="O30" i="20" s="1"/>
  <c r="N29" i="20"/>
  <c r="D64" i="4"/>
  <c r="E64" i="4" s="1"/>
  <c r="F64" i="4" s="1"/>
  <c r="G64" i="4" s="1"/>
  <c r="H64" i="4" s="1"/>
  <c r="I64" i="4" s="1"/>
  <c r="J64" i="4" s="1"/>
  <c r="K64" i="4" s="1"/>
  <c r="L64" i="4" s="1"/>
  <c r="M64" i="4" s="1"/>
  <c r="C64" i="4"/>
  <c r="B64" i="4"/>
  <c r="N62" i="4"/>
  <c r="M62" i="4"/>
  <c r="L62" i="4"/>
  <c r="K62" i="4"/>
  <c r="J62" i="4"/>
  <c r="I62" i="4"/>
  <c r="H62" i="4"/>
  <c r="G62" i="4"/>
  <c r="F62" i="4"/>
  <c r="E62" i="4"/>
  <c r="D62" i="4"/>
  <c r="C62" i="4"/>
  <c r="B62" i="4"/>
  <c r="N49" i="4"/>
  <c r="O49" i="4" s="1"/>
  <c r="D45" i="19"/>
  <c r="E45" i="19" s="1"/>
  <c r="F45" i="19" s="1"/>
  <c r="G45" i="19" s="1"/>
  <c r="H45" i="19" s="1"/>
  <c r="I45" i="19" s="1"/>
  <c r="J45" i="19" s="1"/>
  <c r="K45" i="19" s="1"/>
  <c r="L45" i="19" s="1"/>
  <c r="M45" i="19" s="1"/>
  <c r="C45" i="19"/>
  <c r="B45" i="19"/>
  <c r="N43" i="19"/>
  <c r="M43" i="19"/>
  <c r="L43" i="19"/>
  <c r="K43" i="19"/>
  <c r="J43" i="19"/>
  <c r="I43" i="19"/>
  <c r="H43" i="19"/>
  <c r="G43" i="19"/>
  <c r="F43" i="19"/>
  <c r="E43" i="19"/>
  <c r="D43" i="19"/>
  <c r="C43" i="19"/>
  <c r="B43" i="19"/>
  <c r="N30" i="19"/>
  <c r="O30" i="19" s="1"/>
  <c r="N29" i="19"/>
  <c r="O29" i="19" s="1"/>
  <c r="N28" i="19"/>
  <c r="O28" i="19" s="1"/>
  <c r="N26" i="19"/>
  <c r="O26" i="19" s="1"/>
  <c r="O25" i="19"/>
  <c r="N25" i="19"/>
  <c r="N24" i="19"/>
  <c r="O24" i="19" s="1"/>
  <c r="N23" i="19"/>
  <c r="O23" i="19" s="1"/>
  <c r="N22" i="19"/>
  <c r="O22" i="19" s="1"/>
  <c r="N21" i="19"/>
  <c r="O21" i="19" s="1"/>
  <c r="N20" i="19"/>
  <c r="O20" i="19" s="1"/>
  <c r="O19" i="19"/>
  <c r="N19" i="19"/>
  <c r="N18" i="19"/>
  <c r="O18" i="19" s="1"/>
  <c r="N17" i="19"/>
  <c r="O17" i="19" s="1"/>
  <c r="N16" i="19"/>
  <c r="O16" i="19" s="1"/>
  <c r="N15" i="19"/>
  <c r="O15" i="19" s="1"/>
  <c r="N14" i="19"/>
  <c r="O14" i="19" s="1"/>
  <c r="O13" i="19"/>
  <c r="N13" i="19"/>
  <c r="N12" i="19"/>
  <c r="O12" i="19" s="1"/>
  <c r="N11" i="19"/>
  <c r="O11" i="19" s="1"/>
  <c r="N10" i="19"/>
  <c r="O10" i="19" s="1"/>
  <c r="N9" i="19"/>
  <c r="O9" i="19" s="1"/>
  <c r="N8" i="19"/>
  <c r="O8" i="19" s="1"/>
  <c r="O7" i="19"/>
  <c r="N7" i="19"/>
  <c r="D95" i="18"/>
  <c r="E95" i="18" s="1"/>
  <c r="F95" i="18" s="1"/>
  <c r="G95" i="18" s="1"/>
  <c r="H95" i="18" s="1"/>
  <c r="I95" i="18" s="1"/>
  <c r="J95" i="18" s="1"/>
  <c r="K95" i="18" s="1"/>
  <c r="L95" i="18" s="1"/>
  <c r="M95" i="18" s="1"/>
  <c r="C95" i="18"/>
  <c r="B95" i="18"/>
  <c r="N93" i="18"/>
  <c r="M93" i="18"/>
  <c r="L93" i="18"/>
  <c r="K93" i="18"/>
  <c r="J93" i="18"/>
  <c r="I93" i="18"/>
  <c r="H93" i="18"/>
  <c r="G93" i="18"/>
  <c r="F93" i="18"/>
  <c r="E93" i="18"/>
  <c r="D93" i="18"/>
  <c r="C93" i="18"/>
  <c r="B93" i="18"/>
  <c r="N80" i="18"/>
  <c r="O80" i="18" s="1"/>
  <c r="N79" i="18"/>
  <c r="O79" i="18" s="1"/>
  <c r="E138" i="17"/>
  <c r="F138" i="17" s="1"/>
  <c r="G138" i="17" s="1"/>
  <c r="H138" i="17" s="1"/>
  <c r="I138" i="17" s="1"/>
  <c r="J138" i="17" s="1"/>
  <c r="K138" i="17" s="1"/>
  <c r="L138" i="17" s="1"/>
  <c r="M138" i="17" s="1"/>
  <c r="D138" i="17"/>
  <c r="C138" i="17"/>
  <c r="B138" i="17"/>
  <c r="N136" i="17"/>
  <c r="M136" i="17"/>
  <c r="L136" i="17"/>
  <c r="K136" i="17"/>
  <c r="J136" i="17"/>
  <c r="I136" i="17"/>
  <c r="H136" i="17"/>
  <c r="G136" i="17"/>
  <c r="F136" i="17"/>
  <c r="E136" i="17"/>
  <c r="D136" i="17"/>
  <c r="C136" i="17"/>
  <c r="B136" i="17"/>
  <c r="N123" i="17"/>
  <c r="O123" i="17" s="1"/>
  <c r="N122" i="17"/>
  <c r="O122" i="17" s="1"/>
  <c r="D60" i="16"/>
  <c r="E60" i="16" s="1"/>
  <c r="F60" i="16" s="1"/>
  <c r="G60" i="16" s="1"/>
  <c r="H60" i="16" s="1"/>
  <c r="I60" i="16" s="1"/>
  <c r="J60" i="16" s="1"/>
  <c r="K60" i="16" s="1"/>
  <c r="L60" i="16" s="1"/>
  <c r="M60" i="16" s="1"/>
  <c r="C60" i="16"/>
  <c r="B60" i="16"/>
  <c r="N58" i="16"/>
  <c r="M58" i="16"/>
  <c r="L58" i="16"/>
  <c r="K58" i="16"/>
  <c r="J58" i="16"/>
  <c r="I58" i="16"/>
  <c r="H58" i="16"/>
  <c r="G58" i="16"/>
  <c r="F58" i="16"/>
  <c r="E58" i="16"/>
  <c r="D58" i="16"/>
  <c r="C58" i="16"/>
  <c r="B58" i="16"/>
  <c r="N45" i="16"/>
  <c r="O45" i="16" s="1"/>
  <c r="N44" i="16"/>
  <c r="O44" i="16" s="1"/>
  <c r="D43" i="55"/>
  <c r="E43" i="55" s="1"/>
  <c r="F43" i="55" s="1"/>
  <c r="G43" i="55" s="1"/>
  <c r="H43" i="55" s="1"/>
  <c r="I43" i="55" s="1"/>
  <c r="J43" i="55" s="1"/>
  <c r="K43" i="55" s="1"/>
  <c r="L43" i="55" s="1"/>
  <c r="M43" i="55" s="1"/>
  <c r="C43" i="55"/>
  <c r="B43" i="55"/>
  <c r="N41" i="55"/>
  <c r="M41" i="55"/>
  <c r="L41" i="55"/>
  <c r="K41" i="55"/>
  <c r="J41" i="55"/>
  <c r="I41" i="55"/>
  <c r="H41" i="55"/>
  <c r="G41" i="55"/>
  <c r="F41" i="55"/>
  <c r="E41" i="55"/>
  <c r="D41" i="55"/>
  <c r="C41" i="55"/>
  <c r="B41" i="55"/>
  <c r="O28" i="55"/>
  <c r="N28" i="55"/>
  <c r="N27" i="55"/>
  <c r="O27" i="55" s="1"/>
  <c r="D37" i="81"/>
  <c r="E37" i="81" s="1"/>
  <c r="F37" i="81" s="1"/>
  <c r="G37" i="81" s="1"/>
  <c r="H37" i="81" s="1"/>
  <c r="I37" i="81" s="1"/>
  <c r="J37" i="81" s="1"/>
  <c r="K37" i="81" s="1"/>
  <c r="L37" i="81" s="1"/>
  <c r="M37" i="81" s="1"/>
  <c r="C37" i="81"/>
  <c r="B37" i="81"/>
  <c r="N35" i="81"/>
  <c r="M35" i="81"/>
  <c r="L35" i="81"/>
  <c r="K35" i="81"/>
  <c r="J35" i="81"/>
  <c r="I35" i="81"/>
  <c r="H35" i="81"/>
  <c r="G35" i="81"/>
  <c r="F35" i="81"/>
  <c r="E35" i="81"/>
  <c r="D35" i="81"/>
  <c r="C35" i="81"/>
  <c r="B35" i="81"/>
  <c r="N22" i="81"/>
  <c r="O22" i="81" s="1"/>
  <c r="N21" i="81"/>
  <c r="O21" i="81" s="1"/>
  <c r="D33" i="98"/>
  <c r="E33" i="98" s="1"/>
  <c r="F33" i="98" s="1"/>
  <c r="G33" i="98" s="1"/>
  <c r="H33" i="98" s="1"/>
  <c r="I33" i="98" s="1"/>
  <c r="J33" i="98" s="1"/>
  <c r="K33" i="98" s="1"/>
  <c r="L33" i="98" s="1"/>
  <c r="M33" i="98" s="1"/>
  <c r="C33" i="98"/>
  <c r="B33" i="98"/>
  <c r="N31" i="98"/>
  <c r="M31" i="98"/>
  <c r="L31" i="98"/>
  <c r="K31" i="98"/>
  <c r="J31" i="98"/>
  <c r="I31" i="98"/>
  <c r="H31" i="98"/>
  <c r="G31" i="98"/>
  <c r="F31" i="98"/>
  <c r="E31" i="98"/>
  <c r="D31" i="98"/>
  <c r="C31" i="98"/>
  <c r="B31" i="98"/>
  <c r="N18" i="98"/>
  <c r="O18" i="98" s="1"/>
  <c r="N17" i="98"/>
  <c r="O17" i="98" s="1"/>
  <c r="E96" i="13"/>
  <c r="F96" i="13" s="1"/>
  <c r="G96" i="13" s="1"/>
  <c r="H96" i="13" s="1"/>
  <c r="I96" i="13" s="1"/>
  <c r="J96" i="13" s="1"/>
  <c r="K96" i="13" s="1"/>
  <c r="L96" i="13" s="1"/>
  <c r="M96" i="13" s="1"/>
  <c r="D96" i="13"/>
  <c r="C96" i="13"/>
  <c r="B96" i="13"/>
  <c r="N94" i="13"/>
  <c r="M94" i="13"/>
  <c r="L94" i="13"/>
  <c r="K94" i="13"/>
  <c r="J94" i="13"/>
  <c r="I94" i="13"/>
  <c r="H94" i="13"/>
  <c r="G94" i="13"/>
  <c r="F94" i="13"/>
  <c r="E94" i="13"/>
  <c r="D94" i="13"/>
  <c r="C94" i="13"/>
  <c r="B94" i="13"/>
  <c r="N81" i="13"/>
  <c r="O81" i="13" s="1"/>
  <c r="N80" i="13"/>
  <c r="O80" i="13" s="1"/>
  <c r="D131" i="9"/>
  <c r="E131" i="9" s="1"/>
  <c r="F131" i="9" s="1"/>
  <c r="G131" i="9" s="1"/>
  <c r="H131" i="9" s="1"/>
  <c r="I131" i="9" s="1"/>
  <c r="J131" i="9" s="1"/>
  <c r="K131" i="9" s="1"/>
  <c r="L131" i="9" s="1"/>
  <c r="M131" i="9" s="1"/>
  <c r="C131" i="9"/>
  <c r="B131" i="9"/>
  <c r="N129" i="9"/>
  <c r="M129" i="9"/>
  <c r="L129" i="9"/>
  <c r="K129" i="9"/>
  <c r="J129" i="9"/>
  <c r="I129" i="9"/>
  <c r="H129" i="9"/>
  <c r="G129" i="9"/>
  <c r="F129" i="9"/>
  <c r="E129" i="9"/>
  <c r="D129" i="9"/>
  <c r="C129" i="9"/>
  <c r="B129" i="9"/>
  <c r="N116" i="9"/>
  <c r="O116" i="9" s="1"/>
  <c r="N115" i="9"/>
  <c r="O115" i="9" s="1"/>
  <c r="E96" i="12"/>
  <c r="F96" i="12" s="1"/>
  <c r="G96" i="12" s="1"/>
  <c r="H96" i="12" s="1"/>
  <c r="I96" i="12" s="1"/>
  <c r="J96" i="12" s="1"/>
  <c r="K96" i="12" s="1"/>
  <c r="L96" i="12" s="1"/>
  <c r="M96" i="12" s="1"/>
  <c r="D96" i="12"/>
  <c r="C96" i="12"/>
  <c r="B96" i="12"/>
  <c r="N94" i="12"/>
  <c r="M94" i="12"/>
  <c r="L94" i="12"/>
  <c r="K94" i="12"/>
  <c r="J94" i="12"/>
  <c r="I94" i="12"/>
  <c r="H94" i="12"/>
  <c r="G94" i="12"/>
  <c r="F94" i="12"/>
  <c r="E94" i="12"/>
  <c r="D94" i="12"/>
  <c r="C94" i="12"/>
  <c r="B94" i="12"/>
  <c r="N81" i="12"/>
  <c r="O81" i="12" s="1"/>
  <c r="N80" i="12"/>
  <c r="O80" i="12" s="1"/>
  <c r="D43" i="54"/>
  <c r="E43" i="54" s="1"/>
  <c r="F43" i="54" s="1"/>
  <c r="G43" i="54" s="1"/>
  <c r="H43" i="54" s="1"/>
  <c r="I43" i="54" s="1"/>
  <c r="J43" i="54" s="1"/>
  <c r="K43" i="54" s="1"/>
  <c r="L43" i="54" s="1"/>
  <c r="M43" i="54" s="1"/>
  <c r="C43" i="54"/>
  <c r="B43" i="54"/>
  <c r="N41" i="54"/>
  <c r="M41" i="54"/>
  <c r="L41" i="54"/>
  <c r="K41" i="54"/>
  <c r="J41" i="54"/>
  <c r="I41" i="54"/>
  <c r="H41" i="54"/>
  <c r="G41" i="54"/>
  <c r="F41" i="54"/>
  <c r="E41" i="54"/>
  <c r="D41" i="54"/>
  <c r="C41" i="54"/>
  <c r="B41" i="54"/>
  <c r="N28" i="54"/>
  <c r="O28" i="54" s="1"/>
  <c r="N27" i="54"/>
  <c r="O27" i="54" s="1"/>
  <c r="D111" i="11"/>
  <c r="E111" i="11" s="1"/>
  <c r="F111" i="11" s="1"/>
  <c r="G111" i="11" s="1"/>
  <c r="H111" i="11" s="1"/>
  <c r="I111" i="11" s="1"/>
  <c r="J111" i="11" s="1"/>
  <c r="K111" i="11" s="1"/>
  <c r="L111" i="11" s="1"/>
  <c r="M111" i="11" s="1"/>
  <c r="C111" i="11"/>
  <c r="B111" i="11"/>
  <c r="N109" i="11"/>
  <c r="M109" i="11"/>
  <c r="L109" i="11"/>
  <c r="K109" i="11"/>
  <c r="J109" i="11"/>
  <c r="I109" i="11"/>
  <c r="H109" i="11"/>
  <c r="G109" i="11"/>
  <c r="F109" i="11"/>
  <c r="E109" i="11"/>
  <c r="D109" i="11"/>
  <c r="C109" i="11"/>
  <c r="B109" i="11"/>
  <c r="N96" i="11"/>
  <c r="O96" i="11" s="1"/>
  <c r="N95" i="11"/>
  <c r="O95" i="11" s="1"/>
  <c r="D110" i="8"/>
  <c r="E110" i="8" s="1"/>
  <c r="F110" i="8" s="1"/>
  <c r="G110" i="8" s="1"/>
  <c r="H110" i="8" s="1"/>
  <c r="I110" i="8" s="1"/>
  <c r="J110" i="8" s="1"/>
  <c r="K110" i="8" s="1"/>
  <c r="L110" i="8" s="1"/>
  <c r="M110" i="8" s="1"/>
  <c r="C110" i="8"/>
  <c r="B110" i="8"/>
  <c r="N108" i="8"/>
  <c r="M108" i="8"/>
  <c r="L108" i="8"/>
  <c r="K108" i="8"/>
  <c r="J108" i="8"/>
  <c r="I108" i="8"/>
  <c r="H108" i="8"/>
  <c r="G108" i="8"/>
  <c r="F108" i="8"/>
  <c r="E108" i="8"/>
  <c r="D108" i="8"/>
  <c r="C108" i="8"/>
  <c r="B108" i="8"/>
  <c r="N95" i="8"/>
  <c r="O95" i="8" s="1"/>
  <c r="N94" i="8"/>
  <c r="O94" i="8" s="1"/>
  <c r="D35" i="106"/>
  <c r="E35" i="106" s="1"/>
  <c r="F35" i="106" s="1"/>
  <c r="G35" i="106" s="1"/>
  <c r="H35" i="106" s="1"/>
  <c r="I35" i="106" s="1"/>
  <c r="J35" i="106" s="1"/>
  <c r="K35" i="106" s="1"/>
  <c r="L35" i="106" s="1"/>
  <c r="M35" i="106" s="1"/>
  <c r="C35" i="106"/>
  <c r="B35" i="106"/>
  <c r="N33" i="106"/>
  <c r="M33" i="106"/>
  <c r="L33" i="106"/>
  <c r="K33" i="106"/>
  <c r="J33" i="106"/>
  <c r="I33" i="106"/>
  <c r="H33" i="106"/>
  <c r="G33" i="106"/>
  <c r="F33" i="106"/>
  <c r="E33" i="106"/>
  <c r="D33" i="106"/>
  <c r="C33" i="106"/>
  <c r="B33" i="106"/>
  <c r="N20" i="106"/>
  <c r="O20" i="106" s="1"/>
  <c r="N19" i="106"/>
  <c r="O19" i="106" s="1"/>
  <c r="D43" i="52"/>
  <c r="E43" i="52" s="1"/>
  <c r="F43" i="52" s="1"/>
  <c r="G43" i="52" s="1"/>
  <c r="H43" i="52" s="1"/>
  <c r="I43" i="52" s="1"/>
  <c r="J43" i="52" s="1"/>
  <c r="K43" i="52" s="1"/>
  <c r="L43" i="52" s="1"/>
  <c r="M43" i="52" s="1"/>
  <c r="C43" i="52"/>
  <c r="B43" i="52"/>
  <c r="N41" i="52"/>
  <c r="M41" i="52"/>
  <c r="L41" i="52"/>
  <c r="K41" i="52"/>
  <c r="J41" i="52"/>
  <c r="I41" i="52"/>
  <c r="H41" i="52"/>
  <c r="G41" i="52"/>
  <c r="F41" i="52"/>
  <c r="E41" i="52"/>
  <c r="D41" i="52"/>
  <c r="C41" i="52"/>
  <c r="B41" i="52"/>
  <c r="N28" i="52"/>
  <c r="O28" i="52" s="1"/>
  <c r="N27" i="52"/>
  <c r="O27" i="52" s="1"/>
  <c r="D71" i="10"/>
  <c r="E71" i="10" s="1"/>
  <c r="F71" i="10" s="1"/>
  <c r="G71" i="10" s="1"/>
  <c r="H71" i="10" s="1"/>
  <c r="I71" i="10" s="1"/>
  <c r="J71" i="10" s="1"/>
  <c r="K71" i="10" s="1"/>
  <c r="L71" i="10" s="1"/>
  <c r="M71" i="10" s="1"/>
  <c r="C71" i="10"/>
  <c r="B71" i="10"/>
  <c r="N69" i="10"/>
  <c r="M69" i="10"/>
  <c r="L69" i="10"/>
  <c r="K69" i="10"/>
  <c r="J69" i="10"/>
  <c r="I69" i="10"/>
  <c r="H69" i="10"/>
  <c r="G69" i="10"/>
  <c r="F69" i="10"/>
  <c r="E69" i="10"/>
  <c r="D69" i="10"/>
  <c r="C69" i="10"/>
  <c r="B69" i="10"/>
  <c r="N56" i="10"/>
  <c r="O56" i="10" s="1"/>
  <c r="N55" i="10"/>
  <c r="O55" i="10" s="1"/>
  <c r="D65" i="31"/>
  <c r="E65" i="31" s="1"/>
  <c r="F65" i="31" s="1"/>
  <c r="G65" i="31" s="1"/>
  <c r="H65" i="31" s="1"/>
  <c r="I65" i="31" s="1"/>
  <c r="J65" i="31" s="1"/>
  <c r="K65" i="31" s="1"/>
  <c r="L65" i="31" s="1"/>
  <c r="M65" i="31" s="1"/>
  <c r="C65" i="31"/>
  <c r="B65" i="31"/>
  <c r="N63" i="31"/>
  <c r="M63" i="31"/>
  <c r="L63" i="31"/>
  <c r="K63" i="31"/>
  <c r="J63" i="31"/>
  <c r="I63" i="31"/>
  <c r="H63" i="31"/>
  <c r="G63" i="31"/>
  <c r="F63" i="31"/>
  <c r="E63" i="31"/>
  <c r="D63" i="31"/>
  <c r="C63" i="31"/>
  <c r="B63" i="31"/>
  <c r="N50" i="31"/>
  <c r="O50" i="31" s="1"/>
  <c r="N49" i="31"/>
  <c r="O49" i="31" s="1"/>
  <c r="D34" i="93"/>
  <c r="E34" i="93" s="1"/>
  <c r="F34" i="93" s="1"/>
  <c r="G34" i="93" s="1"/>
  <c r="H34" i="93" s="1"/>
  <c r="I34" i="93" s="1"/>
  <c r="J34" i="93" s="1"/>
  <c r="K34" i="93" s="1"/>
  <c r="L34" i="93" s="1"/>
  <c r="M34" i="93" s="1"/>
  <c r="C34" i="93"/>
  <c r="B34" i="93"/>
  <c r="N32" i="93"/>
  <c r="M32" i="93"/>
  <c r="L32" i="93"/>
  <c r="K32" i="93"/>
  <c r="J32" i="93"/>
  <c r="I32" i="93"/>
  <c r="H32" i="93"/>
  <c r="G32" i="93"/>
  <c r="F32" i="93"/>
  <c r="E32" i="93"/>
  <c r="D32" i="93"/>
  <c r="C32" i="93"/>
  <c r="B32" i="93"/>
  <c r="O19" i="93"/>
  <c r="N19" i="93"/>
  <c r="O18" i="93"/>
  <c r="N18" i="93"/>
  <c r="D161" i="6"/>
  <c r="E161" i="6" s="1"/>
  <c r="F161" i="6" s="1"/>
  <c r="G161" i="6" s="1"/>
  <c r="H161" i="6" s="1"/>
  <c r="I161" i="6" s="1"/>
  <c r="J161" i="6" s="1"/>
  <c r="K161" i="6" s="1"/>
  <c r="L161" i="6" s="1"/>
  <c r="M161" i="6" s="1"/>
  <c r="C161" i="6"/>
  <c r="B161" i="6"/>
  <c r="N159" i="6"/>
  <c r="M159" i="6"/>
  <c r="L159" i="6"/>
  <c r="K159" i="6"/>
  <c r="J159" i="6"/>
  <c r="I159" i="6"/>
  <c r="H159" i="6"/>
  <c r="G159" i="6"/>
  <c r="F159" i="6"/>
  <c r="E159" i="6"/>
  <c r="D159" i="6"/>
  <c r="C159" i="6"/>
  <c r="B159" i="6"/>
  <c r="N146" i="6"/>
  <c r="O146" i="6" s="1"/>
  <c r="D118" i="7"/>
  <c r="E118" i="7" s="1"/>
  <c r="F118" i="7" s="1"/>
  <c r="G118" i="7" s="1"/>
  <c r="H118" i="7" s="1"/>
  <c r="I118" i="7" s="1"/>
  <c r="J118" i="7" s="1"/>
  <c r="K118" i="7" s="1"/>
  <c r="L118" i="7" s="1"/>
  <c r="M118" i="7" s="1"/>
  <c r="C118" i="7"/>
  <c r="B118" i="7"/>
  <c r="N116" i="7"/>
  <c r="M116" i="7"/>
  <c r="L116" i="7"/>
  <c r="K116" i="7"/>
  <c r="J116" i="7"/>
  <c r="I116" i="7"/>
  <c r="H116" i="7"/>
  <c r="G116" i="7"/>
  <c r="F116" i="7"/>
  <c r="E116" i="7"/>
  <c r="D116" i="7"/>
  <c r="C116" i="7"/>
  <c r="B116" i="7"/>
  <c r="N103" i="7"/>
  <c r="O103" i="7" s="1"/>
  <c r="N102" i="7"/>
  <c r="O102" i="7" s="1"/>
  <c r="D35" i="86"/>
  <c r="E35" i="86" s="1"/>
  <c r="F35" i="86" s="1"/>
  <c r="G35" i="86" s="1"/>
  <c r="H35" i="86" s="1"/>
  <c r="I35" i="86" s="1"/>
  <c r="J35" i="86" s="1"/>
  <c r="K35" i="86" s="1"/>
  <c r="L35" i="86" s="1"/>
  <c r="M35" i="86" s="1"/>
  <c r="C35" i="86"/>
  <c r="B35" i="86"/>
  <c r="N33" i="86"/>
  <c r="M33" i="86"/>
  <c r="L33" i="86"/>
  <c r="K33" i="86"/>
  <c r="J33" i="86"/>
  <c r="I33" i="86"/>
  <c r="H33" i="86"/>
  <c r="G33" i="86"/>
  <c r="F33" i="86"/>
  <c r="E33" i="86"/>
  <c r="D33" i="86"/>
  <c r="C33" i="86"/>
  <c r="B33" i="86"/>
  <c r="O20" i="86"/>
  <c r="N20" i="86"/>
  <c r="O19" i="86"/>
  <c r="N19" i="86"/>
  <c r="D34" i="95"/>
  <c r="E34" i="95" s="1"/>
  <c r="F34" i="95" s="1"/>
  <c r="G34" i="95" s="1"/>
  <c r="H34" i="95" s="1"/>
  <c r="I34" i="95" s="1"/>
  <c r="J34" i="95" s="1"/>
  <c r="K34" i="95" s="1"/>
  <c r="L34" i="95" s="1"/>
  <c r="M34" i="95" s="1"/>
  <c r="C34" i="95"/>
  <c r="B34" i="95"/>
  <c r="N32" i="95"/>
  <c r="M32" i="95"/>
  <c r="L32" i="95"/>
  <c r="K32" i="95"/>
  <c r="J32" i="95"/>
  <c r="I32" i="95"/>
  <c r="H32" i="95"/>
  <c r="G32" i="95"/>
  <c r="F32" i="95"/>
  <c r="E32" i="95"/>
  <c r="D32" i="95"/>
  <c r="C32" i="95"/>
  <c r="B32" i="95"/>
  <c r="N19" i="95"/>
  <c r="O19" i="95" s="1"/>
  <c r="N18" i="95"/>
  <c r="O18" i="95" s="1"/>
  <c r="D44" i="3"/>
  <c r="E44" i="3" s="1"/>
  <c r="F44" i="3" s="1"/>
  <c r="G44" i="3" s="1"/>
  <c r="H44" i="3" s="1"/>
  <c r="I44" i="3" s="1"/>
  <c r="J44" i="3" s="1"/>
  <c r="K44" i="3" s="1"/>
  <c r="L44" i="3" s="1"/>
  <c r="M44" i="3" s="1"/>
  <c r="C44" i="3"/>
  <c r="B44" i="3"/>
  <c r="N42" i="3"/>
  <c r="M42" i="3"/>
  <c r="L42" i="3"/>
  <c r="K42" i="3"/>
  <c r="J42" i="3"/>
  <c r="I42" i="3"/>
  <c r="H42" i="3"/>
  <c r="G42" i="3"/>
  <c r="F42" i="3"/>
  <c r="E42" i="3"/>
  <c r="D42" i="3"/>
  <c r="C42" i="3"/>
  <c r="B42" i="3"/>
  <c r="N29" i="3"/>
  <c r="O29" i="3" s="1"/>
  <c r="N28" i="3"/>
  <c r="O28" i="3" s="1"/>
  <c r="D36" i="83"/>
  <c r="E36" i="83" s="1"/>
  <c r="F36" i="83" s="1"/>
  <c r="G36" i="83" s="1"/>
  <c r="H36" i="83" s="1"/>
  <c r="I36" i="83" s="1"/>
  <c r="J36" i="83" s="1"/>
  <c r="K36" i="83" s="1"/>
  <c r="L36" i="83" s="1"/>
  <c r="M36" i="83" s="1"/>
  <c r="B36" i="83"/>
  <c r="C36" i="83" s="1"/>
  <c r="N34" i="83"/>
  <c r="M34" i="83"/>
  <c r="L34" i="83"/>
  <c r="K34" i="83"/>
  <c r="J34" i="83"/>
  <c r="I34" i="83"/>
  <c r="H34" i="83"/>
  <c r="G34" i="83"/>
  <c r="F34" i="83"/>
  <c r="E34" i="83"/>
  <c r="D34" i="83"/>
  <c r="C34" i="83"/>
  <c r="B34" i="83"/>
  <c r="O21" i="83"/>
  <c r="N21" i="83"/>
  <c r="N20" i="83"/>
  <c r="O20" i="83" s="1"/>
  <c r="N142" i="2"/>
  <c r="M142" i="2"/>
  <c r="L142" i="2"/>
  <c r="K142" i="2"/>
  <c r="J142" i="2"/>
  <c r="I142" i="2"/>
  <c r="H142" i="2"/>
  <c r="G142" i="2"/>
  <c r="F142" i="2"/>
  <c r="E142" i="2"/>
  <c r="D142" i="2"/>
  <c r="C142" i="2"/>
  <c r="B142" i="2"/>
  <c r="D144" i="2"/>
  <c r="E144" i="2" s="1"/>
  <c r="F144" i="2" s="1"/>
  <c r="G144" i="2" s="1"/>
  <c r="H144" i="2" s="1"/>
  <c r="I144" i="2" s="1"/>
  <c r="J144" i="2" s="1"/>
  <c r="K144" i="2" s="1"/>
  <c r="L144" i="2" s="1"/>
  <c r="M144" i="2" s="1"/>
  <c r="C144" i="2"/>
  <c r="B144" i="2"/>
  <c r="N129" i="2"/>
  <c r="O129" i="2" s="1"/>
  <c r="N128" i="2"/>
  <c r="O128" i="2" s="1"/>
  <c r="D102" i="1"/>
  <c r="E102" i="1" s="1"/>
  <c r="F102" i="1" s="1"/>
  <c r="G102" i="1" s="1"/>
  <c r="H102" i="1" s="1"/>
  <c r="I102" i="1" s="1"/>
  <c r="J102" i="1" s="1"/>
  <c r="K102" i="1" s="1"/>
  <c r="L102" i="1" s="1"/>
  <c r="M102" i="1" s="1"/>
  <c r="C102" i="1"/>
  <c r="B102" i="1"/>
  <c r="N100" i="1"/>
  <c r="M100" i="1"/>
  <c r="L100" i="1"/>
  <c r="K100" i="1"/>
  <c r="J100" i="1"/>
  <c r="I100" i="1"/>
  <c r="H100" i="1"/>
  <c r="G100" i="1"/>
  <c r="F100" i="1"/>
  <c r="E100" i="1"/>
  <c r="D100" i="1"/>
  <c r="C100" i="1"/>
  <c r="B100" i="1"/>
  <c r="O87" i="1"/>
  <c r="O86" i="1"/>
  <c r="N87" i="1"/>
  <c r="N86" i="1"/>
  <c r="N34" i="82"/>
  <c r="M34" i="82"/>
  <c r="L34" i="82"/>
  <c r="K34" i="82"/>
  <c r="J34" i="82"/>
  <c r="I34" i="82"/>
  <c r="H34" i="82"/>
  <c r="G34" i="82"/>
  <c r="F34" i="82"/>
  <c r="E34" i="82"/>
  <c r="D34" i="82"/>
  <c r="C34" i="82"/>
  <c r="B34" i="82"/>
  <c r="D36" i="82"/>
  <c r="E36" i="82" s="1"/>
  <c r="F36" i="82" s="1"/>
  <c r="G36" i="82" s="1"/>
  <c r="H36" i="82" s="1"/>
  <c r="I36" i="82" s="1"/>
  <c r="J36" i="82" s="1"/>
  <c r="K36" i="82" s="1"/>
  <c r="L36" i="82" s="1"/>
  <c r="M36" i="82" s="1"/>
  <c r="C36" i="82"/>
  <c r="B36" i="82"/>
  <c r="N21" i="82"/>
  <c r="O21" i="82" s="1"/>
  <c r="N20" i="82"/>
  <c r="O20" i="82" s="1"/>
  <c r="AE53" i="107"/>
  <c r="AE45" i="107"/>
  <c r="AE5" i="107"/>
  <c r="AE4" i="107"/>
  <c r="AE3" i="107"/>
  <c r="AE16" i="107"/>
  <c r="AE36" i="107"/>
  <c r="E60" i="107"/>
  <c r="E17" i="107"/>
  <c r="E15" i="107"/>
  <c r="O41" i="39" l="1"/>
  <c r="O42" i="39"/>
  <c r="O115" i="29"/>
  <c r="O68" i="24"/>
  <c r="O29" i="20"/>
  <c r="B152" i="6"/>
  <c r="B153" i="6" s="1"/>
  <c r="N48" i="4"/>
  <c r="O48" i="4" s="1"/>
  <c r="B151" i="6"/>
  <c r="E11" i="107" s="1"/>
  <c r="B154" i="6"/>
  <c r="B155" i="6"/>
  <c r="B156" i="6"/>
  <c r="BH2" i="110" l="1"/>
  <c r="B70" i="110"/>
  <c r="BJ2" i="110" l="1"/>
  <c r="BI2" i="110"/>
  <c r="BL57" i="110"/>
  <c r="BH57" i="110"/>
  <c r="BL56" i="110"/>
  <c r="BH56" i="110"/>
  <c r="AE14" i="107"/>
  <c r="AE42" i="107"/>
  <c r="AE44" i="107"/>
  <c r="AE43" i="107"/>
  <c r="AE41" i="107"/>
  <c r="AE39" i="107"/>
  <c r="AE40" i="107"/>
  <c r="AE38" i="107"/>
  <c r="AE35" i="107"/>
  <c r="AE37" i="107"/>
  <c r="AE34" i="107"/>
  <c r="AE33" i="107"/>
  <c r="AE32" i="107"/>
  <c r="AE31" i="107"/>
  <c r="AE30" i="107"/>
  <c r="AE29" i="107"/>
  <c r="AE21" i="107"/>
  <c r="AE27" i="107"/>
  <c r="AE28" i="107"/>
  <c r="AE26" i="107"/>
  <c r="AE23" i="107"/>
  <c r="AE12" i="107"/>
  <c r="AE19" i="107"/>
  <c r="AE20" i="107"/>
  <c r="AE24" i="107"/>
  <c r="AE15" i="107"/>
  <c r="BJ57" i="110" l="1"/>
  <c r="BI57" i="110"/>
  <c r="BJ56" i="110"/>
  <c r="BI56" i="110"/>
  <c r="N51" i="72"/>
  <c r="O51" i="72" s="1"/>
  <c r="N28" i="40"/>
  <c r="O28" i="40" s="1"/>
  <c r="N17" i="96"/>
  <c r="O17" i="96" s="1"/>
  <c r="N19" i="85"/>
  <c r="O19" i="85" s="1"/>
  <c r="O40" i="39"/>
  <c r="N85" i="38"/>
  <c r="O85" i="38" s="1"/>
  <c r="N19" i="84"/>
  <c r="O19" i="84" s="1"/>
  <c r="N126" i="37"/>
  <c r="O126" i="37" s="1"/>
  <c r="O114" i="29"/>
  <c r="N118" i="34"/>
  <c r="O118" i="34" s="1"/>
  <c r="N18" i="90"/>
  <c r="O18" i="90" s="1"/>
  <c r="N93" i="35"/>
  <c r="O93" i="35" s="1"/>
  <c r="N18" i="89"/>
  <c r="O18" i="89" s="1"/>
  <c r="N119" i="33"/>
  <c r="O119" i="33" s="1"/>
  <c r="N116" i="32"/>
  <c r="O116" i="32" s="1"/>
  <c r="N88" i="87"/>
  <c r="O88" i="87" s="1"/>
  <c r="O29" i="30"/>
  <c r="O27" i="30"/>
  <c r="O25" i="30"/>
  <c r="O24" i="30"/>
  <c r="O23" i="30"/>
  <c r="O22" i="30"/>
  <c r="O20" i="30"/>
  <c r="O19" i="30"/>
  <c r="O18" i="30"/>
  <c r="O17" i="30"/>
  <c r="O16" i="30"/>
  <c r="O15" i="30"/>
  <c r="O14" i="30"/>
  <c r="O13" i="30"/>
  <c r="O12" i="30"/>
  <c r="O11" i="30"/>
  <c r="O10" i="30"/>
  <c r="O9" i="30"/>
  <c r="O8" i="30"/>
  <c r="O7" i="30"/>
  <c r="O5" i="30"/>
  <c r="N29" i="30"/>
  <c r="N28" i="27"/>
  <c r="O28" i="27" s="1"/>
  <c r="N18" i="88"/>
  <c r="O18" i="88" s="1"/>
  <c r="N66" i="26"/>
  <c r="O66" i="26" s="1"/>
  <c r="N31" i="23" l="1"/>
  <c r="O31" i="23" s="1"/>
  <c r="N25" i="58"/>
  <c r="O25" i="58" s="1"/>
  <c r="N121" i="22"/>
  <c r="O121" i="22" s="1"/>
  <c r="N145" i="21"/>
  <c r="O145" i="21" s="1"/>
  <c r="N26" i="57" l="1"/>
  <c r="N28" i="20"/>
  <c r="O28" i="20" s="1"/>
  <c r="C63" i="4"/>
  <c r="D63" i="4"/>
  <c r="E63" i="4"/>
  <c r="F63" i="4"/>
  <c r="G63" i="4"/>
  <c r="H63" i="4"/>
  <c r="I63" i="4"/>
  <c r="J63" i="4"/>
  <c r="K63" i="4"/>
  <c r="L63" i="4"/>
  <c r="M63" i="4"/>
  <c r="N47" i="4"/>
  <c r="N78" i="18"/>
  <c r="O78" i="18" s="1"/>
  <c r="N121" i="17"/>
  <c r="O121" i="17" s="1"/>
  <c r="N43" i="16"/>
  <c r="O43" i="16" s="1"/>
  <c r="N26" i="55"/>
  <c r="O26" i="55" s="1"/>
  <c r="N20" i="81"/>
  <c r="O20" i="81" s="1"/>
  <c r="O16" i="98"/>
  <c r="N16" i="98"/>
  <c r="N79" i="13"/>
  <c r="N114" i="9"/>
  <c r="N79" i="12"/>
  <c r="N26" i="54"/>
  <c r="N94" i="11"/>
  <c r="N93" i="8"/>
  <c r="N18" i="106"/>
  <c r="O18" i="106" s="1"/>
  <c r="N26" i="52"/>
  <c r="N54" i="10"/>
  <c r="N48" i="31"/>
  <c r="N17" i="93"/>
  <c r="N144" i="6"/>
  <c r="N101" i="7"/>
  <c r="N17" i="86"/>
  <c r="O18" i="86" s="1"/>
  <c r="O17" i="86"/>
  <c r="O15" i="86"/>
  <c r="O14" i="86"/>
  <c r="O13" i="86"/>
  <c r="O12" i="86"/>
  <c r="O11" i="86"/>
  <c r="O10" i="86"/>
  <c r="O9" i="86"/>
  <c r="O8" i="86"/>
  <c r="O7" i="86"/>
  <c r="O6" i="86"/>
  <c r="N18" i="86"/>
  <c r="N17" i="95"/>
  <c r="N27" i="3"/>
  <c r="O27" i="3" s="1"/>
  <c r="O19" i="83"/>
  <c r="N19" i="83"/>
  <c r="N127" i="2"/>
  <c r="N85" i="1"/>
  <c r="O85" i="1" s="1"/>
  <c r="O19" i="82"/>
  <c r="O18" i="82"/>
  <c r="O17" i="82"/>
  <c r="O16" i="82"/>
  <c r="O15" i="82"/>
  <c r="O14" i="82"/>
  <c r="O13" i="82"/>
  <c r="O12" i="82"/>
  <c r="O11" i="82"/>
  <c r="O10" i="82"/>
  <c r="O9" i="82"/>
  <c r="O8" i="82"/>
  <c r="O7" i="82"/>
  <c r="O6" i="82"/>
  <c r="N19" i="82"/>
  <c r="B23" i="98"/>
  <c r="E24" i="107" s="1"/>
  <c r="B24" i="98"/>
  <c r="B25" i="98" s="1"/>
  <c r="B26" i="98"/>
  <c r="B27" i="98"/>
  <c r="B24" i="86"/>
  <c r="B25" i="86"/>
  <c r="E9" i="107" s="1"/>
  <c r="B26" i="86"/>
  <c r="B27" i="86" s="1"/>
  <c r="B28" i="86"/>
  <c r="B29" i="86"/>
  <c r="N17" i="90"/>
  <c r="O17" i="90" s="1"/>
  <c r="N16" i="95" l="1"/>
  <c r="N27" i="40" l="1"/>
  <c r="B33" i="96"/>
  <c r="N16" i="96"/>
  <c r="B27" i="80"/>
  <c r="C27" i="80" s="1"/>
  <c r="D27" i="80" s="1"/>
  <c r="E27" i="80" s="1"/>
  <c r="F27" i="80" s="1"/>
  <c r="G27" i="80" s="1"/>
  <c r="H27" i="80" s="1"/>
  <c r="I27" i="80" s="1"/>
  <c r="J27" i="80" s="1"/>
  <c r="K27" i="80" s="1"/>
  <c r="L27" i="80" s="1"/>
  <c r="M27" i="80" s="1"/>
  <c r="N26" i="80"/>
  <c r="M26" i="80"/>
  <c r="L26" i="80"/>
  <c r="K26" i="80"/>
  <c r="J26" i="80"/>
  <c r="I26" i="80"/>
  <c r="H26" i="80"/>
  <c r="G26" i="80"/>
  <c r="F26" i="80"/>
  <c r="E26" i="80"/>
  <c r="D26" i="80"/>
  <c r="C26" i="80"/>
  <c r="B26" i="80"/>
  <c r="N25" i="80"/>
  <c r="M25" i="80"/>
  <c r="L25" i="80"/>
  <c r="K25" i="80"/>
  <c r="J25" i="80"/>
  <c r="I25" i="80"/>
  <c r="H25" i="80"/>
  <c r="G25" i="80"/>
  <c r="F25" i="80"/>
  <c r="E25" i="80"/>
  <c r="D25" i="80"/>
  <c r="C25" i="80"/>
  <c r="B25" i="80"/>
  <c r="N24" i="80"/>
  <c r="M24" i="80"/>
  <c r="L24" i="80"/>
  <c r="K24" i="80"/>
  <c r="J24" i="80"/>
  <c r="I24" i="80"/>
  <c r="H24" i="80"/>
  <c r="G24" i="80"/>
  <c r="F24" i="80"/>
  <c r="E24" i="80"/>
  <c r="D24" i="80"/>
  <c r="C24" i="80"/>
  <c r="B24" i="80"/>
  <c r="N23" i="80"/>
  <c r="M23" i="80"/>
  <c r="L23" i="80"/>
  <c r="K23" i="80"/>
  <c r="J23" i="80"/>
  <c r="I23" i="80"/>
  <c r="H23" i="80"/>
  <c r="G23" i="80"/>
  <c r="F23" i="80"/>
  <c r="E23" i="80"/>
  <c r="D23" i="80"/>
  <c r="C23" i="80"/>
  <c r="B23" i="80"/>
  <c r="N22" i="80"/>
  <c r="M22" i="80"/>
  <c r="L22" i="80"/>
  <c r="K22" i="80"/>
  <c r="J22" i="80"/>
  <c r="I22" i="80"/>
  <c r="H22" i="80"/>
  <c r="G22" i="80"/>
  <c r="F22" i="80"/>
  <c r="E22" i="80"/>
  <c r="D22" i="80"/>
  <c r="C22" i="80"/>
  <c r="B22" i="80"/>
  <c r="N21" i="80"/>
  <c r="M21" i="80"/>
  <c r="L21" i="80"/>
  <c r="K21" i="80"/>
  <c r="J21" i="80"/>
  <c r="I21" i="80"/>
  <c r="H21" i="80"/>
  <c r="G21" i="80"/>
  <c r="F21" i="80"/>
  <c r="E21" i="80"/>
  <c r="D21" i="80"/>
  <c r="C21" i="80"/>
  <c r="B21" i="80"/>
  <c r="M20" i="80"/>
  <c r="I20" i="80"/>
  <c r="E20" i="80"/>
  <c r="N19" i="80"/>
  <c r="N20" i="80" s="1"/>
  <c r="M19" i="80"/>
  <c r="L19" i="80"/>
  <c r="L20" i="80" s="1"/>
  <c r="K19" i="80"/>
  <c r="K20" i="80" s="1"/>
  <c r="J19" i="80"/>
  <c r="J20" i="80" s="1"/>
  <c r="I19" i="80"/>
  <c r="H19" i="80"/>
  <c r="H20" i="80" s="1"/>
  <c r="G19" i="80"/>
  <c r="G20" i="80" s="1"/>
  <c r="F19" i="80"/>
  <c r="F20" i="80" s="1"/>
  <c r="E19" i="80"/>
  <c r="D19" i="80"/>
  <c r="D20" i="80" s="1"/>
  <c r="C19" i="80"/>
  <c r="C20" i="80" s="1"/>
  <c r="B19" i="80"/>
  <c r="B20" i="80" s="1"/>
  <c r="B27" i="79"/>
  <c r="C27" i="79" s="1"/>
  <c r="D27" i="79" s="1"/>
  <c r="E27" i="79" s="1"/>
  <c r="F27" i="79" s="1"/>
  <c r="G27" i="79" s="1"/>
  <c r="H27" i="79" s="1"/>
  <c r="I27" i="79" s="1"/>
  <c r="J27" i="79" s="1"/>
  <c r="K27" i="79" s="1"/>
  <c r="L27" i="79" s="1"/>
  <c r="M27" i="79" s="1"/>
  <c r="N26" i="79"/>
  <c r="M26" i="79"/>
  <c r="L26" i="79"/>
  <c r="K26" i="79"/>
  <c r="J26" i="79"/>
  <c r="I26" i="79"/>
  <c r="H26" i="79"/>
  <c r="G26" i="79"/>
  <c r="F26" i="79"/>
  <c r="E26" i="79"/>
  <c r="D26" i="79"/>
  <c r="C26" i="79"/>
  <c r="B26" i="79"/>
  <c r="N25" i="79"/>
  <c r="M25" i="79"/>
  <c r="L25" i="79"/>
  <c r="K25" i="79"/>
  <c r="J25" i="79"/>
  <c r="I25" i="79"/>
  <c r="H25" i="79"/>
  <c r="G25" i="79"/>
  <c r="F25" i="79"/>
  <c r="E25" i="79"/>
  <c r="D25" i="79"/>
  <c r="C25" i="79"/>
  <c r="B25" i="79"/>
  <c r="N24" i="79"/>
  <c r="M24" i="79"/>
  <c r="L24" i="79"/>
  <c r="K24" i="79"/>
  <c r="J24" i="79"/>
  <c r="I24" i="79"/>
  <c r="H24" i="79"/>
  <c r="G24" i="79"/>
  <c r="F24" i="79"/>
  <c r="E24" i="79"/>
  <c r="D24" i="79"/>
  <c r="C24" i="79"/>
  <c r="B24" i="79"/>
  <c r="N23" i="79"/>
  <c r="M23" i="79"/>
  <c r="L23" i="79"/>
  <c r="K23" i="79"/>
  <c r="J23" i="79"/>
  <c r="I23" i="79"/>
  <c r="H23" i="79"/>
  <c r="G23" i="79"/>
  <c r="F23" i="79"/>
  <c r="E23" i="79"/>
  <c r="D23" i="79"/>
  <c r="C23" i="79"/>
  <c r="B23" i="79"/>
  <c r="N22" i="79"/>
  <c r="M22" i="79"/>
  <c r="L22" i="79"/>
  <c r="K22" i="79"/>
  <c r="J22" i="79"/>
  <c r="I22" i="79"/>
  <c r="H22" i="79"/>
  <c r="G22" i="79"/>
  <c r="F22" i="79"/>
  <c r="E22" i="79"/>
  <c r="D22" i="79"/>
  <c r="C22" i="79"/>
  <c r="B22" i="79"/>
  <c r="N21" i="79"/>
  <c r="M21" i="79"/>
  <c r="L21" i="79"/>
  <c r="K21" i="79"/>
  <c r="J21" i="79"/>
  <c r="I21" i="79"/>
  <c r="H21" i="79"/>
  <c r="G21" i="79"/>
  <c r="F21" i="79"/>
  <c r="E21" i="79"/>
  <c r="D21" i="79"/>
  <c r="C21" i="79"/>
  <c r="B21" i="79"/>
  <c r="M20" i="79"/>
  <c r="I20" i="79"/>
  <c r="E20" i="79"/>
  <c r="N19" i="79"/>
  <c r="N20" i="79" s="1"/>
  <c r="M19" i="79"/>
  <c r="L19" i="79"/>
  <c r="L20" i="79" s="1"/>
  <c r="K19" i="79"/>
  <c r="K20" i="79" s="1"/>
  <c r="J19" i="79"/>
  <c r="J20" i="79" s="1"/>
  <c r="I19" i="79"/>
  <c r="H19" i="79"/>
  <c r="H20" i="79" s="1"/>
  <c r="G19" i="79"/>
  <c r="G20" i="79" s="1"/>
  <c r="F19" i="79"/>
  <c r="F20" i="79" s="1"/>
  <c r="E19" i="79"/>
  <c r="D19" i="79"/>
  <c r="D20" i="79" s="1"/>
  <c r="C19" i="79"/>
  <c r="C20" i="79" s="1"/>
  <c r="B19" i="79"/>
  <c r="B20" i="79" s="1"/>
  <c r="N18" i="85"/>
  <c r="B26" i="92"/>
  <c r="C26" i="92" s="1"/>
  <c r="D26" i="92" s="1"/>
  <c r="E26" i="92" s="1"/>
  <c r="F26" i="92" s="1"/>
  <c r="G26" i="92" s="1"/>
  <c r="H26" i="92" s="1"/>
  <c r="I26" i="92" s="1"/>
  <c r="J26" i="92" s="1"/>
  <c r="K26" i="92" s="1"/>
  <c r="L26" i="92" s="1"/>
  <c r="M26" i="92" s="1"/>
  <c r="N25" i="92"/>
  <c r="M25" i="92"/>
  <c r="L25" i="92"/>
  <c r="K25" i="92"/>
  <c r="J25" i="92"/>
  <c r="I25" i="92"/>
  <c r="H25" i="92"/>
  <c r="G25" i="92"/>
  <c r="F25" i="92"/>
  <c r="E25" i="92"/>
  <c r="D25" i="92"/>
  <c r="C25" i="92"/>
  <c r="B25" i="92"/>
  <c r="N24" i="92"/>
  <c r="M24" i="92"/>
  <c r="L24" i="92"/>
  <c r="K24" i="92"/>
  <c r="J24" i="92"/>
  <c r="I24" i="92"/>
  <c r="H24" i="92"/>
  <c r="G24" i="92"/>
  <c r="F24" i="92"/>
  <c r="E24" i="92"/>
  <c r="D24" i="92"/>
  <c r="C24" i="92"/>
  <c r="B24" i="92"/>
  <c r="N23" i="92"/>
  <c r="M23" i="92"/>
  <c r="L23" i="92"/>
  <c r="K23" i="92"/>
  <c r="J23" i="92"/>
  <c r="I23" i="92"/>
  <c r="H23" i="92"/>
  <c r="G23" i="92"/>
  <c r="F23" i="92"/>
  <c r="E23" i="92"/>
  <c r="D23" i="92"/>
  <c r="C23" i="92"/>
  <c r="B23" i="92"/>
  <c r="N22" i="92"/>
  <c r="M22" i="92"/>
  <c r="L22" i="92"/>
  <c r="K22" i="92"/>
  <c r="J22" i="92"/>
  <c r="I22" i="92"/>
  <c r="H22" i="92"/>
  <c r="G22" i="92"/>
  <c r="F22" i="92"/>
  <c r="E22" i="92"/>
  <c r="D22" i="92"/>
  <c r="C22" i="92"/>
  <c r="B22" i="92"/>
  <c r="N21" i="92"/>
  <c r="M21" i="92"/>
  <c r="L21" i="92"/>
  <c r="K21" i="92"/>
  <c r="J21" i="92"/>
  <c r="I21" i="92"/>
  <c r="H21" i="92"/>
  <c r="G21" i="92"/>
  <c r="F21" i="92"/>
  <c r="E21" i="92"/>
  <c r="D21" i="92"/>
  <c r="C21" i="92"/>
  <c r="B21" i="92"/>
  <c r="N20" i="92"/>
  <c r="M20" i="92"/>
  <c r="L20" i="92"/>
  <c r="K20" i="92"/>
  <c r="J20" i="92"/>
  <c r="I20" i="92"/>
  <c r="H20" i="92"/>
  <c r="G20" i="92"/>
  <c r="F20" i="92"/>
  <c r="E20" i="92"/>
  <c r="D20" i="92"/>
  <c r="C20" i="92"/>
  <c r="B20" i="92"/>
  <c r="M19" i="92"/>
  <c r="K19" i="92"/>
  <c r="I19" i="92"/>
  <c r="G19" i="92"/>
  <c r="E19" i="92"/>
  <c r="C19" i="92"/>
  <c r="N18" i="92"/>
  <c r="N19" i="92" s="1"/>
  <c r="M18" i="92"/>
  <c r="L18" i="92"/>
  <c r="L19" i="92" s="1"/>
  <c r="K18" i="92"/>
  <c r="J18" i="92"/>
  <c r="J19" i="92" s="1"/>
  <c r="I18" i="92"/>
  <c r="H18" i="92"/>
  <c r="H19" i="92" s="1"/>
  <c r="G18" i="92"/>
  <c r="F18" i="92"/>
  <c r="F19" i="92" s="1"/>
  <c r="E18" i="92"/>
  <c r="D18" i="92"/>
  <c r="D19" i="92" s="1"/>
  <c r="C18" i="92"/>
  <c r="B18" i="92"/>
  <c r="B19" i="92" s="1"/>
  <c r="N84" i="38"/>
  <c r="N18" i="84"/>
  <c r="N125" i="37"/>
  <c r="N40" i="108"/>
  <c r="N45" i="36"/>
  <c r="M45" i="36"/>
  <c r="L45" i="36"/>
  <c r="K45" i="36"/>
  <c r="J45" i="36"/>
  <c r="I45" i="36"/>
  <c r="H45" i="36"/>
  <c r="G45" i="36"/>
  <c r="F45" i="36"/>
  <c r="E45" i="36"/>
  <c r="D45" i="36"/>
  <c r="C45" i="36"/>
  <c r="N44" i="36"/>
  <c r="M44" i="36"/>
  <c r="L44" i="36"/>
  <c r="K44" i="36"/>
  <c r="J44" i="36"/>
  <c r="I44" i="36"/>
  <c r="H44" i="36"/>
  <c r="G44" i="36"/>
  <c r="F44" i="36"/>
  <c r="E44" i="36"/>
  <c r="D44" i="36"/>
  <c r="C44" i="36"/>
  <c r="N43" i="36"/>
  <c r="M43" i="36"/>
  <c r="L43" i="36"/>
  <c r="K43" i="36"/>
  <c r="J43" i="36"/>
  <c r="I43" i="36"/>
  <c r="H43" i="36"/>
  <c r="G43" i="36"/>
  <c r="F43" i="36"/>
  <c r="E43" i="36"/>
  <c r="D43" i="36"/>
  <c r="C43" i="36"/>
  <c r="N42" i="36"/>
  <c r="M42" i="36"/>
  <c r="L42" i="36"/>
  <c r="K42" i="36"/>
  <c r="J42" i="36"/>
  <c r="I42" i="36"/>
  <c r="H42" i="36"/>
  <c r="G42" i="36"/>
  <c r="F42" i="36"/>
  <c r="E42" i="36"/>
  <c r="D42" i="36"/>
  <c r="C42" i="36"/>
  <c r="N41" i="36"/>
  <c r="M41" i="36"/>
  <c r="L41" i="36"/>
  <c r="K41" i="36"/>
  <c r="J41" i="36"/>
  <c r="I41" i="36"/>
  <c r="H41" i="36"/>
  <c r="G41" i="36"/>
  <c r="F41" i="36"/>
  <c r="E41" i="36"/>
  <c r="D41" i="36"/>
  <c r="C41" i="36"/>
  <c r="N40" i="36"/>
  <c r="M40" i="36"/>
  <c r="L40" i="36"/>
  <c r="K40" i="36"/>
  <c r="J40" i="36"/>
  <c r="I40" i="36"/>
  <c r="H40" i="36"/>
  <c r="G40" i="36"/>
  <c r="F40" i="36"/>
  <c r="E40" i="36"/>
  <c r="D40" i="36"/>
  <c r="C40" i="36"/>
  <c r="N38" i="36"/>
  <c r="N39" i="36" s="1"/>
  <c r="M38" i="36"/>
  <c r="M39" i="36" s="1"/>
  <c r="L38" i="36"/>
  <c r="L39" i="36" s="1"/>
  <c r="K38" i="36"/>
  <c r="K39" i="36" s="1"/>
  <c r="J38" i="36"/>
  <c r="J39" i="36" s="1"/>
  <c r="I38" i="36"/>
  <c r="I39" i="36" s="1"/>
  <c r="H38" i="36"/>
  <c r="H39" i="36" s="1"/>
  <c r="G38" i="36"/>
  <c r="G39" i="36" s="1"/>
  <c r="F38" i="36"/>
  <c r="F39" i="36" s="1"/>
  <c r="E38" i="36"/>
  <c r="E39" i="36" s="1"/>
  <c r="D38" i="36"/>
  <c r="D39" i="36" s="1"/>
  <c r="C38" i="36"/>
  <c r="C39" i="36" s="1"/>
  <c r="B45" i="36"/>
  <c r="B44" i="36"/>
  <c r="B43" i="36"/>
  <c r="B42" i="36"/>
  <c r="B41" i="36"/>
  <c r="B40" i="36"/>
  <c r="B38" i="36"/>
  <c r="B39" i="36" s="1"/>
  <c r="B46" i="36"/>
  <c r="C46" i="36" s="1"/>
  <c r="D46" i="36" s="1"/>
  <c r="E46" i="36" s="1"/>
  <c r="F46" i="36" s="1"/>
  <c r="G46" i="36" s="1"/>
  <c r="H46" i="36" s="1"/>
  <c r="I46" i="36" s="1"/>
  <c r="J46" i="36" s="1"/>
  <c r="K46" i="36" s="1"/>
  <c r="L46" i="36" s="1"/>
  <c r="M46" i="36" s="1"/>
  <c r="N11" i="105"/>
  <c r="N92" i="35"/>
  <c r="N17" i="89"/>
  <c r="B28" i="70"/>
  <c r="C28" i="70" s="1"/>
  <c r="D28" i="70" s="1"/>
  <c r="E28" i="70" s="1"/>
  <c r="F28" i="70" s="1"/>
  <c r="G28" i="70" s="1"/>
  <c r="H28" i="70" s="1"/>
  <c r="I28" i="70" s="1"/>
  <c r="J28" i="70" s="1"/>
  <c r="K28" i="70" s="1"/>
  <c r="L28" i="70" s="1"/>
  <c r="M28" i="70" s="1"/>
  <c r="N27" i="70"/>
  <c r="M27" i="70"/>
  <c r="L27" i="70"/>
  <c r="K27" i="70"/>
  <c r="J27" i="70"/>
  <c r="I27" i="70"/>
  <c r="H27" i="70"/>
  <c r="G27" i="70"/>
  <c r="F27" i="70"/>
  <c r="E27" i="70"/>
  <c r="D27" i="70"/>
  <c r="C27" i="70"/>
  <c r="B27" i="70"/>
  <c r="N26" i="70"/>
  <c r="M26" i="70"/>
  <c r="L26" i="70"/>
  <c r="K26" i="70"/>
  <c r="J26" i="70"/>
  <c r="I26" i="70"/>
  <c r="H26" i="70"/>
  <c r="G26" i="70"/>
  <c r="F26" i="70"/>
  <c r="E26" i="70"/>
  <c r="D26" i="70"/>
  <c r="C26" i="70"/>
  <c r="B26" i="70"/>
  <c r="N25" i="70"/>
  <c r="M25" i="70"/>
  <c r="L25" i="70"/>
  <c r="K25" i="70"/>
  <c r="J25" i="70"/>
  <c r="I25" i="70"/>
  <c r="H25" i="70"/>
  <c r="G25" i="70"/>
  <c r="F25" i="70"/>
  <c r="E25" i="70"/>
  <c r="D25" i="70"/>
  <c r="C25" i="70"/>
  <c r="B25" i="70"/>
  <c r="N24" i="70"/>
  <c r="M24" i="70"/>
  <c r="L24" i="70"/>
  <c r="K24" i="70"/>
  <c r="J24" i="70"/>
  <c r="I24" i="70"/>
  <c r="H24" i="70"/>
  <c r="G24" i="70"/>
  <c r="F24" i="70"/>
  <c r="E24" i="70"/>
  <c r="D24" i="70"/>
  <c r="C24" i="70"/>
  <c r="B24" i="70"/>
  <c r="N23" i="70"/>
  <c r="M23" i="70"/>
  <c r="L23" i="70"/>
  <c r="K23" i="70"/>
  <c r="J23" i="70"/>
  <c r="I23" i="70"/>
  <c r="H23" i="70"/>
  <c r="G23" i="70"/>
  <c r="F23" i="70"/>
  <c r="E23" i="70"/>
  <c r="D23" i="70"/>
  <c r="C23" i="70"/>
  <c r="B23" i="70"/>
  <c r="N22" i="70"/>
  <c r="M22" i="70"/>
  <c r="L22" i="70"/>
  <c r="K22" i="70"/>
  <c r="J22" i="70"/>
  <c r="I22" i="70"/>
  <c r="H22" i="70"/>
  <c r="G22" i="70"/>
  <c r="F22" i="70"/>
  <c r="E22" i="70"/>
  <c r="D22" i="70"/>
  <c r="C22" i="70"/>
  <c r="B22" i="70"/>
  <c r="M21" i="70"/>
  <c r="I21" i="70"/>
  <c r="E21" i="70"/>
  <c r="N20" i="70"/>
  <c r="N21" i="70" s="1"/>
  <c r="M20" i="70"/>
  <c r="L20" i="70"/>
  <c r="L21" i="70" s="1"/>
  <c r="K20" i="70"/>
  <c r="K21" i="70" s="1"/>
  <c r="J20" i="70"/>
  <c r="J21" i="70" s="1"/>
  <c r="I20" i="70"/>
  <c r="H20" i="70"/>
  <c r="H21" i="70" s="1"/>
  <c r="G20" i="70"/>
  <c r="G21" i="70" s="1"/>
  <c r="F20" i="70"/>
  <c r="F21" i="70" s="1"/>
  <c r="E20" i="70"/>
  <c r="D20" i="70"/>
  <c r="D21" i="70" s="1"/>
  <c r="C20" i="70"/>
  <c r="C21" i="70" s="1"/>
  <c r="B20" i="70"/>
  <c r="B21" i="70" s="1"/>
  <c r="M27" i="67"/>
  <c r="L27" i="67"/>
  <c r="K27" i="67"/>
  <c r="J27" i="67"/>
  <c r="I27" i="67"/>
  <c r="H27" i="67"/>
  <c r="G27" i="67"/>
  <c r="F27" i="67"/>
  <c r="E27" i="67"/>
  <c r="D27" i="67"/>
  <c r="C27" i="67"/>
  <c r="B27" i="67"/>
  <c r="M26" i="67"/>
  <c r="L26" i="67"/>
  <c r="K26" i="67"/>
  <c r="J26" i="67"/>
  <c r="I26" i="67"/>
  <c r="H26" i="67"/>
  <c r="G26" i="67"/>
  <c r="F26" i="67"/>
  <c r="E26" i="67"/>
  <c r="D26" i="67"/>
  <c r="C26" i="67"/>
  <c r="B26" i="67"/>
  <c r="M25" i="67"/>
  <c r="L25" i="67"/>
  <c r="K25" i="67"/>
  <c r="J25" i="67"/>
  <c r="I25" i="67"/>
  <c r="H25" i="67"/>
  <c r="G25" i="67"/>
  <c r="F25" i="67"/>
  <c r="E25" i="67"/>
  <c r="D25" i="67"/>
  <c r="C25" i="67"/>
  <c r="B25" i="67"/>
  <c r="M24" i="67"/>
  <c r="L24" i="67"/>
  <c r="K24" i="67"/>
  <c r="J24" i="67"/>
  <c r="I24" i="67"/>
  <c r="H24" i="67"/>
  <c r="G24" i="67"/>
  <c r="F24" i="67"/>
  <c r="E24" i="67"/>
  <c r="D24" i="67"/>
  <c r="C24" i="67"/>
  <c r="B24" i="67"/>
  <c r="M23" i="67"/>
  <c r="L23" i="67"/>
  <c r="K23" i="67"/>
  <c r="J23" i="67"/>
  <c r="I23" i="67"/>
  <c r="H23" i="67"/>
  <c r="G23" i="67"/>
  <c r="F23" i="67"/>
  <c r="E23" i="67"/>
  <c r="D23" i="67"/>
  <c r="C23" i="67"/>
  <c r="B23" i="67"/>
  <c r="M22" i="67"/>
  <c r="L22" i="67"/>
  <c r="K22" i="67"/>
  <c r="J22" i="67"/>
  <c r="I22" i="67"/>
  <c r="H22" i="67"/>
  <c r="G22" i="67"/>
  <c r="F22" i="67"/>
  <c r="E22" i="67"/>
  <c r="D22" i="67"/>
  <c r="C22" i="67"/>
  <c r="B22" i="67"/>
  <c r="M20" i="67"/>
  <c r="L20" i="67"/>
  <c r="K20" i="67"/>
  <c r="J20" i="67"/>
  <c r="I20" i="67"/>
  <c r="H20" i="67"/>
  <c r="G20" i="67"/>
  <c r="F20" i="67"/>
  <c r="E20" i="67"/>
  <c r="D20" i="67"/>
  <c r="C20" i="67"/>
  <c r="B20" i="67"/>
  <c r="N118" i="33"/>
  <c r="N115" i="32"/>
  <c r="N27" i="27"/>
  <c r="N17" i="88"/>
  <c r="N28" i="62"/>
  <c r="M28" i="62"/>
  <c r="L28" i="62"/>
  <c r="K28" i="62"/>
  <c r="J28" i="62"/>
  <c r="I28" i="62"/>
  <c r="H28" i="62"/>
  <c r="G28" i="62"/>
  <c r="F28" i="62"/>
  <c r="E28" i="62"/>
  <c r="D28" i="62"/>
  <c r="C28" i="62"/>
  <c r="N27" i="62"/>
  <c r="M27" i="62"/>
  <c r="L27" i="62"/>
  <c r="K27" i="62"/>
  <c r="J27" i="62"/>
  <c r="I27" i="62"/>
  <c r="H27" i="62"/>
  <c r="G27" i="62"/>
  <c r="F27" i="62"/>
  <c r="E27" i="62"/>
  <c r="D27" i="62"/>
  <c r="C27" i="62"/>
  <c r="N26" i="62"/>
  <c r="M26" i="62"/>
  <c r="L26" i="62"/>
  <c r="K26" i="62"/>
  <c r="J26" i="62"/>
  <c r="I26" i="62"/>
  <c r="H26" i="62"/>
  <c r="G26" i="62"/>
  <c r="F26" i="62"/>
  <c r="E26" i="62"/>
  <c r="D26" i="62"/>
  <c r="C26" i="62"/>
  <c r="N25" i="62"/>
  <c r="M25" i="62"/>
  <c r="L25" i="62"/>
  <c r="K25" i="62"/>
  <c r="J25" i="62"/>
  <c r="I25" i="62"/>
  <c r="H25" i="62"/>
  <c r="G25" i="62"/>
  <c r="F25" i="62"/>
  <c r="E25" i="62"/>
  <c r="D25" i="62"/>
  <c r="C25" i="62"/>
  <c r="N24" i="62"/>
  <c r="M24" i="62"/>
  <c r="L24" i="62"/>
  <c r="K24" i="62"/>
  <c r="J24" i="62"/>
  <c r="I24" i="62"/>
  <c r="H24" i="62"/>
  <c r="G24" i="62"/>
  <c r="F24" i="62"/>
  <c r="E24" i="62"/>
  <c r="D24" i="62"/>
  <c r="C24" i="62"/>
  <c r="N23" i="62"/>
  <c r="M23" i="62"/>
  <c r="L23" i="62"/>
  <c r="K23" i="62"/>
  <c r="J23" i="62"/>
  <c r="I23" i="62"/>
  <c r="H23" i="62"/>
  <c r="G23" i="62"/>
  <c r="F23" i="62"/>
  <c r="E23" i="62"/>
  <c r="D23" i="62"/>
  <c r="C23" i="62"/>
  <c r="N21" i="62"/>
  <c r="N22" i="62" s="1"/>
  <c r="M21" i="62"/>
  <c r="M22" i="62" s="1"/>
  <c r="L21" i="62"/>
  <c r="L22" i="62" s="1"/>
  <c r="K21" i="62"/>
  <c r="K22" i="62" s="1"/>
  <c r="J21" i="62"/>
  <c r="J22" i="62" s="1"/>
  <c r="I21" i="62"/>
  <c r="I22" i="62" s="1"/>
  <c r="H21" i="62"/>
  <c r="H22" i="62" s="1"/>
  <c r="G21" i="62"/>
  <c r="G22" i="62" s="1"/>
  <c r="F21" i="62"/>
  <c r="F22" i="62" s="1"/>
  <c r="E21" i="62"/>
  <c r="E22" i="62" s="1"/>
  <c r="D21" i="62"/>
  <c r="D22" i="62" s="1"/>
  <c r="C21" i="62"/>
  <c r="C22" i="62" s="1"/>
  <c r="B28" i="62"/>
  <c r="B27" i="62"/>
  <c r="B26" i="62"/>
  <c r="B25" i="62"/>
  <c r="B24" i="62"/>
  <c r="B23" i="62"/>
  <c r="B21" i="62"/>
  <c r="B22" i="62" s="1"/>
  <c r="B29" i="62"/>
  <c r="C29" i="62" s="1"/>
  <c r="D29" i="62" s="1"/>
  <c r="E29" i="62" s="1"/>
  <c r="F29" i="62" s="1"/>
  <c r="G29" i="62" s="1"/>
  <c r="H29" i="62" s="1"/>
  <c r="I29" i="62" s="1"/>
  <c r="J29" i="62" s="1"/>
  <c r="K29" i="62" s="1"/>
  <c r="L29" i="62" s="1"/>
  <c r="M29" i="62" s="1"/>
  <c r="N65" i="26"/>
  <c r="N59" i="25"/>
  <c r="M59" i="25"/>
  <c r="L59" i="25"/>
  <c r="K59" i="25"/>
  <c r="J59" i="25"/>
  <c r="I59" i="25"/>
  <c r="H59" i="25"/>
  <c r="G59" i="25"/>
  <c r="F59" i="25"/>
  <c r="E59" i="25"/>
  <c r="D59" i="25"/>
  <c r="C59" i="25"/>
  <c r="N58" i="25"/>
  <c r="M58" i="25"/>
  <c r="L58" i="25"/>
  <c r="K58" i="25"/>
  <c r="J58" i="25"/>
  <c r="I58" i="25"/>
  <c r="H58" i="25"/>
  <c r="G58" i="25"/>
  <c r="F58" i="25"/>
  <c r="E58" i="25"/>
  <c r="D58" i="25"/>
  <c r="C58" i="25"/>
  <c r="N57" i="25"/>
  <c r="M57" i="25"/>
  <c r="L57" i="25"/>
  <c r="K57" i="25"/>
  <c r="J57" i="25"/>
  <c r="I57" i="25"/>
  <c r="H57" i="25"/>
  <c r="G57" i="25"/>
  <c r="F57" i="25"/>
  <c r="E57" i="25"/>
  <c r="D57" i="25"/>
  <c r="C57" i="25"/>
  <c r="N56" i="25"/>
  <c r="M56" i="25"/>
  <c r="L56" i="25"/>
  <c r="K56" i="25"/>
  <c r="J56" i="25"/>
  <c r="I56" i="25"/>
  <c r="H56" i="25"/>
  <c r="G56" i="25"/>
  <c r="F56" i="25"/>
  <c r="E56" i="25"/>
  <c r="D56" i="25"/>
  <c r="C56" i="25"/>
  <c r="N55" i="25"/>
  <c r="M55" i="25"/>
  <c r="L55" i="25"/>
  <c r="K55" i="25"/>
  <c r="J55" i="25"/>
  <c r="I55" i="25"/>
  <c r="H55" i="25"/>
  <c r="G55" i="25"/>
  <c r="F55" i="25"/>
  <c r="E55" i="25"/>
  <c r="D55" i="25"/>
  <c r="C55" i="25"/>
  <c r="N54" i="25"/>
  <c r="M54" i="25"/>
  <c r="L54" i="25"/>
  <c r="K54" i="25"/>
  <c r="J54" i="25"/>
  <c r="I54" i="25"/>
  <c r="H54" i="25"/>
  <c r="G54" i="25"/>
  <c r="F54" i="25"/>
  <c r="E54" i="25"/>
  <c r="D54" i="25"/>
  <c r="C54" i="25"/>
  <c r="N52" i="25"/>
  <c r="N53" i="25" s="1"/>
  <c r="M52" i="25"/>
  <c r="M53" i="25" s="1"/>
  <c r="L52" i="25"/>
  <c r="L53" i="25" s="1"/>
  <c r="K52" i="25"/>
  <c r="K53" i="25" s="1"/>
  <c r="J52" i="25"/>
  <c r="J53" i="25" s="1"/>
  <c r="I52" i="25"/>
  <c r="I53" i="25" s="1"/>
  <c r="H52" i="25"/>
  <c r="H53" i="25" s="1"/>
  <c r="G52" i="25"/>
  <c r="G53" i="25" s="1"/>
  <c r="F52" i="25"/>
  <c r="F53" i="25" s="1"/>
  <c r="E52" i="25"/>
  <c r="E53" i="25" s="1"/>
  <c r="D52" i="25"/>
  <c r="D53" i="25" s="1"/>
  <c r="C52" i="25"/>
  <c r="C53" i="25" s="1"/>
  <c r="B59" i="25"/>
  <c r="B58" i="25"/>
  <c r="B57" i="25"/>
  <c r="B56" i="25"/>
  <c r="B55" i="25"/>
  <c r="B54" i="25"/>
  <c r="B52" i="25"/>
  <c r="N120" i="22"/>
  <c r="N144" i="21"/>
  <c r="N51" i="101" l="1"/>
  <c r="N25" i="57" l="1"/>
  <c r="N30" i="23"/>
  <c r="N28" i="103"/>
  <c r="N27" i="20" l="1"/>
  <c r="N26" i="74"/>
  <c r="M26" i="74"/>
  <c r="L26" i="74"/>
  <c r="K26" i="74"/>
  <c r="J26" i="74"/>
  <c r="I26" i="74"/>
  <c r="H26" i="74"/>
  <c r="G26" i="74"/>
  <c r="F26" i="74"/>
  <c r="E26" i="74"/>
  <c r="D26" i="74"/>
  <c r="C26" i="74"/>
  <c r="N25" i="74"/>
  <c r="M25" i="74"/>
  <c r="L25" i="74"/>
  <c r="K25" i="74"/>
  <c r="J25" i="74"/>
  <c r="I25" i="74"/>
  <c r="H25" i="74"/>
  <c r="G25" i="74"/>
  <c r="F25" i="74"/>
  <c r="E25" i="74"/>
  <c r="D25" i="74"/>
  <c r="C25" i="74"/>
  <c r="N24" i="74"/>
  <c r="M24" i="74"/>
  <c r="L24" i="74"/>
  <c r="K24" i="74"/>
  <c r="J24" i="74"/>
  <c r="I24" i="74"/>
  <c r="H24" i="74"/>
  <c r="G24" i="74"/>
  <c r="F24" i="74"/>
  <c r="E24" i="74"/>
  <c r="D24" i="74"/>
  <c r="C24" i="74"/>
  <c r="N23" i="74"/>
  <c r="M23" i="74"/>
  <c r="L23" i="74"/>
  <c r="K23" i="74"/>
  <c r="J23" i="74"/>
  <c r="I23" i="74"/>
  <c r="H23" i="74"/>
  <c r="G23" i="74"/>
  <c r="F23" i="74"/>
  <c r="E23" i="74"/>
  <c r="D23" i="74"/>
  <c r="C23" i="74"/>
  <c r="N22" i="74"/>
  <c r="M22" i="74"/>
  <c r="L22" i="74"/>
  <c r="K22" i="74"/>
  <c r="J22" i="74"/>
  <c r="I22" i="74"/>
  <c r="H22" i="74"/>
  <c r="G22" i="74"/>
  <c r="F22" i="74"/>
  <c r="E22" i="74"/>
  <c r="D22" i="74"/>
  <c r="C22" i="74"/>
  <c r="N21" i="74"/>
  <c r="M21" i="74"/>
  <c r="L21" i="74"/>
  <c r="K21" i="74"/>
  <c r="J21" i="74"/>
  <c r="I21" i="74"/>
  <c r="H21" i="74"/>
  <c r="G21" i="74"/>
  <c r="F21" i="74"/>
  <c r="E21" i="74"/>
  <c r="D21" i="74"/>
  <c r="C21" i="74"/>
  <c r="N19" i="74"/>
  <c r="N20" i="74" s="1"/>
  <c r="M19" i="74"/>
  <c r="M20" i="74" s="1"/>
  <c r="L19" i="74"/>
  <c r="L20" i="74" s="1"/>
  <c r="K19" i="74"/>
  <c r="K20" i="74" s="1"/>
  <c r="J19" i="74"/>
  <c r="J20" i="74" s="1"/>
  <c r="I19" i="74"/>
  <c r="I20" i="74" s="1"/>
  <c r="H19" i="74"/>
  <c r="H20" i="74" s="1"/>
  <c r="G19" i="74"/>
  <c r="G20" i="74" s="1"/>
  <c r="F19" i="74"/>
  <c r="F20" i="74" s="1"/>
  <c r="E19" i="74"/>
  <c r="E20" i="74" s="1"/>
  <c r="D19" i="74"/>
  <c r="D20" i="74" s="1"/>
  <c r="C19" i="74"/>
  <c r="C20" i="74" s="1"/>
  <c r="B26" i="74"/>
  <c r="B25" i="74"/>
  <c r="B24" i="74"/>
  <c r="B23" i="74"/>
  <c r="B22" i="74"/>
  <c r="B21" i="74"/>
  <c r="B19" i="74"/>
  <c r="B20" i="74" s="1"/>
  <c r="B27" i="74"/>
  <c r="C27" i="74" s="1"/>
  <c r="D27" i="74" s="1"/>
  <c r="N77" i="18" l="1"/>
  <c r="N120" i="17"/>
  <c r="N42" i="16"/>
  <c r="N30" i="73"/>
  <c r="M30" i="73"/>
  <c r="L30" i="73"/>
  <c r="K30" i="73"/>
  <c r="J30" i="73"/>
  <c r="I30" i="73"/>
  <c r="H30" i="73"/>
  <c r="G30" i="73"/>
  <c r="F30" i="73"/>
  <c r="E30" i="73"/>
  <c r="D30" i="73"/>
  <c r="C30" i="73"/>
  <c r="N29" i="73"/>
  <c r="M29" i="73"/>
  <c r="L29" i="73"/>
  <c r="K29" i="73"/>
  <c r="J29" i="73"/>
  <c r="I29" i="73"/>
  <c r="H29" i="73"/>
  <c r="G29" i="73"/>
  <c r="F29" i="73"/>
  <c r="E29" i="73"/>
  <c r="D29" i="73"/>
  <c r="C29" i="73"/>
  <c r="N28" i="73"/>
  <c r="M28" i="73"/>
  <c r="L28" i="73"/>
  <c r="K28" i="73"/>
  <c r="J28" i="73"/>
  <c r="I28" i="73"/>
  <c r="H28" i="73"/>
  <c r="G28" i="73"/>
  <c r="F28" i="73"/>
  <c r="E28" i="73"/>
  <c r="D28" i="73"/>
  <c r="C28" i="73"/>
  <c r="N27" i="73"/>
  <c r="M27" i="73"/>
  <c r="L27" i="73"/>
  <c r="K27" i="73"/>
  <c r="J27" i="73"/>
  <c r="I27" i="73"/>
  <c r="H27" i="73"/>
  <c r="G27" i="73"/>
  <c r="F27" i="73"/>
  <c r="E27" i="73"/>
  <c r="D27" i="73"/>
  <c r="C27" i="73"/>
  <c r="N26" i="73"/>
  <c r="M26" i="73"/>
  <c r="L26" i="73"/>
  <c r="K26" i="73"/>
  <c r="J26" i="73"/>
  <c r="I26" i="73"/>
  <c r="H26" i="73"/>
  <c r="G26" i="73"/>
  <c r="F26" i="73"/>
  <c r="E26" i="73"/>
  <c r="D26" i="73"/>
  <c r="C26" i="73"/>
  <c r="N25" i="73"/>
  <c r="M25" i="73"/>
  <c r="L25" i="73"/>
  <c r="K25" i="73"/>
  <c r="J25" i="73"/>
  <c r="I25" i="73"/>
  <c r="H25" i="73"/>
  <c r="G25" i="73"/>
  <c r="F25" i="73"/>
  <c r="E25" i="73"/>
  <c r="D25" i="73"/>
  <c r="C25" i="73"/>
  <c r="N23" i="73"/>
  <c r="N24" i="73" s="1"/>
  <c r="M23" i="73"/>
  <c r="M24" i="73" s="1"/>
  <c r="L23" i="73"/>
  <c r="L24" i="73" s="1"/>
  <c r="K23" i="73"/>
  <c r="K24" i="73" s="1"/>
  <c r="J23" i="73"/>
  <c r="J24" i="73" s="1"/>
  <c r="I23" i="73"/>
  <c r="I24" i="73" s="1"/>
  <c r="H23" i="73"/>
  <c r="H24" i="73" s="1"/>
  <c r="G23" i="73"/>
  <c r="G24" i="73" s="1"/>
  <c r="F23" i="73"/>
  <c r="F24" i="73" s="1"/>
  <c r="E23" i="73"/>
  <c r="E24" i="73" s="1"/>
  <c r="D23" i="73"/>
  <c r="D24" i="73" s="1"/>
  <c r="C23" i="73"/>
  <c r="C24" i="73" s="1"/>
  <c r="B30" i="73"/>
  <c r="B29" i="73"/>
  <c r="B28" i="73"/>
  <c r="B27" i="73"/>
  <c r="B26" i="73"/>
  <c r="B25" i="73"/>
  <c r="B23" i="73"/>
  <c r="B24" i="73" s="1"/>
  <c r="B31" i="73"/>
  <c r="C31" i="73" s="1"/>
  <c r="D31" i="73" s="1"/>
  <c r="E31" i="73" s="1"/>
  <c r="F31" i="73" s="1"/>
  <c r="G31" i="73" s="1"/>
  <c r="H31" i="73" s="1"/>
  <c r="I31" i="73" s="1"/>
  <c r="J31" i="73" s="1"/>
  <c r="K31" i="73" s="1"/>
  <c r="L31" i="73" s="1"/>
  <c r="M31" i="73" s="1"/>
  <c r="N19" i="81"/>
  <c r="N31" i="14"/>
  <c r="M31" i="14"/>
  <c r="L31" i="14"/>
  <c r="K31" i="14"/>
  <c r="J31" i="14"/>
  <c r="I31" i="14"/>
  <c r="H31" i="14"/>
  <c r="G31" i="14"/>
  <c r="F31" i="14"/>
  <c r="E31" i="14"/>
  <c r="D31" i="14"/>
  <c r="C31" i="14"/>
  <c r="N30" i="14"/>
  <c r="M30" i="14"/>
  <c r="L30" i="14"/>
  <c r="K30" i="14"/>
  <c r="J30" i="14"/>
  <c r="I30" i="14"/>
  <c r="H30" i="14"/>
  <c r="G30" i="14"/>
  <c r="F30" i="14"/>
  <c r="E30" i="14"/>
  <c r="D30" i="14"/>
  <c r="C30" i="14"/>
  <c r="N29" i="14"/>
  <c r="M29" i="14"/>
  <c r="L29" i="14"/>
  <c r="K29" i="14"/>
  <c r="J29" i="14"/>
  <c r="I29" i="14"/>
  <c r="H29" i="14"/>
  <c r="G29" i="14"/>
  <c r="F29" i="14"/>
  <c r="E29" i="14"/>
  <c r="D29" i="14"/>
  <c r="C29" i="14"/>
  <c r="N28" i="14"/>
  <c r="M28" i="14"/>
  <c r="L28" i="14"/>
  <c r="K28" i="14"/>
  <c r="J28" i="14"/>
  <c r="I28" i="14"/>
  <c r="H28" i="14"/>
  <c r="G28" i="14"/>
  <c r="F28" i="14"/>
  <c r="E28" i="14"/>
  <c r="D28" i="14"/>
  <c r="C28" i="14"/>
  <c r="N27" i="14"/>
  <c r="M27" i="14"/>
  <c r="L27" i="14"/>
  <c r="K27" i="14"/>
  <c r="J27" i="14"/>
  <c r="I27" i="14"/>
  <c r="H27" i="14"/>
  <c r="G27" i="14"/>
  <c r="F27" i="14"/>
  <c r="E27" i="14"/>
  <c r="D27" i="14"/>
  <c r="C27" i="14"/>
  <c r="N26" i="14"/>
  <c r="M26" i="14"/>
  <c r="L26" i="14"/>
  <c r="K26" i="14"/>
  <c r="J26" i="14"/>
  <c r="I26" i="14"/>
  <c r="H26" i="14"/>
  <c r="G26" i="14"/>
  <c r="F26" i="14"/>
  <c r="E26" i="14"/>
  <c r="D26" i="14"/>
  <c r="C26" i="14"/>
  <c r="N24" i="14"/>
  <c r="N25" i="14" s="1"/>
  <c r="M24" i="14"/>
  <c r="M25" i="14" s="1"/>
  <c r="L24" i="14"/>
  <c r="L25" i="14" s="1"/>
  <c r="K24" i="14"/>
  <c r="K25" i="14" s="1"/>
  <c r="J24" i="14"/>
  <c r="J25" i="14" s="1"/>
  <c r="I24" i="14"/>
  <c r="I25" i="14" s="1"/>
  <c r="H24" i="14"/>
  <c r="H25" i="14" s="1"/>
  <c r="G24" i="14"/>
  <c r="G25" i="14" s="1"/>
  <c r="F24" i="14"/>
  <c r="F25" i="14" s="1"/>
  <c r="E24" i="14"/>
  <c r="E25" i="14" s="1"/>
  <c r="D24" i="14"/>
  <c r="D25" i="14" s="1"/>
  <c r="C24" i="14"/>
  <c r="C25" i="14" s="1"/>
  <c r="B24" i="14"/>
  <c r="B31" i="14"/>
  <c r="B30" i="14"/>
  <c r="B29" i="14"/>
  <c r="B28" i="14"/>
  <c r="B27" i="14"/>
  <c r="B26" i="14"/>
  <c r="N112" i="15"/>
  <c r="M112" i="15"/>
  <c r="L112" i="15"/>
  <c r="K112" i="15"/>
  <c r="J112" i="15"/>
  <c r="I112" i="15"/>
  <c r="H112" i="15"/>
  <c r="G112" i="15"/>
  <c r="F112" i="15"/>
  <c r="E112" i="15"/>
  <c r="D112" i="15"/>
  <c r="C112" i="15"/>
  <c r="B112" i="15"/>
  <c r="N111" i="15"/>
  <c r="M111" i="15"/>
  <c r="L111" i="15"/>
  <c r="K111" i="15"/>
  <c r="J111" i="15"/>
  <c r="I111" i="15"/>
  <c r="H111" i="15"/>
  <c r="G111" i="15"/>
  <c r="F111" i="15"/>
  <c r="E111" i="15"/>
  <c r="D111" i="15"/>
  <c r="C111" i="15"/>
  <c r="B111" i="15"/>
  <c r="N110" i="15"/>
  <c r="M110" i="15"/>
  <c r="L110" i="15"/>
  <c r="K110" i="15"/>
  <c r="J110" i="15"/>
  <c r="I110" i="15"/>
  <c r="H110" i="15"/>
  <c r="G110" i="15"/>
  <c r="F110" i="15"/>
  <c r="E110" i="15"/>
  <c r="D110" i="15"/>
  <c r="C110" i="15"/>
  <c r="B110" i="15"/>
  <c r="N109" i="15"/>
  <c r="M109" i="15"/>
  <c r="L109" i="15"/>
  <c r="K109" i="15"/>
  <c r="J109" i="15"/>
  <c r="I109" i="15"/>
  <c r="H109" i="15"/>
  <c r="G109" i="15"/>
  <c r="F109" i="15"/>
  <c r="E109" i="15"/>
  <c r="D109" i="15"/>
  <c r="C109" i="15"/>
  <c r="B109" i="15"/>
  <c r="N108" i="15"/>
  <c r="M108" i="15"/>
  <c r="L108" i="15"/>
  <c r="K108" i="15"/>
  <c r="J108" i="15"/>
  <c r="I108" i="15"/>
  <c r="H108" i="15"/>
  <c r="G108" i="15"/>
  <c r="F108" i="15"/>
  <c r="E108" i="15"/>
  <c r="D108" i="15"/>
  <c r="C108" i="15"/>
  <c r="B108" i="15"/>
  <c r="N107" i="15"/>
  <c r="M107" i="15"/>
  <c r="L107" i="15"/>
  <c r="K107" i="15"/>
  <c r="J107" i="15"/>
  <c r="I107" i="15"/>
  <c r="H107" i="15"/>
  <c r="G107" i="15"/>
  <c r="F107" i="15"/>
  <c r="E107" i="15"/>
  <c r="D107" i="15"/>
  <c r="C107" i="15"/>
  <c r="B107" i="15"/>
  <c r="N105" i="15"/>
  <c r="M105" i="15"/>
  <c r="L105" i="15"/>
  <c r="K105" i="15"/>
  <c r="J105" i="15"/>
  <c r="I105" i="15"/>
  <c r="H105" i="15"/>
  <c r="G105" i="15"/>
  <c r="F105" i="15"/>
  <c r="E105" i="15"/>
  <c r="D105" i="15"/>
  <c r="C105" i="15"/>
  <c r="B105" i="15"/>
  <c r="N27" i="64"/>
  <c r="M27" i="64"/>
  <c r="L27" i="64"/>
  <c r="K27" i="64"/>
  <c r="J27" i="64"/>
  <c r="I27" i="64"/>
  <c r="H27" i="64"/>
  <c r="G27" i="64"/>
  <c r="F27" i="64"/>
  <c r="E27" i="64"/>
  <c r="D27" i="64"/>
  <c r="C27" i="64"/>
  <c r="N26" i="64"/>
  <c r="M26" i="64"/>
  <c r="L26" i="64"/>
  <c r="K26" i="64"/>
  <c r="J26" i="64"/>
  <c r="I26" i="64"/>
  <c r="H26" i="64"/>
  <c r="G26" i="64"/>
  <c r="F26" i="64"/>
  <c r="E26" i="64"/>
  <c r="D26" i="64"/>
  <c r="C26" i="64"/>
  <c r="N25" i="64"/>
  <c r="M25" i="64"/>
  <c r="L25" i="64"/>
  <c r="K25" i="64"/>
  <c r="J25" i="64"/>
  <c r="I25" i="64"/>
  <c r="H25" i="64"/>
  <c r="G25" i="64"/>
  <c r="F25" i="64"/>
  <c r="E25" i="64"/>
  <c r="D25" i="64"/>
  <c r="C25" i="64"/>
  <c r="N24" i="64"/>
  <c r="M24" i="64"/>
  <c r="L24" i="64"/>
  <c r="K24" i="64"/>
  <c r="J24" i="64"/>
  <c r="I24" i="64"/>
  <c r="H24" i="64"/>
  <c r="G24" i="64"/>
  <c r="F24" i="64"/>
  <c r="E24" i="64"/>
  <c r="D24" i="64"/>
  <c r="C24" i="64"/>
  <c r="N23" i="64"/>
  <c r="M23" i="64"/>
  <c r="L23" i="64"/>
  <c r="K23" i="64"/>
  <c r="J23" i="64"/>
  <c r="I23" i="64"/>
  <c r="H23" i="64"/>
  <c r="G23" i="64"/>
  <c r="F23" i="64"/>
  <c r="E23" i="64"/>
  <c r="D23" i="64"/>
  <c r="C23" i="64"/>
  <c r="N21" i="64"/>
  <c r="N22" i="64" s="1"/>
  <c r="M21" i="64"/>
  <c r="M22" i="64" s="1"/>
  <c r="L21" i="64"/>
  <c r="L22" i="64" s="1"/>
  <c r="K21" i="64"/>
  <c r="K22" i="64" s="1"/>
  <c r="J21" i="64"/>
  <c r="J22" i="64" s="1"/>
  <c r="I21" i="64"/>
  <c r="I22" i="64" s="1"/>
  <c r="H21" i="64"/>
  <c r="H22" i="64" s="1"/>
  <c r="G21" i="64"/>
  <c r="G22" i="64" s="1"/>
  <c r="F21" i="64"/>
  <c r="F22" i="64" s="1"/>
  <c r="E21" i="64"/>
  <c r="E22" i="64" s="1"/>
  <c r="D21" i="64"/>
  <c r="D22" i="64" s="1"/>
  <c r="C21" i="64"/>
  <c r="C22" i="64" s="1"/>
  <c r="B27" i="64"/>
  <c r="B26" i="64"/>
  <c r="B25" i="64"/>
  <c r="B24" i="64"/>
  <c r="B23" i="64"/>
  <c r="B21" i="64"/>
  <c r="N28" i="64"/>
  <c r="M28" i="64"/>
  <c r="L28" i="64"/>
  <c r="K28" i="64"/>
  <c r="J28" i="64"/>
  <c r="I28" i="64"/>
  <c r="H28" i="64"/>
  <c r="G28" i="64"/>
  <c r="F28" i="64"/>
  <c r="E28" i="64"/>
  <c r="D28" i="64"/>
  <c r="C28" i="64"/>
  <c r="B28" i="64"/>
  <c r="N78" i="13"/>
  <c r="N113" i="9"/>
  <c r="N78" i="12"/>
  <c r="N25" i="54"/>
  <c r="N93" i="11"/>
  <c r="N17" i="106"/>
  <c r="N53" i="10"/>
  <c r="N47" i="31"/>
  <c r="N16" i="93"/>
  <c r="N28" i="60"/>
  <c r="M28" i="60"/>
  <c r="L28" i="60"/>
  <c r="K28" i="60"/>
  <c r="J28" i="60"/>
  <c r="I28" i="60"/>
  <c r="H28" i="60"/>
  <c r="G28" i="60"/>
  <c r="F28" i="60"/>
  <c r="E28" i="60"/>
  <c r="D28" i="60"/>
  <c r="C28" i="60"/>
  <c r="B28" i="60"/>
  <c r="B29" i="60"/>
  <c r="C29" i="60" s="1"/>
  <c r="D29" i="60" s="1"/>
  <c r="E29" i="60" s="1"/>
  <c r="F29" i="60" s="1"/>
  <c r="G29" i="60" s="1"/>
  <c r="H29" i="60" s="1"/>
  <c r="I29" i="60" s="1"/>
  <c r="J29" i="60" s="1"/>
  <c r="K29" i="60" s="1"/>
  <c r="L29" i="60" s="1"/>
  <c r="M29" i="60" s="1"/>
  <c r="N27" i="60"/>
  <c r="M27" i="60"/>
  <c r="L27" i="60"/>
  <c r="K27" i="60"/>
  <c r="J27" i="60"/>
  <c r="I27" i="60"/>
  <c r="H27" i="60"/>
  <c r="G27" i="60"/>
  <c r="F27" i="60"/>
  <c r="E27" i="60"/>
  <c r="D27" i="60"/>
  <c r="C27" i="60"/>
  <c r="B27" i="60"/>
  <c r="N26" i="60"/>
  <c r="M26" i="60"/>
  <c r="L26" i="60"/>
  <c r="K26" i="60"/>
  <c r="J26" i="60"/>
  <c r="I26" i="60"/>
  <c r="H26" i="60"/>
  <c r="G26" i="60"/>
  <c r="F26" i="60"/>
  <c r="E26" i="60"/>
  <c r="D26" i="60"/>
  <c r="C26" i="60"/>
  <c r="B26" i="60"/>
  <c r="N25" i="60"/>
  <c r="M25" i="60"/>
  <c r="L25" i="60"/>
  <c r="K25" i="60"/>
  <c r="J25" i="60"/>
  <c r="I25" i="60"/>
  <c r="H25" i="60"/>
  <c r="G25" i="60"/>
  <c r="F25" i="60"/>
  <c r="E25" i="60"/>
  <c r="D25" i="60"/>
  <c r="C25" i="60"/>
  <c r="B25" i="60"/>
  <c r="N24" i="60"/>
  <c r="M24" i="60"/>
  <c r="L24" i="60"/>
  <c r="K24" i="60"/>
  <c r="J24" i="60"/>
  <c r="I24" i="60"/>
  <c r="H24" i="60"/>
  <c r="G24" i="60"/>
  <c r="F24" i="60"/>
  <c r="E24" i="60"/>
  <c r="D24" i="60"/>
  <c r="C24" i="60"/>
  <c r="B24" i="60"/>
  <c r="N23" i="60"/>
  <c r="M23" i="60"/>
  <c r="L23" i="60"/>
  <c r="K23" i="60"/>
  <c r="J23" i="60"/>
  <c r="I23" i="60"/>
  <c r="H23" i="60"/>
  <c r="G23" i="60"/>
  <c r="F23" i="60"/>
  <c r="E23" i="60"/>
  <c r="D23" i="60"/>
  <c r="C23" i="60"/>
  <c r="B23" i="60"/>
  <c r="M22" i="60"/>
  <c r="L22" i="60"/>
  <c r="I22" i="60"/>
  <c r="H22" i="60"/>
  <c r="E22" i="60"/>
  <c r="D22" i="60"/>
  <c r="N21" i="60"/>
  <c r="N22" i="60" s="1"/>
  <c r="M21" i="60"/>
  <c r="L21" i="60"/>
  <c r="K21" i="60"/>
  <c r="K22" i="60" s="1"/>
  <c r="J21" i="60"/>
  <c r="J22" i="60" s="1"/>
  <c r="I21" i="60"/>
  <c r="H21" i="60"/>
  <c r="G21" i="60"/>
  <c r="G22" i="60" s="1"/>
  <c r="F21" i="60"/>
  <c r="F22" i="60" s="1"/>
  <c r="E21" i="60"/>
  <c r="D21" i="60"/>
  <c r="C21" i="60"/>
  <c r="C22" i="60" s="1"/>
  <c r="B21" i="60"/>
  <c r="B22" i="60" s="1"/>
  <c r="N100" i="7"/>
  <c r="N24" i="68"/>
  <c r="N23" i="68"/>
  <c r="N22" i="68"/>
  <c r="N21" i="68"/>
  <c r="N20" i="68"/>
  <c r="N19" i="68"/>
  <c r="N17" i="68"/>
  <c r="M24" i="68"/>
  <c r="L24" i="68"/>
  <c r="K24" i="68"/>
  <c r="J24" i="68"/>
  <c r="I24" i="68"/>
  <c r="H24" i="68"/>
  <c r="G24" i="68"/>
  <c r="F24" i="68"/>
  <c r="E24" i="68"/>
  <c r="D24" i="68"/>
  <c r="C24" i="68"/>
  <c r="M23" i="68"/>
  <c r="L23" i="68"/>
  <c r="K23" i="68"/>
  <c r="J23" i="68"/>
  <c r="I23" i="68"/>
  <c r="H23" i="68"/>
  <c r="G23" i="68"/>
  <c r="F23" i="68"/>
  <c r="E23" i="68"/>
  <c r="D23" i="68"/>
  <c r="C23" i="68"/>
  <c r="M22" i="68"/>
  <c r="L22" i="68"/>
  <c r="K22" i="68"/>
  <c r="J22" i="68"/>
  <c r="I22" i="68"/>
  <c r="H22" i="68"/>
  <c r="G22" i="68"/>
  <c r="F22" i="68"/>
  <c r="E22" i="68"/>
  <c r="D22" i="68"/>
  <c r="C22" i="68"/>
  <c r="M21" i="68"/>
  <c r="L21" i="68"/>
  <c r="K21" i="68"/>
  <c r="J21" i="68"/>
  <c r="I21" i="68"/>
  <c r="H21" i="68"/>
  <c r="G21" i="68"/>
  <c r="F21" i="68"/>
  <c r="E21" i="68"/>
  <c r="D21" i="68"/>
  <c r="C21" i="68"/>
  <c r="M20" i="68"/>
  <c r="L20" i="68"/>
  <c r="K20" i="68"/>
  <c r="J20" i="68"/>
  <c r="I20" i="68"/>
  <c r="H20" i="68"/>
  <c r="G20" i="68"/>
  <c r="F20" i="68"/>
  <c r="E20" i="68"/>
  <c r="D20" i="68"/>
  <c r="C20" i="68"/>
  <c r="M19" i="68"/>
  <c r="L19" i="68"/>
  <c r="K19" i="68"/>
  <c r="J19" i="68"/>
  <c r="I19" i="68"/>
  <c r="H19" i="68"/>
  <c r="G19" i="68"/>
  <c r="F19" i="68"/>
  <c r="E19" i="68"/>
  <c r="D19" i="68"/>
  <c r="C19" i="68"/>
  <c r="L18" i="68"/>
  <c r="H18" i="68"/>
  <c r="D18" i="68"/>
  <c r="M17" i="68"/>
  <c r="M18" i="68" s="1"/>
  <c r="L17" i="68"/>
  <c r="K17" i="68"/>
  <c r="K18" i="68" s="1"/>
  <c r="J17" i="68"/>
  <c r="J18" i="68" s="1"/>
  <c r="I17" i="68"/>
  <c r="I18" i="68" s="1"/>
  <c r="H17" i="68"/>
  <c r="G17" i="68"/>
  <c r="G18" i="68" s="1"/>
  <c r="F17" i="68"/>
  <c r="F18" i="68" s="1"/>
  <c r="E17" i="68"/>
  <c r="E18" i="68" s="1"/>
  <c r="D17" i="68"/>
  <c r="C17" i="68"/>
  <c r="C18" i="68" s="1"/>
  <c r="B24" i="68"/>
  <c r="B23" i="68"/>
  <c r="B22" i="68"/>
  <c r="B21" i="68"/>
  <c r="B20" i="68"/>
  <c r="B19" i="68"/>
  <c r="B17" i="68"/>
  <c r="N90" i="5"/>
  <c r="M90" i="5"/>
  <c r="L90" i="5"/>
  <c r="K90" i="5"/>
  <c r="J90" i="5"/>
  <c r="I90" i="5"/>
  <c r="H90" i="5"/>
  <c r="G90" i="5"/>
  <c r="F90" i="5"/>
  <c r="E90" i="5"/>
  <c r="D90" i="5"/>
  <c r="C90" i="5"/>
  <c r="N89" i="5"/>
  <c r="M89" i="5"/>
  <c r="L89" i="5"/>
  <c r="K89" i="5"/>
  <c r="J89" i="5"/>
  <c r="I89" i="5"/>
  <c r="H89" i="5"/>
  <c r="G89" i="5"/>
  <c r="F89" i="5"/>
  <c r="E89" i="5"/>
  <c r="D89" i="5"/>
  <c r="C89" i="5"/>
  <c r="N88" i="5"/>
  <c r="M88" i="5"/>
  <c r="L88" i="5"/>
  <c r="K88" i="5"/>
  <c r="J88" i="5"/>
  <c r="I88" i="5"/>
  <c r="H88" i="5"/>
  <c r="G88" i="5"/>
  <c r="F88" i="5"/>
  <c r="E88" i="5"/>
  <c r="D88" i="5"/>
  <c r="C88" i="5"/>
  <c r="N87" i="5"/>
  <c r="M87" i="5"/>
  <c r="L87" i="5"/>
  <c r="K87" i="5"/>
  <c r="J87" i="5"/>
  <c r="I87" i="5"/>
  <c r="H87" i="5"/>
  <c r="G87" i="5"/>
  <c r="F87" i="5"/>
  <c r="E87" i="5"/>
  <c r="D87" i="5"/>
  <c r="C87" i="5"/>
  <c r="N86" i="5"/>
  <c r="M86" i="5"/>
  <c r="L86" i="5"/>
  <c r="K86" i="5"/>
  <c r="J86" i="5"/>
  <c r="I86" i="5"/>
  <c r="H86" i="5"/>
  <c r="G86" i="5"/>
  <c r="F86" i="5"/>
  <c r="E86" i="5"/>
  <c r="D86" i="5"/>
  <c r="C86" i="5"/>
  <c r="N85" i="5"/>
  <c r="M85" i="5"/>
  <c r="L85" i="5"/>
  <c r="K85" i="5"/>
  <c r="J85" i="5"/>
  <c r="I85" i="5"/>
  <c r="H85" i="5"/>
  <c r="G85" i="5"/>
  <c r="F85" i="5"/>
  <c r="E85" i="5"/>
  <c r="D85" i="5"/>
  <c r="C85" i="5"/>
  <c r="N83" i="5"/>
  <c r="M83" i="5"/>
  <c r="M84" i="5" s="1"/>
  <c r="L83" i="5"/>
  <c r="L84" i="5" s="1"/>
  <c r="K83" i="5"/>
  <c r="K84" i="5" s="1"/>
  <c r="J83" i="5"/>
  <c r="J84" i="5" s="1"/>
  <c r="I83" i="5"/>
  <c r="I84" i="5" s="1"/>
  <c r="H83" i="5"/>
  <c r="H84" i="5" s="1"/>
  <c r="G83" i="5"/>
  <c r="G84" i="5" s="1"/>
  <c r="F83" i="5"/>
  <c r="F84" i="5" s="1"/>
  <c r="E83" i="5"/>
  <c r="E84" i="5" s="1"/>
  <c r="D83" i="5"/>
  <c r="D84" i="5" s="1"/>
  <c r="C83" i="5"/>
  <c r="C84" i="5" s="1"/>
  <c r="N82" i="5"/>
  <c r="M82" i="5"/>
  <c r="L82" i="5"/>
  <c r="K82" i="5"/>
  <c r="J82" i="5"/>
  <c r="I82" i="5"/>
  <c r="H82" i="5"/>
  <c r="G82" i="5"/>
  <c r="F82" i="5"/>
  <c r="E82" i="5"/>
  <c r="D82" i="5"/>
  <c r="C82" i="5"/>
  <c r="B90" i="5"/>
  <c r="B89" i="5"/>
  <c r="B88" i="5"/>
  <c r="B87" i="5"/>
  <c r="B86" i="5"/>
  <c r="B85" i="5"/>
  <c r="B83" i="5"/>
  <c r="O80" i="5"/>
  <c r="O79" i="5"/>
  <c r="O78" i="5"/>
  <c r="O77" i="5"/>
  <c r="O76" i="5"/>
  <c r="O75" i="5"/>
  <c r="O74" i="5"/>
  <c r="O73" i="5"/>
  <c r="O72" i="5"/>
  <c r="O71" i="5"/>
  <c r="O70" i="5"/>
  <c r="O69" i="5"/>
  <c r="O68" i="5"/>
  <c r="O67" i="5"/>
  <c r="O66" i="5"/>
  <c r="O65" i="5"/>
  <c r="O64" i="5"/>
  <c r="O63" i="5"/>
  <c r="O62" i="5"/>
  <c r="O61" i="5"/>
  <c r="O60" i="5"/>
  <c r="O59" i="5"/>
  <c r="O58" i="5"/>
  <c r="O57" i="5"/>
  <c r="O56" i="5"/>
  <c r="O55" i="5"/>
  <c r="O54" i="5"/>
  <c r="O53" i="5"/>
  <c r="O52" i="5"/>
  <c r="O51" i="5"/>
  <c r="O50" i="5"/>
  <c r="O49" i="5"/>
  <c r="O48" i="5"/>
  <c r="O47" i="5"/>
  <c r="O46" i="5"/>
  <c r="O45" i="5"/>
  <c r="O44" i="5"/>
  <c r="O43" i="5"/>
  <c r="O42" i="5"/>
  <c r="O41" i="5"/>
  <c r="O40" i="5"/>
  <c r="O39" i="5"/>
  <c r="O38" i="5"/>
  <c r="O37" i="5"/>
  <c r="O36" i="5"/>
  <c r="O35" i="5"/>
  <c r="O34" i="5"/>
  <c r="O33" i="5"/>
  <c r="O32" i="5"/>
  <c r="O31" i="5"/>
  <c r="O30" i="5"/>
  <c r="O29" i="5"/>
  <c r="O28" i="5"/>
  <c r="O27" i="5"/>
  <c r="O26" i="5"/>
  <c r="O25" i="5"/>
  <c r="O24" i="5"/>
  <c r="O23" i="5"/>
  <c r="O22" i="5"/>
  <c r="O21" i="5"/>
  <c r="O20" i="5"/>
  <c r="O19" i="5"/>
  <c r="O18" i="5"/>
  <c r="O16" i="5"/>
  <c r="O14" i="5"/>
  <c r="O13" i="5"/>
  <c r="O17" i="5"/>
  <c r="N26" i="3"/>
  <c r="N126" i="2"/>
  <c r="N84" i="1"/>
  <c r="M35" i="82"/>
  <c r="L35" i="82"/>
  <c r="K35" i="82"/>
  <c r="J35" i="82"/>
  <c r="I35" i="82"/>
  <c r="H35" i="82"/>
  <c r="G35" i="82"/>
  <c r="F35" i="82"/>
  <c r="E35" i="82"/>
  <c r="D35" i="82"/>
  <c r="C35" i="82"/>
  <c r="B35" i="82"/>
  <c r="M33" i="82"/>
  <c r="L33" i="82"/>
  <c r="K33" i="82"/>
  <c r="J33" i="82"/>
  <c r="I33" i="82"/>
  <c r="H33" i="82"/>
  <c r="G33" i="82"/>
  <c r="F33" i="82"/>
  <c r="E33" i="82"/>
  <c r="D33" i="82"/>
  <c r="C33" i="82"/>
  <c r="B33" i="82"/>
  <c r="M32" i="82"/>
  <c r="L32" i="82"/>
  <c r="K32" i="82"/>
  <c r="J32" i="82"/>
  <c r="I32" i="82"/>
  <c r="H32" i="82"/>
  <c r="G32" i="82"/>
  <c r="F32" i="82"/>
  <c r="E32" i="82"/>
  <c r="D32" i="82"/>
  <c r="C32" i="82"/>
  <c r="B32" i="82"/>
  <c r="M31" i="82"/>
  <c r="L31" i="82"/>
  <c r="K31" i="82"/>
  <c r="J31" i="82"/>
  <c r="I31" i="82"/>
  <c r="H31" i="82"/>
  <c r="G31" i="82"/>
  <c r="F31" i="82"/>
  <c r="E31" i="82"/>
  <c r="D31" i="82"/>
  <c r="C31" i="82"/>
  <c r="B31" i="82"/>
  <c r="M30" i="82"/>
  <c r="L30" i="82"/>
  <c r="K30" i="82"/>
  <c r="J30" i="82"/>
  <c r="I30" i="82"/>
  <c r="H30" i="82"/>
  <c r="G30" i="82"/>
  <c r="F30" i="82"/>
  <c r="E30" i="82"/>
  <c r="D30" i="82"/>
  <c r="C30" i="82"/>
  <c r="B30" i="82"/>
  <c r="M29" i="82"/>
  <c r="L29" i="82"/>
  <c r="K29" i="82"/>
  <c r="J29" i="82"/>
  <c r="I29" i="82"/>
  <c r="H29" i="82"/>
  <c r="G29" i="82"/>
  <c r="F29" i="82"/>
  <c r="E29" i="82"/>
  <c r="D29" i="82"/>
  <c r="C29" i="82"/>
  <c r="B29" i="82"/>
  <c r="M27" i="82"/>
  <c r="L27" i="82"/>
  <c r="K27" i="82"/>
  <c r="J27" i="82"/>
  <c r="I27" i="82"/>
  <c r="H27" i="82"/>
  <c r="G27" i="82"/>
  <c r="F27" i="82"/>
  <c r="E27" i="82"/>
  <c r="D27" i="82"/>
  <c r="N18" i="82"/>
  <c r="N17" i="82"/>
  <c r="N16" i="82"/>
  <c r="S66" i="107"/>
  <c r="T66" i="107"/>
  <c r="U66" i="107"/>
  <c r="V66" i="107"/>
  <c r="W66" i="107"/>
  <c r="X66" i="107"/>
  <c r="Y66" i="107"/>
  <c r="Z66" i="107"/>
  <c r="AA66" i="107"/>
  <c r="AB66" i="107"/>
  <c r="AC66" i="107"/>
  <c r="AD66" i="107"/>
  <c r="S67" i="107"/>
  <c r="T67" i="107"/>
  <c r="U67" i="107"/>
  <c r="V67" i="107"/>
  <c r="W67" i="107"/>
  <c r="X67" i="107"/>
  <c r="Y67" i="107"/>
  <c r="Z67" i="107"/>
  <c r="AA67" i="107"/>
  <c r="AB67" i="107"/>
  <c r="AC67" i="107"/>
  <c r="AD67" i="107"/>
  <c r="AE50" i="107"/>
  <c r="AE48" i="107"/>
  <c r="AE49" i="107"/>
  <c r="AE51" i="107"/>
  <c r="AE47" i="107"/>
  <c r="AE46" i="107"/>
  <c r="AE13" i="107"/>
  <c r="AE52" i="107"/>
  <c r="AE22" i="107"/>
  <c r="AE18" i="107"/>
  <c r="AE10" i="107"/>
  <c r="AE9" i="107"/>
  <c r="N84" i="5" l="1"/>
  <c r="BH55" i="110"/>
  <c r="BH54" i="110"/>
  <c r="BH53" i="110"/>
  <c r="BH52" i="110"/>
  <c r="BH51" i="110"/>
  <c r="BH50" i="110"/>
  <c r="BH49" i="110"/>
  <c r="BH48" i="110"/>
  <c r="BH47" i="110"/>
  <c r="BH46" i="110"/>
  <c r="BH45" i="110"/>
  <c r="BH44" i="110"/>
  <c r="BH43" i="110"/>
  <c r="BH42" i="110"/>
  <c r="BH41" i="110"/>
  <c r="BH40" i="110"/>
  <c r="BH39" i="110"/>
  <c r="BH38" i="110"/>
  <c r="BH37" i="110"/>
  <c r="BH36" i="110"/>
  <c r="BH35" i="110"/>
  <c r="BH34" i="110"/>
  <c r="BH33" i="110"/>
  <c r="BH32" i="110"/>
  <c r="BH31" i="110"/>
  <c r="BH30" i="110"/>
  <c r="BH29" i="110"/>
  <c r="BH28" i="110"/>
  <c r="BH27" i="110"/>
  <c r="BH26" i="110"/>
  <c r="BH25" i="110"/>
  <c r="BH24" i="110"/>
  <c r="BH23" i="110"/>
  <c r="BH22" i="110"/>
  <c r="BH21" i="110"/>
  <c r="BH20" i="110"/>
  <c r="BH19" i="110"/>
  <c r="BH18" i="110"/>
  <c r="BH17" i="110"/>
  <c r="BH16" i="110"/>
  <c r="BH15" i="110"/>
  <c r="BH14" i="110"/>
  <c r="BH13" i="110"/>
  <c r="BH12" i="110"/>
  <c r="BH11" i="110"/>
  <c r="BH10" i="110"/>
  <c r="BH9" i="110"/>
  <c r="BH8" i="110"/>
  <c r="BH7" i="110"/>
  <c r="BH6" i="110"/>
  <c r="BH5" i="110"/>
  <c r="BH4" i="110"/>
  <c r="BH3" i="110"/>
  <c r="BL55" i="110"/>
  <c r="BL54" i="110"/>
  <c r="BL53" i="110"/>
  <c r="BL52" i="110"/>
  <c r="BL51" i="110"/>
  <c r="BL50" i="110"/>
  <c r="BL49" i="110"/>
  <c r="BL48" i="110"/>
  <c r="BL47" i="110"/>
  <c r="BL46" i="110"/>
  <c r="BL45" i="110"/>
  <c r="BL44" i="110"/>
  <c r="BL43" i="110"/>
  <c r="BL42" i="110"/>
  <c r="BL41" i="110"/>
  <c r="BL40" i="110"/>
  <c r="BL39" i="110"/>
  <c r="BL38" i="110"/>
  <c r="BL37" i="110"/>
  <c r="BL36" i="110"/>
  <c r="BL35" i="110"/>
  <c r="BL34" i="110"/>
  <c r="BL33" i="110"/>
  <c r="BL32" i="110"/>
  <c r="BL31" i="110"/>
  <c r="BL30" i="110"/>
  <c r="BL29" i="110"/>
  <c r="BL28" i="110"/>
  <c r="BL27" i="110"/>
  <c r="BL26" i="110"/>
  <c r="BL25" i="110"/>
  <c r="BL24" i="110"/>
  <c r="BL23" i="110"/>
  <c r="BL22" i="110"/>
  <c r="BL21" i="110"/>
  <c r="BL20" i="110"/>
  <c r="BL19" i="110"/>
  <c r="BL18" i="110"/>
  <c r="BL17" i="110"/>
  <c r="BL16" i="110"/>
  <c r="BL15" i="110"/>
  <c r="BL14" i="110"/>
  <c r="BL13" i="110"/>
  <c r="BL12" i="110"/>
  <c r="BL11" i="110"/>
  <c r="BL10" i="110"/>
  <c r="BL9" i="110"/>
  <c r="BL8" i="110"/>
  <c r="BL7" i="110"/>
  <c r="BL6" i="110"/>
  <c r="BL5" i="110"/>
  <c r="BL4" i="110"/>
  <c r="BL3" i="110"/>
  <c r="BL2" i="110"/>
  <c r="BE71" i="110"/>
  <c r="BD71" i="110"/>
  <c r="BC71" i="110"/>
  <c r="BB71" i="110"/>
  <c r="BA71" i="110"/>
  <c r="AZ71" i="110"/>
  <c r="AY71" i="110"/>
  <c r="AX71" i="110"/>
  <c r="AW71" i="110"/>
  <c r="AV71" i="110"/>
  <c r="AU71" i="110"/>
  <c r="AT71" i="110"/>
  <c r="AS71" i="110"/>
  <c r="AR71" i="110"/>
  <c r="AQ71" i="110"/>
  <c r="AP71" i="110"/>
  <c r="AO71" i="110"/>
  <c r="AN71" i="110"/>
  <c r="AM71" i="110"/>
  <c r="AL71" i="110"/>
  <c r="AK71" i="110"/>
  <c r="AJ71" i="110"/>
  <c r="AI71" i="110"/>
  <c r="AH71" i="110"/>
  <c r="AG71" i="110"/>
  <c r="AF71" i="110"/>
  <c r="AE71" i="110"/>
  <c r="AD71" i="110"/>
  <c r="AC71" i="110"/>
  <c r="AB71" i="110"/>
  <c r="AA71" i="110"/>
  <c r="Z71" i="110"/>
  <c r="Y71" i="110"/>
  <c r="X71" i="110"/>
  <c r="W71" i="110"/>
  <c r="V71" i="110"/>
  <c r="U71" i="110"/>
  <c r="T71" i="110"/>
  <c r="S71" i="110"/>
  <c r="R71" i="110"/>
  <c r="Q71" i="110"/>
  <c r="P71" i="110"/>
  <c r="O71" i="110"/>
  <c r="N71" i="110"/>
  <c r="M71" i="110"/>
  <c r="L71" i="110"/>
  <c r="K71" i="110"/>
  <c r="J71" i="110"/>
  <c r="I71" i="110"/>
  <c r="H71" i="110"/>
  <c r="G71" i="110"/>
  <c r="F71" i="110"/>
  <c r="E71" i="110"/>
  <c r="D71" i="110"/>
  <c r="C71" i="110"/>
  <c r="BE70" i="110"/>
  <c r="BD70" i="110"/>
  <c r="BC70" i="110"/>
  <c r="BB70" i="110"/>
  <c r="BA70" i="110"/>
  <c r="AZ70" i="110"/>
  <c r="AY70" i="110"/>
  <c r="AX70" i="110"/>
  <c r="AV70" i="110"/>
  <c r="AT70" i="110"/>
  <c r="AS70" i="110"/>
  <c r="AR70" i="110"/>
  <c r="AQ70" i="110"/>
  <c r="AP70" i="110"/>
  <c r="AO70" i="110"/>
  <c r="AN70" i="110"/>
  <c r="AM70" i="110"/>
  <c r="AL70" i="110"/>
  <c r="AK70" i="110"/>
  <c r="AH70" i="110"/>
  <c r="AG70" i="110"/>
  <c r="AF70" i="110"/>
  <c r="AE70" i="110"/>
  <c r="AD70" i="110"/>
  <c r="AC70" i="110"/>
  <c r="AB70" i="110"/>
  <c r="AA70" i="110"/>
  <c r="Z70" i="110"/>
  <c r="Y70" i="110"/>
  <c r="X70" i="110"/>
  <c r="W70" i="110"/>
  <c r="V70" i="110"/>
  <c r="U70" i="110"/>
  <c r="T70" i="110"/>
  <c r="S70" i="110"/>
  <c r="R70" i="110"/>
  <c r="Q70" i="110"/>
  <c r="P70" i="110"/>
  <c r="O70" i="110"/>
  <c r="N70" i="110"/>
  <c r="M70" i="110"/>
  <c r="L70" i="110"/>
  <c r="K70" i="110"/>
  <c r="J70" i="110"/>
  <c r="I70" i="110"/>
  <c r="G70" i="110"/>
  <c r="F70" i="110"/>
  <c r="E70" i="110"/>
  <c r="D70" i="110"/>
  <c r="C70" i="110"/>
  <c r="BE69" i="110"/>
  <c r="BD69" i="110"/>
  <c r="BC69" i="110"/>
  <c r="BB69" i="110"/>
  <c r="BA69" i="110"/>
  <c r="AZ69" i="110"/>
  <c r="AY69" i="110"/>
  <c r="AX69" i="110"/>
  <c r="AW69" i="110"/>
  <c r="AV69" i="110"/>
  <c r="AU69" i="110"/>
  <c r="AT69" i="110"/>
  <c r="AS69" i="110"/>
  <c r="AR69" i="110"/>
  <c r="AQ69" i="110"/>
  <c r="AP69" i="110"/>
  <c r="AO69" i="110"/>
  <c r="AN69" i="110"/>
  <c r="AM69" i="110"/>
  <c r="AL69" i="110"/>
  <c r="AK69" i="110"/>
  <c r="AJ69" i="110"/>
  <c r="AI69" i="110"/>
  <c r="AH69" i="110"/>
  <c r="AG69" i="110"/>
  <c r="AF69" i="110"/>
  <c r="AE69" i="110"/>
  <c r="AD69" i="110"/>
  <c r="AC69" i="110"/>
  <c r="AB69" i="110"/>
  <c r="AA69" i="110"/>
  <c r="Z69" i="110"/>
  <c r="Y69" i="110"/>
  <c r="X69" i="110"/>
  <c r="W69" i="110"/>
  <c r="V69" i="110"/>
  <c r="U69" i="110"/>
  <c r="T69" i="110"/>
  <c r="S69" i="110"/>
  <c r="R69" i="110"/>
  <c r="Q69" i="110"/>
  <c r="P69" i="110"/>
  <c r="O69" i="110"/>
  <c r="N69" i="110"/>
  <c r="M69" i="110"/>
  <c r="L69" i="110"/>
  <c r="K69" i="110"/>
  <c r="J69" i="110"/>
  <c r="I69" i="110"/>
  <c r="H69" i="110"/>
  <c r="G69" i="110"/>
  <c r="F69" i="110"/>
  <c r="E69" i="110"/>
  <c r="D69" i="110"/>
  <c r="C69" i="110"/>
  <c r="BE68" i="110"/>
  <c r="BD68" i="110"/>
  <c r="BC68" i="110"/>
  <c r="BB68" i="110"/>
  <c r="BA68" i="110"/>
  <c r="AZ68" i="110"/>
  <c r="AY68" i="110"/>
  <c r="AX68" i="110"/>
  <c r="AW68" i="110"/>
  <c r="AV68" i="110"/>
  <c r="AU68" i="110"/>
  <c r="AT68" i="110"/>
  <c r="AS68" i="110"/>
  <c r="AR68" i="110"/>
  <c r="AQ68" i="110"/>
  <c r="AP68" i="110"/>
  <c r="AO68" i="110"/>
  <c r="AN68" i="110"/>
  <c r="AM68" i="110"/>
  <c r="AL68" i="110"/>
  <c r="AK68" i="110"/>
  <c r="AJ68" i="110"/>
  <c r="AI68" i="110"/>
  <c r="AH68" i="110"/>
  <c r="AG68" i="110"/>
  <c r="AF68" i="110"/>
  <c r="AE68" i="110"/>
  <c r="AD68" i="110"/>
  <c r="AC68" i="110"/>
  <c r="AB68" i="110"/>
  <c r="AA68" i="110"/>
  <c r="Z68" i="110"/>
  <c r="Y68" i="110"/>
  <c r="X68" i="110"/>
  <c r="W68" i="110"/>
  <c r="V68" i="110"/>
  <c r="U68" i="110"/>
  <c r="T68" i="110"/>
  <c r="S68" i="110"/>
  <c r="R68" i="110"/>
  <c r="Q68" i="110"/>
  <c r="P68" i="110"/>
  <c r="O68" i="110"/>
  <c r="N68" i="110"/>
  <c r="M68" i="110"/>
  <c r="L68" i="110"/>
  <c r="K68" i="110"/>
  <c r="J68" i="110"/>
  <c r="I68" i="110"/>
  <c r="H68" i="110"/>
  <c r="G68" i="110"/>
  <c r="F68" i="110"/>
  <c r="E68" i="110"/>
  <c r="D68" i="110"/>
  <c r="C68" i="110"/>
  <c r="BE67" i="110"/>
  <c r="BD67" i="110"/>
  <c r="BC67" i="110"/>
  <c r="BB67" i="110"/>
  <c r="BA67" i="110"/>
  <c r="AZ67" i="110"/>
  <c r="AY67" i="110"/>
  <c r="AX67" i="110"/>
  <c r="AW67" i="110"/>
  <c r="AV67" i="110"/>
  <c r="AU67" i="110"/>
  <c r="AT67" i="110"/>
  <c r="AS67" i="110"/>
  <c r="AR67" i="110"/>
  <c r="AQ67" i="110"/>
  <c r="AP67" i="110"/>
  <c r="AO67" i="110"/>
  <c r="AN67" i="110"/>
  <c r="AM67" i="110"/>
  <c r="AL67" i="110"/>
  <c r="AK67" i="110"/>
  <c r="AJ67" i="110"/>
  <c r="AI67" i="110"/>
  <c r="AH67" i="110"/>
  <c r="AG67" i="110"/>
  <c r="AF67" i="110"/>
  <c r="AE67" i="110"/>
  <c r="AD67" i="110"/>
  <c r="AC67" i="110"/>
  <c r="AB67" i="110"/>
  <c r="AA67" i="110"/>
  <c r="Z67" i="110"/>
  <c r="Y67" i="110"/>
  <c r="X67" i="110"/>
  <c r="W67" i="110"/>
  <c r="V67" i="110"/>
  <c r="U67" i="110"/>
  <c r="T67" i="110"/>
  <c r="S67" i="110"/>
  <c r="R67" i="110"/>
  <c r="Q67" i="110"/>
  <c r="P67" i="110"/>
  <c r="O67" i="110"/>
  <c r="N67" i="110"/>
  <c r="M67" i="110"/>
  <c r="L67" i="110"/>
  <c r="K67" i="110"/>
  <c r="J67" i="110"/>
  <c r="I67" i="110"/>
  <c r="H67" i="110"/>
  <c r="G67" i="110"/>
  <c r="F67" i="110"/>
  <c r="E67" i="110"/>
  <c r="D67" i="110"/>
  <c r="C67" i="110"/>
  <c r="BE66" i="110"/>
  <c r="BD66" i="110"/>
  <c r="BC66" i="110"/>
  <c r="BB66" i="110"/>
  <c r="BA66" i="110"/>
  <c r="AZ66" i="110"/>
  <c r="AY66" i="110"/>
  <c r="AX66" i="110"/>
  <c r="AW66" i="110"/>
  <c r="AV66" i="110"/>
  <c r="AU66" i="110"/>
  <c r="AT66" i="110"/>
  <c r="AS66" i="110"/>
  <c r="AR66" i="110"/>
  <c r="AQ66" i="110"/>
  <c r="AP66" i="110"/>
  <c r="AO66" i="110"/>
  <c r="AN66" i="110"/>
  <c r="AM66" i="110"/>
  <c r="AL66" i="110"/>
  <c r="AK66" i="110"/>
  <c r="AJ66" i="110"/>
  <c r="AI66" i="110"/>
  <c r="AH66" i="110"/>
  <c r="AG66" i="110"/>
  <c r="AF66" i="110"/>
  <c r="AE66" i="110"/>
  <c r="AD66" i="110"/>
  <c r="AC66" i="110"/>
  <c r="AB66" i="110"/>
  <c r="AA66" i="110"/>
  <c r="Z66" i="110"/>
  <c r="Y66" i="110"/>
  <c r="X66" i="110"/>
  <c r="W66" i="110"/>
  <c r="V66" i="110"/>
  <c r="U66" i="110"/>
  <c r="T66" i="110"/>
  <c r="S66" i="110"/>
  <c r="R66" i="110"/>
  <c r="Q66" i="110"/>
  <c r="P66" i="110"/>
  <c r="O66" i="110"/>
  <c r="N66" i="110"/>
  <c r="M66" i="110"/>
  <c r="L66" i="110"/>
  <c r="K66" i="110"/>
  <c r="J66" i="110"/>
  <c r="I66" i="110"/>
  <c r="H66" i="110"/>
  <c r="G66" i="110"/>
  <c r="F66" i="110"/>
  <c r="E66" i="110"/>
  <c r="D66" i="110"/>
  <c r="C66" i="110"/>
  <c r="BE65" i="110"/>
  <c r="BD65" i="110"/>
  <c r="BC65" i="110"/>
  <c r="BB65" i="110"/>
  <c r="BA65" i="110"/>
  <c r="AZ65" i="110"/>
  <c r="AY65" i="110"/>
  <c r="AX65" i="110"/>
  <c r="AW65" i="110"/>
  <c r="AV65" i="110"/>
  <c r="AU65" i="110"/>
  <c r="AT65" i="110"/>
  <c r="AS65" i="110"/>
  <c r="AR65" i="110"/>
  <c r="AQ65" i="110"/>
  <c r="AP65" i="110"/>
  <c r="AO65" i="110"/>
  <c r="AN65" i="110"/>
  <c r="AM65" i="110"/>
  <c r="AL65" i="110"/>
  <c r="AK65" i="110"/>
  <c r="AJ65" i="110"/>
  <c r="AI65" i="110"/>
  <c r="AH65" i="110"/>
  <c r="AG65" i="110"/>
  <c r="AF65" i="110"/>
  <c r="AE65" i="110"/>
  <c r="AD65" i="110"/>
  <c r="AC65" i="110"/>
  <c r="AB65" i="110"/>
  <c r="AA65" i="110"/>
  <c r="Z65" i="110"/>
  <c r="Y65" i="110"/>
  <c r="X65" i="110"/>
  <c r="W65" i="110"/>
  <c r="V65" i="110"/>
  <c r="U65" i="110"/>
  <c r="T65" i="110"/>
  <c r="S65" i="110"/>
  <c r="R65" i="110"/>
  <c r="Q65" i="110"/>
  <c r="P65" i="110"/>
  <c r="O65" i="110"/>
  <c r="N65" i="110"/>
  <c r="M65" i="110"/>
  <c r="L65" i="110"/>
  <c r="K65" i="110"/>
  <c r="J65" i="110"/>
  <c r="I65" i="110"/>
  <c r="H65" i="110"/>
  <c r="G65" i="110"/>
  <c r="F65" i="110"/>
  <c r="E65" i="110"/>
  <c r="D65" i="110"/>
  <c r="C65" i="110"/>
  <c r="BE63" i="110"/>
  <c r="BD63" i="110"/>
  <c r="BC63" i="110"/>
  <c r="BB63" i="110"/>
  <c r="BA63" i="110"/>
  <c r="AZ63" i="110"/>
  <c r="AY63" i="110"/>
  <c r="AX63" i="110"/>
  <c r="AW63" i="110"/>
  <c r="AV63" i="110"/>
  <c r="AU63" i="110"/>
  <c r="AT63" i="110"/>
  <c r="AS63" i="110"/>
  <c r="AR63" i="110"/>
  <c r="AQ63" i="110"/>
  <c r="AP63" i="110"/>
  <c r="AO63" i="110"/>
  <c r="AN63" i="110"/>
  <c r="AM63" i="110"/>
  <c r="AL63" i="110"/>
  <c r="AK63" i="110"/>
  <c r="AJ63" i="110"/>
  <c r="AI63" i="110"/>
  <c r="AH63" i="110"/>
  <c r="AG63" i="110"/>
  <c r="AF63" i="110"/>
  <c r="AE63" i="110"/>
  <c r="AD63" i="110"/>
  <c r="AC63" i="110"/>
  <c r="AB63" i="110"/>
  <c r="AA63" i="110"/>
  <c r="Z63" i="110"/>
  <c r="Y63" i="110"/>
  <c r="X63" i="110"/>
  <c r="W63" i="110"/>
  <c r="V63" i="110"/>
  <c r="U63" i="110"/>
  <c r="T63" i="110"/>
  <c r="S63" i="110"/>
  <c r="R63" i="110"/>
  <c r="Q63" i="110"/>
  <c r="P63" i="110"/>
  <c r="O63" i="110"/>
  <c r="N63" i="110"/>
  <c r="M63" i="110"/>
  <c r="L63" i="110"/>
  <c r="K63" i="110"/>
  <c r="J63" i="110"/>
  <c r="I63" i="110"/>
  <c r="H63" i="110"/>
  <c r="G63" i="110"/>
  <c r="F63" i="110"/>
  <c r="E63" i="110"/>
  <c r="D63" i="110"/>
  <c r="C63" i="110"/>
  <c r="BE62" i="110"/>
  <c r="BD62" i="110"/>
  <c r="BC62" i="110"/>
  <c r="BB62" i="110"/>
  <c r="BA62" i="110"/>
  <c r="AZ62" i="110"/>
  <c r="AY62" i="110"/>
  <c r="AX62" i="110"/>
  <c r="AW62" i="110"/>
  <c r="AV62" i="110"/>
  <c r="AU62" i="110"/>
  <c r="AT62" i="110"/>
  <c r="AS62" i="110"/>
  <c r="AR62" i="110"/>
  <c r="AQ62" i="110"/>
  <c r="AP62" i="110"/>
  <c r="AO62" i="110"/>
  <c r="AN62" i="110"/>
  <c r="AM62" i="110"/>
  <c r="AL62" i="110"/>
  <c r="AK62" i="110"/>
  <c r="AJ62" i="110"/>
  <c r="AI62" i="110"/>
  <c r="AH62" i="110"/>
  <c r="AG62" i="110"/>
  <c r="AF62" i="110"/>
  <c r="AE62" i="110"/>
  <c r="AD62" i="110"/>
  <c r="AC62" i="110"/>
  <c r="AB62" i="110"/>
  <c r="AA62" i="110"/>
  <c r="Z62" i="110"/>
  <c r="Y62" i="110"/>
  <c r="X62" i="110"/>
  <c r="W62" i="110"/>
  <c r="V62" i="110"/>
  <c r="U62" i="110"/>
  <c r="T62" i="110"/>
  <c r="S62" i="110"/>
  <c r="R62" i="110"/>
  <c r="Q62" i="110"/>
  <c r="P62" i="110"/>
  <c r="O62" i="110"/>
  <c r="N62" i="110"/>
  <c r="M62" i="110"/>
  <c r="L62" i="110"/>
  <c r="K62" i="110"/>
  <c r="J62" i="110"/>
  <c r="I62" i="110"/>
  <c r="H62" i="110"/>
  <c r="G62" i="110"/>
  <c r="F62" i="110"/>
  <c r="E62" i="110"/>
  <c r="D62" i="110"/>
  <c r="C62" i="110"/>
  <c r="B71" i="110"/>
  <c r="B69" i="110"/>
  <c r="B68" i="110"/>
  <c r="B67" i="110"/>
  <c r="B66" i="110"/>
  <c r="B65" i="110"/>
  <c r="B63" i="110"/>
  <c r="B62" i="110"/>
  <c r="BJ9" i="110" l="1"/>
  <c r="BI9" i="110"/>
  <c r="BJ21" i="110"/>
  <c r="BI21" i="110"/>
  <c r="BJ33" i="110"/>
  <c r="BI33" i="110"/>
  <c r="BJ45" i="110"/>
  <c r="BI45" i="110"/>
  <c r="BJ46" i="110"/>
  <c r="BI46" i="110"/>
  <c r="BI11" i="110"/>
  <c r="BJ11" i="110"/>
  <c r="BI23" i="110"/>
  <c r="BJ23" i="110"/>
  <c r="BI35" i="110"/>
  <c r="BJ35" i="110"/>
  <c r="BJ47" i="110"/>
  <c r="BI47" i="110"/>
  <c r="BJ22" i="110"/>
  <c r="BI22" i="110"/>
  <c r="BJ12" i="110"/>
  <c r="BI12" i="110"/>
  <c r="BJ24" i="110"/>
  <c r="BI24" i="110"/>
  <c r="BJ36" i="110"/>
  <c r="BI36" i="110"/>
  <c r="BJ48" i="110"/>
  <c r="BI48" i="110"/>
  <c r="BJ13" i="110"/>
  <c r="BI13" i="110"/>
  <c r="BJ25" i="110"/>
  <c r="BI25" i="110"/>
  <c r="BJ37" i="110"/>
  <c r="BI37" i="110"/>
  <c r="BJ49" i="110"/>
  <c r="BI49" i="110"/>
  <c r="BJ10" i="110"/>
  <c r="BI10" i="110"/>
  <c r="BJ14" i="110"/>
  <c r="BI14" i="110"/>
  <c r="BJ26" i="110"/>
  <c r="BI26" i="110"/>
  <c r="BJ38" i="110"/>
  <c r="BI38" i="110"/>
  <c r="BJ50" i="110"/>
  <c r="BI50" i="110"/>
  <c r="BJ34" i="110"/>
  <c r="BI34" i="110"/>
  <c r="BJ3" i="110"/>
  <c r="BI3" i="110"/>
  <c r="BJ15" i="110"/>
  <c r="BI15" i="110"/>
  <c r="BJ27" i="110"/>
  <c r="BI27" i="110"/>
  <c r="BJ39" i="110"/>
  <c r="BI39" i="110"/>
  <c r="BJ51" i="110"/>
  <c r="BI51" i="110"/>
  <c r="BJ4" i="110"/>
  <c r="BI4" i="110"/>
  <c r="BJ16" i="110"/>
  <c r="BI16" i="110"/>
  <c r="BJ28" i="110"/>
  <c r="BI28" i="110"/>
  <c r="BJ40" i="110"/>
  <c r="BI40" i="110"/>
  <c r="BJ52" i="110"/>
  <c r="BI52" i="110"/>
  <c r="BK5" i="110"/>
  <c r="BI5" i="110"/>
  <c r="BJ5" i="110"/>
  <c r="BI17" i="110"/>
  <c r="BJ17" i="110"/>
  <c r="BI29" i="110"/>
  <c r="BJ29" i="110"/>
  <c r="BI41" i="110"/>
  <c r="BJ41" i="110"/>
  <c r="BI53" i="110"/>
  <c r="BJ53" i="110"/>
  <c r="BJ6" i="110"/>
  <c r="BI6" i="110"/>
  <c r="BJ18" i="110"/>
  <c r="BI18" i="110"/>
  <c r="BJ30" i="110"/>
  <c r="BI30" i="110"/>
  <c r="BJ42" i="110"/>
  <c r="BI42" i="110"/>
  <c r="BJ54" i="110"/>
  <c r="BI54" i="110"/>
  <c r="BJ7" i="110"/>
  <c r="BI7" i="110"/>
  <c r="BJ19" i="110"/>
  <c r="BI19" i="110"/>
  <c r="BJ31" i="110"/>
  <c r="BI31" i="110"/>
  <c r="BJ43" i="110"/>
  <c r="BI43" i="110"/>
  <c r="BJ55" i="110"/>
  <c r="BI55" i="110"/>
  <c r="BJ8" i="110"/>
  <c r="BI8" i="110"/>
  <c r="BJ20" i="110"/>
  <c r="BI20" i="110"/>
  <c r="BJ32" i="110"/>
  <c r="BI32" i="110"/>
  <c r="BJ44" i="110"/>
  <c r="BI44" i="110"/>
  <c r="BK17" i="110"/>
  <c r="BK29" i="110"/>
  <c r="BK41" i="110"/>
  <c r="BK49" i="110"/>
  <c r="BK6" i="110"/>
  <c r="BK10" i="110"/>
  <c r="BK14" i="110"/>
  <c r="BK18" i="110"/>
  <c r="BK22" i="110"/>
  <c r="BK26" i="110"/>
  <c r="BK30" i="110"/>
  <c r="BK34" i="110"/>
  <c r="BK38" i="110"/>
  <c r="BK42" i="110"/>
  <c r="BK46" i="110"/>
  <c r="BK50" i="110"/>
  <c r="BK54" i="110"/>
  <c r="BK13" i="110"/>
  <c r="BK25" i="110"/>
  <c r="BK33" i="110"/>
  <c r="BK45" i="110"/>
  <c r="BK3" i="110"/>
  <c r="BK2" i="110"/>
  <c r="BK56" i="110"/>
  <c r="BK57" i="110"/>
  <c r="BK7" i="110"/>
  <c r="BK11" i="110"/>
  <c r="BK15" i="110"/>
  <c r="BK19" i="110"/>
  <c r="BK23" i="110"/>
  <c r="BK27" i="110"/>
  <c r="BK31" i="110"/>
  <c r="BK35" i="110"/>
  <c r="BK39" i="110"/>
  <c r="BK43" i="110"/>
  <c r="BK47" i="110"/>
  <c r="BK51" i="110"/>
  <c r="BK55" i="110"/>
  <c r="BK9" i="110"/>
  <c r="BK21" i="110"/>
  <c r="BK37" i="110"/>
  <c r="BK53" i="110"/>
  <c r="BK4" i="110"/>
  <c r="BK8" i="110"/>
  <c r="BK12" i="110"/>
  <c r="BK16" i="110"/>
  <c r="BK20" i="110"/>
  <c r="BK24" i="110"/>
  <c r="BK28" i="110"/>
  <c r="BK32" i="110"/>
  <c r="BK36" i="110"/>
  <c r="BK40" i="110"/>
  <c r="BK44" i="110"/>
  <c r="BK48" i="110"/>
  <c r="BK52" i="110"/>
  <c r="C64" i="110"/>
  <c r="G64" i="110"/>
  <c r="K64" i="110"/>
  <c r="O64" i="110"/>
  <c r="S64" i="110"/>
  <c r="W64" i="110"/>
  <c r="AA64" i="110"/>
  <c r="AE64" i="110"/>
  <c r="AI64" i="110"/>
  <c r="AM64" i="110"/>
  <c r="AQ64" i="110"/>
  <c r="AU64" i="110"/>
  <c r="AY64" i="110"/>
  <c r="BC64" i="110"/>
  <c r="BH62" i="110"/>
  <c r="E64" i="110"/>
  <c r="I64" i="110"/>
  <c r="M64" i="110"/>
  <c r="Q64" i="110"/>
  <c r="U64" i="110"/>
  <c r="Y64" i="110"/>
  <c r="AC64" i="110"/>
  <c r="AG64" i="110"/>
  <c r="AK64" i="110"/>
  <c r="AO64" i="110"/>
  <c r="AS64" i="110"/>
  <c r="AW64" i="110"/>
  <c r="BA64" i="110"/>
  <c r="BE64" i="110"/>
  <c r="F64" i="110"/>
  <c r="J64" i="110"/>
  <c r="N64" i="110"/>
  <c r="R64" i="110"/>
  <c r="V64" i="110"/>
  <c r="Z64" i="110"/>
  <c r="AD64" i="110"/>
  <c r="AH64" i="110"/>
  <c r="AL64" i="110"/>
  <c r="AP64" i="110"/>
  <c r="AT64" i="110"/>
  <c r="AX64" i="110"/>
  <c r="BB64" i="110"/>
  <c r="D64" i="110"/>
  <c r="H64" i="110"/>
  <c r="L64" i="110"/>
  <c r="P64" i="110"/>
  <c r="T64" i="110"/>
  <c r="X64" i="110"/>
  <c r="AB64" i="110"/>
  <c r="AF64" i="110"/>
  <c r="AJ64" i="110"/>
  <c r="AN64" i="110"/>
  <c r="AR64" i="110"/>
  <c r="AV64" i="110"/>
  <c r="AZ64" i="110"/>
  <c r="BD64" i="110"/>
  <c r="B64" i="110"/>
  <c r="T65" i="107" l="1"/>
  <c r="V65" i="107"/>
  <c r="X65" i="107"/>
  <c r="Y65" i="107"/>
  <c r="Z65" i="107"/>
  <c r="AB65" i="107"/>
  <c r="AC65" i="107"/>
  <c r="AD65" i="107"/>
  <c r="N86" i="87"/>
  <c r="M104" i="87"/>
  <c r="L104" i="87"/>
  <c r="K104" i="87"/>
  <c r="J104" i="87"/>
  <c r="I104" i="87"/>
  <c r="H104" i="87"/>
  <c r="G104" i="87"/>
  <c r="F104" i="87"/>
  <c r="E104" i="87"/>
  <c r="D104" i="87"/>
  <c r="M102" i="87"/>
  <c r="L102" i="87"/>
  <c r="K102" i="87"/>
  <c r="J102" i="87"/>
  <c r="I102" i="87"/>
  <c r="H102" i="87"/>
  <c r="G102" i="87"/>
  <c r="F102" i="87"/>
  <c r="E102" i="87"/>
  <c r="D102" i="87"/>
  <c r="M101" i="87"/>
  <c r="L101" i="87"/>
  <c r="K101" i="87"/>
  <c r="J101" i="87"/>
  <c r="I101" i="87"/>
  <c r="H101" i="87"/>
  <c r="G101" i="87"/>
  <c r="F101" i="87"/>
  <c r="E101" i="87"/>
  <c r="D101" i="87"/>
  <c r="M100" i="87"/>
  <c r="L100" i="87"/>
  <c r="K100" i="87"/>
  <c r="J100" i="87"/>
  <c r="I100" i="87"/>
  <c r="H100" i="87"/>
  <c r="G100" i="87"/>
  <c r="F100" i="87"/>
  <c r="E100" i="87"/>
  <c r="D100" i="87"/>
  <c r="M99" i="87"/>
  <c r="L99" i="87"/>
  <c r="K99" i="87"/>
  <c r="J99" i="87"/>
  <c r="I99" i="87"/>
  <c r="H99" i="87"/>
  <c r="G99" i="87"/>
  <c r="F99" i="87"/>
  <c r="E99" i="87"/>
  <c r="D99" i="87"/>
  <c r="M98" i="87"/>
  <c r="L98" i="87"/>
  <c r="K98" i="87"/>
  <c r="J98" i="87"/>
  <c r="I98" i="87"/>
  <c r="H98" i="87"/>
  <c r="G98" i="87"/>
  <c r="F98" i="87"/>
  <c r="E98" i="87"/>
  <c r="D98" i="87"/>
  <c r="M96" i="87"/>
  <c r="L96" i="87"/>
  <c r="K96" i="87"/>
  <c r="J96" i="87"/>
  <c r="I96" i="87"/>
  <c r="H96" i="87"/>
  <c r="G96" i="87"/>
  <c r="F96" i="87"/>
  <c r="E96" i="87"/>
  <c r="D96" i="87"/>
  <c r="M95" i="87"/>
  <c r="L95" i="87"/>
  <c r="K95" i="87"/>
  <c r="J95" i="87"/>
  <c r="I95" i="87"/>
  <c r="H95" i="87"/>
  <c r="G95" i="87"/>
  <c r="F95" i="87"/>
  <c r="E95" i="87"/>
  <c r="D95" i="87"/>
  <c r="C104" i="87"/>
  <c r="C102" i="87"/>
  <c r="C101" i="87"/>
  <c r="C100" i="87"/>
  <c r="C99" i="87"/>
  <c r="C98" i="87"/>
  <c r="C96" i="87"/>
  <c r="C95" i="87"/>
  <c r="B104" i="87"/>
  <c r="B102" i="87"/>
  <c r="B101" i="87"/>
  <c r="B100" i="87"/>
  <c r="B99" i="87"/>
  <c r="B98" i="87"/>
  <c r="B96" i="87"/>
  <c r="B95" i="87"/>
  <c r="E45" i="107" s="1"/>
  <c r="N26" i="20"/>
  <c r="M44" i="20"/>
  <c r="L44" i="20"/>
  <c r="K44" i="20"/>
  <c r="J44" i="20"/>
  <c r="I44" i="20"/>
  <c r="H44" i="20"/>
  <c r="G44" i="20"/>
  <c r="F44" i="20"/>
  <c r="E44" i="20"/>
  <c r="D44" i="20"/>
  <c r="M42" i="20"/>
  <c r="L42" i="20"/>
  <c r="K42" i="20"/>
  <c r="J42" i="20"/>
  <c r="I42" i="20"/>
  <c r="H42" i="20"/>
  <c r="G42" i="20"/>
  <c r="F42" i="20"/>
  <c r="E42" i="20"/>
  <c r="D42" i="20"/>
  <c r="M41" i="20"/>
  <c r="L41" i="20"/>
  <c r="K41" i="20"/>
  <c r="J41" i="20"/>
  <c r="I41" i="20"/>
  <c r="H41" i="20"/>
  <c r="G41" i="20"/>
  <c r="F41" i="20"/>
  <c r="E41" i="20"/>
  <c r="D41" i="20"/>
  <c r="M40" i="20"/>
  <c r="L40" i="20"/>
  <c r="K40" i="20"/>
  <c r="J40" i="20"/>
  <c r="I40" i="20"/>
  <c r="H40" i="20"/>
  <c r="G40" i="20"/>
  <c r="F40" i="20"/>
  <c r="E40" i="20"/>
  <c r="D40" i="20"/>
  <c r="M39" i="20"/>
  <c r="L39" i="20"/>
  <c r="K39" i="20"/>
  <c r="J39" i="20"/>
  <c r="I39" i="20"/>
  <c r="H39" i="20"/>
  <c r="G39" i="20"/>
  <c r="F39" i="20"/>
  <c r="E39" i="20"/>
  <c r="D39" i="20"/>
  <c r="M38" i="20"/>
  <c r="L38" i="20"/>
  <c r="K38" i="20"/>
  <c r="J38" i="20"/>
  <c r="I38" i="20"/>
  <c r="H38" i="20"/>
  <c r="G38" i="20"/>
  <c r="F38" i="20"/>
  <c r="E38" i="20"/>
  <c r="D38" i="20"/>
  <c r="M36" i="20"/>
  <c r="L36" i="20"/>
  <c r="K36" i="20"/>
  <c r="J36" i="20"/>
  <c r="I36" i="20"/>
  <c r="H36" i="20"/>
  <c r="G36" i="20"/>
  <c r="F36" i="20"/>
  <c r="E36" i="20"/>
  <c r="D36" i="20"/>
  <c r="M35" i="20"/>
  <c r="L35" i="20"/>
  <c r="K35" i="20"/>
  <c r="J35" i="20"/>
  <c r="I35" i="20"/>
  <c r="H35" i="20"/>
  <c r="G35" i="20"/>
  <c r="F35" i="20"/>
  <c r="E35" i="20"/>
  <c r="D35" i="20"/>
  <c r="N15" i="96"/>
  <c r="N49" i="72"/>
  <c r="N26" i="40"/>
  <c r="N17" i="85"/>
  <c r="J37" i="20" l="1"/>
  <c r="J97" i="87"/>
  <c r="G97" i="87"/>
  <c r="K97" i="87"/>
  <c r="C97" i="87"/>
  <c r="F97" i="87"/>
  <c r="F37" i="20"/>
  <c r="G37" i="20"/>
  <c r="K37" i="20"/>
  <c r="D37" i="20"/>
  <c r="H37" i="20"/>
  <c r="L37" i="20"/>
  <c r="E97" i="87"/>
  <c r="I97" i="87"/>
  <c r="M97" i="87"/>
  <c r="AA65" i="107"/>
  <c r="W65" i="107"/>
  <c r="S65" i="107"/>
  <c r="E37" i="20"/>
  <c r="I37" i="20"/>
  <c r="M37" i="20"/>
  <c r="D97" i="87"/>
  <c r="H97" i="87"/>
  <c r="L97" i="87"/>
  <c r="U65" i="107"/>
  <c r="T68" i="107"/>
  <c r="AA68" i="107"/>
  <c r="W68" i="107"/>
  <c r="S68" i="107"/>
  <c r="AB68" i="107"/>
  <c r="AD68" i="107"/>
  <c r="Z68" i="107"/>
  <c r="V68" i="107"/>
  <c r="X68" i="107"/>
  <c r="AC68" i="107"/>
  <c r="Y68" i="107"/>
  <c r="U68" i="107"/>
  <c r="AE8" i="107"/>
  <c r="AE11" i="107"/>
  <c r="M67" i="72"/>
  <c r="L67" i="72"/>
  <c r="K67" i="72"/>
  <c r="J67" i="72"/>
  <c r="I67" i="72"/>
  <c r="H67" i="72"/>
  <c r="G67" i="72"/>
  <c r="F67" i="72"/>
  <c r="E67" i="72"/>
  <c r="D67" i="72"/>
  <c r="M65" i="72"/>
  <c r="L65" i="72"/>
  <c r="K65" i="72"/>
  <c r="J65" i="72"/>
  <c r="I65" i="72"/>
  <c r="H65" i="72"/>
  <c r="G65" i="72"/>
  <c r="F65" i="72"/>
  <c r="E65" i="72"/>
  <c r="D65" i="72"/>
  <c r="M64" i="72"/>
  <c r="L64" i="72"/>
  <c r="K64" i="72"/>
  <c r="J64" i="72"/>
  <c r="I64" i="72"/>
  <c r="H64" i="72"/>
  <c r="G64" i="72"/>
  <c r="F64" i="72"/>
  <c r="E64" i="72"/>
  <c r="D64" i="72"/>
  <c r="M63" i="72"/>
  <c r="L63" i="72"/>
  <c r="K63" i="72"/>
  <c r="J63" i="72"/>
  <c r="I63" i="72"/>
  <c r="H63" i="72"/>
  <c r="G63" i="72"/>
  <c r="F63" i="72"/>
  <c r="E63" i="72"/>
  <c r="D63" i="72"/>
  <c r="M62" i="72"/>
  <c r="L62" i="72"/>
  <c r="K62" i="72"/>
  <c r="J62" i="72"/>
  <c r="I62" i="72"/>
  <c r="H62" i="72"/>
  <c r="G62" i="72"/>
  <c r="F62" i="72"/>
  <c r="E62" i="72"/>
  <c r="D62" i="72"/>
  <c r="M61" i="72"/>
  <c r="L61" i="72"/>
  <c r="K61" i="72"/>
  <c r="J61" i="72"/>
  <c r="I61" i="72"/>
  <c r="H61" i="72"/>
  <c r="G61" i="72"/>
  <c r="F61" i="72"/>
  <c r="E61" i="72"/>
  <c r="D61" i="72"/>
  <c r="M59" i="72"/>
  <c r="L59" i="72"/>
  <c r="K59" i="72"/>
  <c r="J59" i="72"/>
  <c r="I59" i="72"/>
  <c r="H59" i="72"/>
  <c r="G59" i="72"/>
  <c r="F59" i="72"/>
  <c r="E59" i="72"/>
  <c r="D59" i="72"/>
  <c r="M58" i="72"/>
  <c r="L58" i="72"/>
  <c r="K58" i="72"/>
  <c r="K60" i="72" s="1"/>
  <c r="J58" i="72"/>
  <c r="I58" i="72"/>
  <c r="H58" i="72"/>
  <c r="G58" i="72"/>
  <c r="F58" i="72"/>
  <c r="E58" i="72"/>
  <c r="D58" i="72"/>
  <c r="C67" i="72"/>
  <c r="C65" i="72"/>
  <c r="C64" i="72"/>
  <c r="C63" i="72"/>
  <c r="C62" i="72"/>
  <c r="C61" i="72"/>
  <c r="C59" i="72"/>
  <c r="C58" i="72"/>
  <c r="B67" i="72"/>
  <c r="B65" i="72"/>
  <c r="B64" i="72"/>
  <c r="B63" i="72"/>
  <c r="B62" i="72"/>
  <c r="B61" i="72"/>
  <c r="B59" i="72"/>
  <c r="B58" i="72"/>
  <c r="M44" i="40"/>
  <c r="L44" i="40"/>
  <c r="K44" i="40"/>
  <c r="J44" i="40"/>
  <c r="I44" i="40"/>
  <c r="H44" i="40"/>
  <c r="G44" i="40"/>
  <c r="F44" i="40"/>
  <c r="E44" i="40"/>
  <c r="D44" i="40"/>
  <c r="M42" i="40"/>
  <c r="L42" i="40"/>
  <c r="K42" i="40"/>
  <c r="J42" i="40"/>
  <c r="I42" i="40"/>
  <c r="H42" i="40"/>
  <c r="G42" i="40"/>
  <c r="F42" i="40"/>
  <c r="E42" i="40"/>
  <c r="D42" i="40"/>
  <c r="M41" i="40"/>
  <c r="L41" i="40"/>
  <c r="K41" i="40"/>
  <c r="J41" i="40"/>
  <c r="I41" i="40"/>
  <c r="H41" i="40"/>
  <c r="G41" i="40"/>
  <c r="F41" i="40"/>
  <c r="E41" i="40"/>
  <c r="D41" i="40"/>
  <c r="M40" i="40"/>
  <c r="L40" i="40"/>
  <c r="K40" i="40"/>
  <c r="J40" i="40"/>
  <c r="I40" i="40"/>
  <c r="H40" i="40"/>
  <c r="G40" i="40"/>
  <c r="F40" i="40"/>
  <c r="E40" i="40"/>
  <c r="D40" i="40"/>
  <c r="M39" i="40"/>
  <c r="L39" i="40"/>
  <c r="K39" i="40"/>
  <c r="J39" i="40"/>
  <c r="I39" i="40"/>
  <c r="H39" i="40"/>
  <c r="G39" i="40"/>
  <c r="F39" i="40"/>
  <c r="E39" i="40"/>
  <c r="D39" i="40"/>
  <c r="M38" i="40"/>
  <c r="L38" i="40"/>
  <c r="K38" i="40"/>
  <c r="J38" i="40"/>
  <c r="I38" i="40"/>
  <c r="H38" i="40"/>
  <c r="G38" i="40"/>
  <c r="F38" i="40"/>
  <c r="E38" i="40"/>
  <c r="D38" i="40"/>
  <c r="M36" i="40"/>
  <c r="L36" i="40"/>
  <c r="K36" i="40"/>
  <c r="J36" i="40"/>
  <c r="I36" i="40"/>
  <c r="H36" i="40"/>
  <c r="G36" i="40"/>
  <c r="F36" i="40"/>
  <c r="E36" i="40"/>
  <c r="D36" i="40"/>
  <c r="M35" i="40"/>
  <c r="L35" i="40"/>
  <c r="K35" i="40"/>
  <c r="J35" i="40"/>
  <c r="I35" i="40"/>
  <c r="H35" i="40"/>
  <c r="G35" i="40"/>
  <c r="F35" i="40"/>
  <c r="E35" i="40"/>
  <c r="D35" i="40"/>
  <c r="M33" i="96"/>
  <c r="L33" i="96"/>
  <c r="K33" i="96"/>
  <c r="J33" i="96"/>
  <c r="I33" i="96"/>
  <c r="H33" i="96"/>
  <c r="G33" i="96"/>
  <c r="F33" i="96"/>
  <c r="E33" i="96"/>
  <c r="D33" i="96"/>
  <c r="M31" i="96"/>
  <c r="L31" i="96"/>
  <c r="K31" i="96"/>
  <c r="J31" i="96"/>
  <c r="I31" i="96"/>
  <c r="H31" i="96"/>
  <c r="G31" i="96"/>
  <c r="F31" i="96"/>
  <c r="E31" i="96"/>
  <c r="D31" i="96"/>
  <c r="M30" i="96"/>
  <c r="L30" i="96"/>
  <c r="K30" i="96"/>
  <c r="J30" i="96"/>
  <c r="I30" i="96"/>
  <c r="H30" i="96"/>
  <c r="G30" i="96"/>
  <c r="F30" i="96"/>
  <c r="E30" i="96"/>
  <c r="D30" i="96"/>
  <c r="M29" i="96"/>
  <c r="L29" i="96"/>
  <c r="K29" i="96"/>
  <c r="J29" i="96"/>
  <c r="I29" i="96"/>
  <c r="H29" i="96"/>
  <c r="G29" i="96"/>
  <c r="F29" i="96"/>
  <c r="E29" i="96"/>
  <c r="D29" i="96"/>
  <c r="M28" i="96"/>
  <c r="L28" i="96"/>
  <c r="K28" i="96"/>
  <c r="J28" i="96"/>
  <c r="I28" i="96"/>
  <c r="H28" i="96"/>
  <c r="G28" i="96"/>
  <c r="F28" i="96"/>
  <c r="E28" i="96"/>
  <c r="D28" i="96"/>
  <c r="M27" i="96"/>
  <c r="L27" i="96"/>
  <c r="K27" i="96"/>
  <c r="J27" i="96"/>
  <c r="I27" i="96"/>
  <c r="H27" i="96"/>
  <c r="G27" i="96"/>
  <c r="F27" i="96"/>
  <c r="E27" i="96"/>
  <c r="D27" i="96"/>
  <c r="M25" i="96"/>
  <c r="L25" i="96"/>
  <c r="K25" i="96"/>
  <c r="J25" i="96"/>
  <c r="I25" i="96"/>
  <c r="H25" i="96"/>
  <c r="G25" i="96"/>
  <c r="F25" i="96"/>
  <c r="E25" i="96"/>
  <c r="D25" i="96"/>
  <c r="M24" i="96"/>
  <c r="L24" i="96"/>
  <c r="K24" i="96"/>
  <c r="J24" i="96"/>
  <c r="I24" i="96"/>
  <c r="H24" i="96"/>
  <c r="G24" i="96"/>
  <c r="F24" i="96"/>
  <c r="E24" i="96"/>
  <c r="D24" i="96"/>
  <c r="C33" i="96"/>
  <c r="C31" i="96"/>
  <c r="C30" i="96"/>
  <c r="C29" i="96"/>
  <c r="C28" i="96"/>
  <c r="C27" i="96"/>
  <c r="C25" i="96"/>
  <c r="C24" i="96"/>
  <c r="B31" i="96"/>
  <c r="B30" i="96"/>
  <c r="B29" i="96"/>
  <c r="B28" i="96"/>
  <c r="B27" i="96"/>
  <c r="B25" i="96"/>
  <c r="B24" i="96"/>
  <c r="E59" i="107" s="1"/>
  <c r="M56" i="39"/>
  <c r="L56" i="39"/>
  <c r="K56" i="39"/>
  <c r="J56" i="39"/>
  <c r="I56" i="39"/>
  <c r="H56" i="39"/>
  <c r="G56" i="39"/>
  <c r="F56" i="39"/>
  <c r="E56" i="39"/>
  <c r="D56" i="39"/>
  <c r="M54" i="39"/>
  <c r="L54" i="39"/>
  <c r="K54" i="39"/>
  <c r="J54" i="39"/>
  <c r="I54" i="39"/>
  <c r="H54" i="39"/>
  <c r="G54" i="39"/>
  <c r="F54" i="39"/>
  <c r="E54" i="39"/>
  <c r="D54" i="39"/>
  <c r="M53" i="39"/>
  <c r="L53" i="39"/>
  <c r="K53" i="39"/>
  <c r="J53" i="39"/>
  <c r="I53" i="39"/>
  <c r="H53" i="39"/>
  <c r="G53" i="39"/>
  <c r="F53" i="39"/>
  <c r="E53" i="39"/>
  <c r="D53" i="39"/>
  <c r="M52" i="39"/>
  <c r="L52" i="39"/>
  <c r="K52" i="39"/>
  <c r="J52" i="39"/>
  <c r="I52" i="39"/>
  <c r="H52" i="39"/>
  <c r="G52" i="39"/>
  <c r="F52" i="39"/>
  <c r="E52" i="39"/>
  <c r="D52" i="39"/>
  <c r="M51" i="39"/>
  <c r="L51" i="39"/>
  <c r="K51" i="39"/>
  <c r="J51" i="39"/>
  <c r="I51" i="39"/>
  <c r="H51" i="39"/>
  <c r="G51" i="39"/>
  <c r="F51" i="39"/>
  <c r="E51" i="39"/>
  <c r="D51" i="39"/>
  <c r="M50" i="39"/>
  <c r="L50" i="39"/>
  <c r="K50" i="39"/>
  <c r="J50" i="39"/>
  <c r="I50" i="39"/>
  <c r="H50" i="39"/>
  <c r="G50" i="39"/>
  <c r="F50" i="39"/>
  <c r="E50" i="39"/>
  <c r="D50" i="39"/>
  <c r="M48" i="39"/>
  <c r="L48" i="39"/>
  <c r="K48" i="39"/>
  <c r="J48" i="39"/>
  <c r="I48" i="39"/>
  <c r="H48" i="39"/>
  <c r="G48" i="39"/>
  <c r="F48" i="39"/>
  <c r="E48" i="39"/>
  <c r="D48" i="39"/>
  <c r="M47" i="39"/>
  <c r="L47" i="39"/>
  <c r="K47" i="39"/>
  <c r="J47" i="39"/>
  <c r="I47" i="39"/>
  <c r="H47" i="39"/>
  <c r="G47" i="39"/>
  <c r="F47" i="39"/>
  <c r="E47" i="39"/>
  <c r="D47" i="39"/>
  <c r="C56" i="39"/>
  <c r="C54" i="39"/>
  <c r="C53" i="39"/>
  <c r="C52" i="39"/>
  <c r="C51" i="39"/>
  <c r="C50" i="39"/>
  <c r="C48" i="39"/>
  <c r="C47" i="39"/>
  <c r="B56" i="39"/>
  <c r="B54" i="39"/>
  <c r="B53" i="39"/>
  <c r="B52" i="39"/>
  <c r="B51" i="39"/>
  <c r="B50" i="39"/>
  <c r="B48" i="39"/>
  <c r="B47" i="39"/>
  <c r="M101" i="38"/>
  <c r="L101" i="38"/>
  <c r="K101" i="38"/>
  <c r="J101" i="38"/>
  <c r="I101" i="38"/>
  <c r="H101" i="38"/>
  <c r="G101" i="38"/>
  <c r="F101" i="38"/>
  <c r="E101" i="38"/>
  <c r="D101" i="38"/>
  <c r="M99" i="38"/>
  <c r="L99" i="38"/>
  <c r="K99" i="38"/>
  <c r="J99" i="38"/>
  <c r="I99" i="38"/>
  <c r="H99" i="38"/>
  <c r="G99" i="38"/>
  <c r="F99" i="38"/>
  <c r="E99" i="38"/>
  <c r="D99" i="38"/>
  <c r="M98" i="38"/>
  <c r="L98" i="38"/>
  <c r="K98" i="38"/>
  <c r="J98" i="38"/>
  <c r="I98" i="38"/>
  <c r="H98" i="38"/>
  <c r="G98" i="38"/>
  <c r="F98" i="38"/>
  <c r="E98" i="38"/>
  <c r="D98" i="38"/>
  <c r="M97" i="38"/>
  <c r="L97" i="38"/>
  <c r="K97" i="38"/>
  <c r="J97" i="38"/>
  <c r="I97" i="38"/>
  <c r="H97" i="38"/>
  <c r="G97" i="38"/>
  <c r="F97" i="38"/>
  <c r="E97" i="38"/>
  <c r="D97" i="38"/>
  <c r="M96" i="38"/>
  <c r="L96" i="38"/>
  <c r="K96" i="38"/>
  <c r="J96" i="38"/>
  <c r="I96" i="38"/>
  <c r="H96" i="38"/>
  <c r="G96" i="38"/>
  <c r="F96" i="38"/>
  <c r="E96" i="38"/>
  <c r="D96" i="38"/>
  <c r="M95" i="38"/>
  <c r="L95" i="38"/>
  <c r="K95" i="38"/>
  <c r="J95" i="38"/>
  <c r="I95" i="38"/>
  <c r="H95" i="38"/>
  <c r="G95" i="38"/>
  <c r="F95" i="38"/>
  <c r="E95" i="38"/>
  <c r="D95" i="38"/>
  <c r="M93" i="38"/>
  <c r="L93" i="38"/>
  <c r="K93" i="38"/>
  <c r="J93" i="38"/>
  <c r="I93" i="38"/>
  <c r="H93" i="38"/>
  <c r="G93" i="38"/>
  <c r="F93" i="38"/>
  <c r="E93" i="38"/>
  <c r="D93" i="38"/>
  <c r="M92" i="38"/>
  <c r="L92" i="38"/>
  <c r="K92" i="38"/>
  <c r="J92" i="38"/>
  <c r="I92" i="38"/>
  <c r="H92" i="38"/>
  <c r="G92" i="38"/>
  <c r="F92" i="38"/>
  <c r="E92" i="38"/>
  <c r="D92" i="38"/>
  <c r="C101" i="38"/>
  <c r="C99" i="38"/>
  <c r="C98" i="38"/>
  <c r="C97" i="38"/>
  <c r="C96" i="38"/>
  <c r="C95" i="38"/>
  <c r="C93" i="38"/>
  <c r="C92" i="38"/>
  <c r="B101" i="38"/>
  <c r="B99" i="38"/>
  <c r="B98" i="38"/>
  <c r="B97" i="38"/>
  <c r="B96" i="38"/>
  <c r="B95" i="38"/>
  <c r="B93" i="38"/>
  <c r="B92" i="38"/>
  <c r="E56" i="107" s="1"/>
  <c r="M35" i="84"/>
  <c r="L35" i="84"/>
  <c r="K35" i="84"/>
  <c r="J35" i="84"/>
  <c r="I35" i="84"/>
  <c r="H35" i="84"/>
  <c r="G35" i="84"/>
  <c r="F35" i="84"/>
  <c r="E35" i="84"/>
  <c r="D35" i="84"/>
  <c r="M33" i="84"/>
  <c r="L33" i="84"/>
  <c r="K33" i="84"/>
  <c r="J33" i="84"/>
  <c r="I33" i="84"/>
  <c r="H33" i="84"/>
  <c r="G33" i="84"/>
  <c r="F33" i="84"/>
  <c r="E33" i="84"/>
  <c r="D33" i="84"/>
  <c r="M32" i="84"/>
  <c r="L32" i="84"/>
  <c r="K32" i="84"/>
  <c r="J32" i="84"/>
  <c r="I32" i="84"/>
  <c r="H32" i="84"/>
  <c r="G32" i="84"/>
  <c r="F32" i="84"/>
  <c r="E32" i="84"/>
  <c r="D32" i="84"/>
  <c r="M31" i="84"/>
  <c r="L31" i="84"/>
  <c r="K31" i="84"/>
  <c r="J31" i="84"/>
  <c r="I31" i="84"/>
  <c r="H31" i="84"/>
  <c r="G31" i="84"/>
  <c r="F31" i="84"/>
  <c r="E31" i="84"/>
  <c r="D31" i="84"/>
  <c r="M30" i="84"/>
  <c r="L30" i="84"/>
  <c r="K30" i="84"/>
  <c r="J30" i="84"/>
  <c r="I30" i="84"/>
  <c r="H30" i="84"/>
  <c r="G30" i="84"/>
  <c r="F30" i="84"/>
  <c r="E30" i="84"/>
  <c r="D30" i="84"/>
  <c r="M29" i="84"/>
  <c r="L29" i="84"/>
  <c r="K29" i="84"/>
  <c r="J29" i="84"/>
  <c r="I29" i="84"/>
  <c r="H29" i="84"/>
  <c r="G29" i="84"/>
  <c r="F29" i="84"/>
  <c r="E29" i="84"/>
  <c r="D29" i="84"/>
  <c r="M27" i="84"/>
  <c r="L27" i="84"/>
  <c r="K27" i="84"/>
  <c r="J27" i="84"/>
  <c r="I27" i="84"/>
  <c r="H27" i="84"/>
  <c r="G27" i="84"/>
  <c r="F27" i="84"/>
  <c r="E27" i="84"/>
  <c r="D27" i="84"/>
  <c r="M26" i="84"/>
  <c r="L26" i="84"/>
  <c r="K26" i="84"/>
  <c r="J26" i="84"/>
  <c r="I26" i="84"/>
  <c r="H26" i="84"/>
  <c r="G26" i="84"/>
  <c r="F26" i="84"/>
  <c r="E26" i="84"/>
  <c r="D26" i="84"/>
  <c r="C35" i="84"/>
  <c r="C33" i="84"/>
  <c r="C32" i="84"/>
  <c r="C31" i="84"/>
  <c r="C30" i="84"/>
  <c r="C29" i="84"/>
  <c r="C27" i="84"/>
  <c r="C26" i="84"/>
  <c r="B35" i="84"/>
  <c r="B33" i="84"/>
  <c r="B32" i="84"/>
  <c r="B31" i="84"/>
  <c r="B30" i="84"/>
  <c r="B29" i="84"/>
  <c r="B27" i="84"/>
  <c r="B26" i="84"/>
  <c r="E55" i="107" s="1"/>
  <c r="M140" i="37"/>
  <c r="L140" i="37"/>
  <c r="K140" i="37"/>
  <c r="J140" i="37"/>
  <c r="I140" i="37"/>
  <c r="H140" i="37"/>
  <c r="G140" i="37"/>
  <c r="F140" i="37"/>
  <c r="E140" i="37"/>
  <c r="D140" i="37"/>
  <c r="M139" i="37"/>
  <c r="L139" i="37"/>
  <c r="K139" i="37"/>
  <c r="J139" i="37"/>
  <c r="I139" i="37"/>
  <c r="H139" i="37"/>
  <c r="G139" i="37"/>
  <c r="F139" i="37"/>
  <c r="E139" i="37"/>
  <c r="D139" i="37"/>
  <c r="M138" i="37"/>
  <c r="L138" i="37"/>
  <c r="K138" i="37"/>
  <c r="J138" i="37"/>
  <c r="I138" i="37"/>
  <c r="H138" i="37"/>
  <c r="G138" i="37"/>
  <c r="F138" i="37"/>
  <c r="E138" i="37"/>
  <c r="D138" i="37"/>
  <c r="M137" i="37"/>
  <c r="L137" i="37"/>
  <c r="K137" i="37"/>
  <c r="J137" i="37"/>
  <c r="I137" i="37"/>
  <c r="H137" i="37"/>
  <c r="G137" i="37"/>
  <c r="F137" i="37"/>
  <c r="E137" i="37"/>
  <c r="D137" i="37"/>
  <c r="M136" i="37"/>
  <c r="L136" i="37"/>
  <c r="K136" i="37"/>
  <c r="J136" i="37"/>
  <c r="I136" i="37"/>
  <c r="H136" i="37"/>
  <c r="G136" i="37"/>
  <c r="F136" i="37"/>
  <c r="E136" i="37"/>
  <c r="D136" i="37"/>
  <c r="M134" i="37"/>
  <c r="L134" i="37"/>
  <c r="K134" i="37"/>
  <c r="J134" i="37"/>
  <c r="I134" i="37"/>
  <c r="H134" i="37"/>
  <c r="G134" i="37"/>
  <c r="F134" i="37"/>
  <c r="E134" i="37"/>
  <c r="D134" i="37"/>
  <c r="M133" i="37"/>
  <c r="L133" i="37"/>
  <c r="K133" i="37"/>
  <c r="J133" i="37"/>
  <c r="I133" i="37"/>
  <c r="H133" i="37"/>
  <c r="G133" i="37"/>
  <c r="F133" i="37"/>
  <c r="E133" i="37"/>
  <c r="D133" i="37"/>
  <c r="C140" i="37"/>
  <c r="C139" i="37"/>
  <c r="C138" i="37"/>
  <c r="C137" i="37"/>
  <c r="C136" i="37"/>
  <c r="C134" i="37"/>
  <c r="C133" i="37"/>
  <c r="B137" i="37"/>
  <c r="B136" i="37"/>
  <c r="B134" i="37"/>
  <c r="B133" i="37"/>
  <c r="E54" i="107" s="1"/>
  <c r="M57" i="108"/>
  <c r="L57" i="108"/>
  <c r="K57" i="108"/>
  <c r="J57" i="108"/>
  <c r="I57" i="108"/>
  <c r="H57" i="108"/>
  <c r="G57" i="108"/>
  <c r="F57" i="108"/>
  <c r="E57" i="108"/>
  <c r="D57" i="108"/>
  <c r="M55" i="108"/>
  <c r="L55" i="108"/>
  <c r="K55" i="108"/>
  <c r="J55" i="108"/>
  <c r="I55" i="108"/>
  <c r="H55" i="108"/>
  <c r="G55" i="108"/>
  <c r="F55" i="108"/>
  <c r="E55" i="108"/>
  <c r="D55" i="108"/>
  <c r="M54" i="108"/>
  <c r="L54" i="108"/>
  <c r="K54" i="108"/>
  <c r="J54" i="108"/>
  <c r="I54" i="108"/>
  <c r="H54" i="108"/>
  <c r="G54" i="108"/>
  <c r="F54" i="108"/>
  <c r="E54" i="108"/>
  <c r="D54" i="108"/>
  <c r="M53" i="108"/>
  <c r="L53" i="108"/>
  <c r="K53" i="108"/>
  <c r="J53" i="108"/>
  <c r="I53" i="108"/>
  <c r="H53" i="108"/>
  <c r="G53" i="108"/>
  <c r="F53" i="108"/>
  <c r="E53" i="108"/>
  <c r="D53" i="108"/>
  <c r="M52" i="108"/>
  <c r="L52" i="108"/>
  <c r="K52" i="108"/>
  <c r="J52" i="108"/>
  <c r="I52" i="108"/>
  <c r="H52" i="108"/>
  <c r="G52" i="108"/>
  <c r="F52" i="108"/>
  <c r="E52" i="108"/>
  <c r="D52" i="108"/>
  <c r="M51" i="108"/>
  <c r="L51" i="108"/>
  <c r="K51" i="108"/>
  <c r="J51" i="108"/>
  <c r="I51" i="108"/>
  <c r="H51" i="108"/>
  <c r="G51" i="108"/>
  <c r="F51" i="108"/>
  <c r="E51" i="108"/>
  <c r="D51" i="108"/>
  <c r="M49" i="108"/>
  <c r="L49" i="108"/>
  <c r="K49" i="108"/>
  <c r="J49" i="108"/>
  <c r="I49" i="108"/>
  <c r="H49" i="108"/>
  <c r="H50" i="108" s="1"/>
  <c r="G49" i="108"/>
  <c r="F49" i="108"/>
  <c r="E49" i="108"/>
  <c r="D49" i="108"/>
  <c r="M48" i="108"/>
  <c r="L48" i="108"/>
  <c r="K48" i="108"/>
  <c r="J48" i="108"/>
  <c r="I48" i="108"/>
  <c r="H48" i="108"/>
  <c r="G48" i="108"/>
  <c r="F48" i="108"/>
  <c r="E48" i="108"/>
  <c r="D48" i="108"/>
  <c r="C57" i="108"/>
  <c r="C55" i="108"/>
  <c r="C54" i="108"/>
  <c r="C53" i="108"/>
  <c r="C52" i="108"/>
  <c r="C51" i="108"/>
  <c r="C49" i="108"/>
  <c r="C48" i="108"/>
  <c r="B57" i="108"/>
  <c r="B55" i="108"/>
  <c r="B54" i="108"/>
  <c r="B53" i="108"/>
  <c r="B52" i="108"/>
  <c r="B51" i="108"/>
  <c r="B49" i="108"/>
  <c r="B50" i="108" s="1"/>
  <c r="B48" i="108"/>
  <c r="E53" i="107" s="1"/>
  <c r="M28" i="105"/>
  <c r="L28" i="105"/>
  <c r="K28" i="105"/>
  <c r="J28" i="105"/>
  <c r="I28" i="105"/>
  <c r="H28" i="105"/>
  <c r="G28" i="105"/>
  <c r="F28" i="105"/>
  <c r="E28" i="105"/>
  <c r="D28" i="105"/>
  <c r="M26" i="105"/>
  <c r="L26" i="105"/>
  <c r="H26" i="105"/>
  <c r="G26" i="105"/>
  <c r="F26" i="105"/>
  <c r="E26" i="105"/>
  <c r="D26" i="105"/>
  <c r="M25" i="105"/>
  <c r="L25" i="105"/>
  <c r="K25" i="105"/>
  <c r="J25" i="105"/>
  <c r="I25" i="105"/>
  <c r="H25" i="105"/>
  <c r="G25" i="105"/>
  <c r="F25" i="105"/>
  <c r="E25" i="105"/>
  <c r="D25" i="105"/>
  <c r="M24" i="105"/>
  <c r="L24" i="105"/>
  <c r="K24" i="105"/>
  <c r="J24" i="105"/>
  <c r="I24" i="105"/>
  <c r="H24" i="105"/>
  <c r="G24" i="105"/>
  <c r="F24" i="105"/>
  <c r="E24" i="105"/>
  <c r="D24" i="105"/>
  <c r="M23" i="105"/>
  <c r="L23" i="105"/>
  <c r="K23" i="105"/>
  <c r="J23" i="105"/>
  <c r="I23" i="105"/>
  <c r="H23" i="105"/>
  <c r="G23" i="105"/>
  <c r="F23" i="105"/>
  <c r="E23" i="105"/>
  <c r="D23" i="105"/>
  <c r="M22" i="105"/>
  <c r="L22" i="105"/>
  <c r="K22" i="105"/>
  <c r="J22" i="105"/>
  <c r="I22" i="105"/>
  <c r="H22" i="105"/>
  <c r="G22" i="105"/>
  <c r="F22" i="105"/>
  <c r="E22" i="105"/>
  <c r="D22" i="105"/>
  <c r="M20" i="105"/>
  <c r="L20" i="105"/>
  <c r="K20" i="105"/>
  <c r="J20" i="105"/>
  <c r="I20" i="105"/>
  <c r="H20" i="105"/>
  <c r="G20" i="105"/>
  <c r="F20" i="105"/>
  <c r="E20" i="105"/>
  <c r="D20" i="105"/>
  <c r="M19" i="105"/>
  <c r="L19" i="105"/>
  <c r="K19" i="105"/>
  <c r="J19" i="105"/>
  <c r="I19" i="105"/>
  <c r="H19" i="105"/>
  <c r="G19" i="105"/>
  <c r="F19" i="105"/>
  <c r="E19" i="105"/>
  <c r="D19" i="105"/>
  <c r="C28" i="105"/>
  <c r="C26" i="105"/>
  <c r="C25" i="105"/>
  <c r="C24" i="105"/>
  <c r="C23" i="105"/>
  <c r="C22" i="105"/>
  <c r="C20" i="105"/>
  <c r="C19" i="105"/>
  <c r="B28" i="105"/>
  <c r="B26" i="105"/>
  <c r="B25" i="105"/>
  <c r="B24" i="105"/>
  <c r="B23" i="105"/>
  <c r="B22" i="105"/>
  <c r="B20" i="105"/>
  <c r="B19" i="105"/>
  <c r="M130" i="29"/>
  <c r="L130" i="29"/>
  <c r="K130" i="29"/>
  <c r="J130" i="29"/>
  <c r="I130" i="29"/>
  <c r="H130" i="29"/>
  <c r="G130" i="29"/>
  <c r="F130" i="29"/>
  <c r="E130" i="29"/>
  <c r="D130" i="29"/>
  <c r="M128" i="29"/>
  <c r="L128" i="29"/>
  <c r="K128" i="29"/>
  <c r="J128" i="29"/>
  <c r="I128" i="29"/>
  <c r="H128" i="29"/>
  <c r="G128" i="29"/>
  <c r="F128" i="29"/>
  <c r="E128" i="29"/>
  <c r="D128" i="29"/>
  <c r="M127" i="29"/>
  <c r="L127" i="29"/>
  <c r="K127" i="29"/>
  <c r="J127" i="29"/>
  <c r="I127" i="29"/>
  <c r="H127" i="29"/>
  <c r="G127" i="29"/>
  <c r="F127" i="29"/>
  <c r="E127" i="29"/>
  <c r="D127" i="29"/>
  <c r="M126" i="29"/>
  <c r="L126" i="29"/>
  <c r="K126" i="29"/>
  <c r="J126" i="29"/>
  <c r="I126" i="29"/>
  <c r="H126" i="29"/>
  <c r="G126" i="29"/>
  <c r="F126" i="29"/>
  <c r="E126" i="29"/>
  <c r="D126" i="29"/>
  <c r="M125" i="29"/>
  <c r="L125" i="29"/>
  <c r="K125" i="29"/>
  <c r="J125" i="29"/>
  <c r="I125" i="29"/>
  <c r="H125" i="29"/>
  <c r="G125" i="29"/>
  <c r="F125" i="29"/>
  <c r="E125" i="29"/>
  <c r="D125" i="29"/>
  <c r="M124" i="29"/>
  <c r="L124" i="29"/>
  <c r="K124" i="29"/>
  <c r="J124" i="29"/>
  <c r="I124" i="29"/>
  <c r="H124" i="29"/>
  <c r="G124" i="29"/>
  <c r="F124" i="29"/>
  <c r="E124" i="29"/>
  <c r="D124" i="29"/>
  <c r="M122" i="29"/>
  <c r="L122" i="29"/>
  <c r="K122" i="29"/>
  <c r="J122" i="29"/>
  <c r="I122" i="29"/>
  <c r="H122" i="29"/>
  <c r="G122" i="29"/>
  <c r="F122" i="29"/>
  <c r="E122" i="29"/>
  <c r="D122" i="29"/>
  <c r="M121" i="29"/>
  <c r="L121" i="29"/>
  <c r="L123" i="29" s="1"/>
  <c r="K121" i="29"/>
  <c r="J121" i="29"/>
  <c r="I121" i="29"/>
  <c r="H121" i="29"/>
  <c r="H123" i="29" s="1"/>
  <c r="G121" i="29"/>
  <c r="F121" i="29"/>
  <c r="E121" i="29"/>
  <c r="D121" i="29"/>
  <c r="D123" i="29" s="1"/>
  <c r="C130" i="29"/>
  <c r="C128" i="29"/>
  <c r="C127" i="29"/>
  <c r="C126" i="29"/>
  <c r="C125" i="29"/>
  <c r="C124" i="29"/>
  <c r="C122" i="29"/>
  <c r="C121" i="29"/>
  <c r="B130" i="29"/>
  <c r="B128" i="29"/>
  <c r="B127" i="29"/>
  <c r="B126" i="29"/>
  <c r="B125" i="29"/>
  <c r="B124" i="29"/>
  <c r="B122" i="29"/>
  <c r="B121" i="29"/>
  <c r="E52" i="107" s="1"/>
  <c r="M134" i="34"/>
  <c r="L134" i="34"/>
  <c r="K134" i="34"/>
  <c r="J134" i="34"/>
  <c r="I134" i="34"/>
  <c r="H134" i="34"/>
  <c r="G134" i="34"/>
  <c r="F134" i="34"/>
  <c r="E134" i="34"/>
  <c r="D134" i="34"/>
  <c r="M132" i="34"/>
  <c r="L132" i="34"/>
  <c r="K132" i="34"/>
  <c r="J132" i="34"/>
  <c r="I132" i="34"/>
  <c r="H132" i="34"/>
  <c r="G132" i="34"/>
  <c r="F132" i="34"/>
  <c r="E132" i="34"/>
  <c r="D132" i="34"/>
  <c r="M131" i="34"/>
  <c r="L131" i="34"/>
  <c r="K131" i="34"/>
  <c r="J131" i="34"/>
  <c r="I131" i="34"/>
  <c r="H131" i="34"/>
  <c r="G131" i="34"/>
  <c r="F131" i="34"/>
  <c r="E131" i="34"/>
  <c r="D131" i="34"/>
  <c r="M130" i="34"/>
  <c r="L130" i="34"/>
  <c r="K130" i="34"/>
  <c r="J130" i="34"/>
  <c r="I130" i="34"/>
  <c r="H130" i="34"/>
  <c r="G130" i="34"/>
  <c r="F130" i="34"/>
  <c r="E130" i="34"/>
  <c r="D130" i="34"/>
  <c r="M129" i="34"/>
  <c r="L129" i="34"/>
  <c r="K129" i="34"/>
  <c r="J129" i="34"/>
  <c r="I129" i="34"/>
  <c r="H129" i="34"/>
  <c r="G129" i="34"/>
  <c r="F129" i="34"/>
  <c r="E129" i="34"/>
  <c r="D129" i="34"/>
  <c r="M128" i="34"/>
  <c r="L128" i="34"/>
  <c r="K128" i="34"/>
  <c r="J128" i="34"/>
  <c r="I128" i="34"/>
  <c r="H128" i="34"/>
  <c r="G128" i="34"/>
  <c r="F128" i="34"/>
  <c r="E128" i="34"/>
  <c r="D128" i="34"/>
  <c r="M126" i="34"/>
  <c r="L126" i="34"/>
  <c r="K126" i="34"/>
  <c r="J126" i="34"/>
  <c r="I126" i="34"/>
  <c r="H126" i="34"/>
  <c r="G126" i="34"/>
  <c r="F126" i="34"/>
  <c r="E126" i="34"/>
  <c r="D126" i="34"/>
  <c r="M125" i="34"/>
  <c r="L125" i="34"/>
  <c r="K125" i="34"/>
  <c r="J125" i="34"/>
  <c r="I125" i="34"/>
  <c r="H125" i="34"/>
  <c r="G125" i="34"/>
  <c r="F125" i="34"/>
  <c r="E125" i="34"/>
  <c r="D125" i="34"/>
  <c r="C134" i="34"/>
  <c r="C132" i="34"/>
  <c r="C131" i="34"/>
  <c r="C130" i="34"/>
  <c r="C129" i="34"/>
  <c r="C128" i="34"/>
  <c r="C126" i="34"/>
  <c r="C125" i="34"/>
  <c r="B134" i="34"/>
  <c r="B132" i="34"/>
  <c r="B131" i="34"/>
  <c r="B130" i="34"/>
  <c r="B129" i="34"/>
  <c r="B128" i="34"/>
  <c r="B126" i="34"/>
  <c r="B125" i="34"/>
  <c r="M34" i="90"/>
  <c r="L34" i="90"/>
  <c r="K34" i="90"/>
  <c r="J34" i="90"/>
  <c r="I34" i="90"/>
  <c r="H34" i="90"/>
  <c r="G34" i="90"/>
  <c r="F34" i="90"/>
  <c r="E34" i="90"/>
  <c r="D34" i="90"/>
  <c r="M32" i="90"/>
  <c r="L32" i="90"/>
  <c r="K32" i="90"/>
  <c r="J32" i="90"/>
  <c r="I32" i="90"/>
  <c r="H32" i="90"/>
  <c r="G32" i="90"/>
  <c r="F32" i="90"/>
  <c r="E32" i="90"/>
  <c r="D32" i="90"/>
  <c r="M31" i="90"/>
  <c r="L31" i="90"/>
  <c r="K31" i="90"/>
  <c r="J31" i="90"/>
  <c r="I31" i="90"/>
  <c r="H31" i="90"/>
  <c r="G31" i="90"/>
  <c r="F31" i="90"/>
  <c r="E31" i="90"/>
  <c r="D31" i="90"/>
  <c r="M30" i="90"/>
  <c r="L30" i="90"/>
  <c r="K30" i="90"/>
  <c r="J30" i="90"/>
  <c r="I30" i="90"/>
  <c r="H30" i="90"/>
  <c r="G30" i="90"/>
  <c r="F30" i="90"/>
  <c r="E30" i="90"/>
  <c r="D30" i="90"/>
  <c r="M29" i="90"/>
  <c r="L29" i="90"/>
  <c r="K29" i="90"/>
  <c r="J29" i="90"/>
  <c r="I29" i="90"/>
  <c r="H29" i="90"/>
  <c r="G29" i="90"/>
  <c r="F29" i="90"/>
  <c r="E29" i="90"/>
  <c r="D29" i="90"/>
  <c r="M28" i="90"/>
  <c r="L28" i="90"/>
  <c r="K28" i="90"/>
  <c r="J28" i="90"/>
  <c r="I28" i="90"/>
  <c r="H28" i="90"/>
  <c r="G28" i="90"/>
  <c r="F28" i="90"/>
  <c r="E28" i="90"/>
  <c r="D28" i="90"/>
  <c r="M26" i="90"/>
  <c r="L26" i="90"/>
  <c r="K26" i="90"/>
  <c r="J26" i="90"/>
  <c r="I26" i="90"/>
  <c r="H26" i="90"/>
  <c r="G26" i="90"/>
  <c r="F26" i="90"/>
  <c r="E26" i="90"/>
  <c r="D26" i="90"/>
  <c r="M25" i="90"/>
  <c r="L25" i="90"/>
  <c r="K25" i="90"/>
  <c r="J25" i="90"/>
  <c r="I25" i="90"/>
  <c r="H25" i="90"/>
  <c r="G25" i="90"/>
  <c r="F25" i="90"/>
  <c r="E25" i="90"/>
  <c r="D25" i="90"/>
  <c r="C34" i="90"/>
  <c r="C32" i="90"/>
  <c r="C31" i="90"/>
  <c r="C30" i="90"/>
  <c r="C29" i="90"/>
  <c r="C28" i="90"/>
  <c r="C26" i="90"/>
  <c r="C25" i="90"/>
  <c r="B34" i="90"/>
  <c r="B32" i="90"/>
  <c r="B31" i="90"/>
  <c r="B30" i="90"/>
  <c r="B29" i="90"/>
  <c r="B28" i="90"/>
  <c r="B26" i="90"/>
  <c r="B25" i="90"/>
  <c r="E50" i="107" s="1"/>
  <c r="M109" i="35"/>
  <c r="L109" i="35"/>
  <c r="K109" i="35"/>
  <c r="J109" i="35"/>
  <c r="I109" i="35"/>
  <c r="H109" i="35"/>
  <c r="G109" i="35"/>
  <c r="F109" i="35"/>
  <c r="E109" i="35"/>
  <c r="D109" i="35"/>
  <c r="M107" i="35"/>
  <c r="L107" i="35"/>
  <c r="K107" i="35"/>
  <c r="J107" i="35"/>
  <c r="I107" i="35"/>
  <c r="H107" i="35"/>
  <c r="G107" i="35"/>
  <c r="F107" i="35"/>
  <c r="E107" i="35"/>
  <c r="D107" i="35"/>
  <c r="M106" i="35"/>
  <c r="L106" i="35"/>
  <c r="K106" i="35"/>
  <c r="J106" i="35"/>
  <c r="I106" i="35"/>
  <c r="H106" i="35"/>
  <c r="G106" i="35"/>
  <c r="F106" i="35"/>
  <c r="E106" i="35"/>
  <c r="D106" i="35"/>
  <c r="M105" i="35"/>
  <c r="L105" i="35"/>
  <c r="K105" i="35"/>
  <c r="J105" i="35"/>
  <c r="I105" i="35"/>
  <c r="H105" i="35"/>
  <c r="G105" i="35"/>
  <c r="F105" i="35"/>
  <c r="E105" i="35"/>
  <c r="D105" i="35"/>
  <c r="M104" i="35"/>
  <c r="L104" i="35"/>
  <c r="K104" i="35"/>
  <c r="J104" i="35"/>
  <c r="I104" i="35"/>
  <c r="H104" i="35"/>
  <c r="G104" i="35"/>
  <c r="F104" i="35"/>
  <c r="E104" i="35"/>
  <c r="D104" i="35"/>
  <c r="M103" i="35"/>
  <c r="L103" i="35"/>
  <c r="K103" i="35"/>
  <c r="J103" i="35"/>
  <c r="I103" i="35"/>
  <c r="H103" i="35"/>
  <c r="G103" i="35"/>
  <c r="F103" i="35"/>
  <c r="E103" i="35"/>
  <c r="D103" i="35"/>
  <c r="M101" i="35"/>
  <c r="L101" i="35"/>
  <c r="K101" i="35"/>
  <c r="J101" i="35"/>
  <c r="I101" i="35"/>
  <c r="H101" i="35"/>
  <c r="G101" i="35"/>
  <c r="F101" i="35"/>
  <c r="E101" i="35"/>
  <c r="D101" i="35"/>
  <c r="M100" i="35"/>
  <c r="L100" i="35"/>
  <c r="K100" i="35"/>
  <c r="J100" i="35"/>
  <c r="I100" i="35"/>
  <c r="H100" i="35"/>
  <c r="G100" i="35"/>
  <c r="F100" i="35"/>
  <c r="E100" i="35"/>
  <c r="D100" i="35"/>
  <c r="C109" i="35"/>
  <c r="C107" i="35"/>
  <c r="C106" i="35"/>
  <c r="C105" i="35"/>
  <c r="C104" i="35"/>
  <c r="C103" i="35"/>
  <c r="C101" i="35"/>
  <c r="C100" i="35"/>
  <c r="B109" i="35"/>
  <c r="B107" i="35"/>
  <c r="B106" i="35"/>
  <c r="B105" i="35"/>
  <c r="B104" i="35"/>
  <c r="B103" i="35"/>
  <c r="B101" i="35"/>
  <c r="B100" i="35"/>
  <c r="M34" i="89"/>
  <c r="L34" i="89"/>
  <c r="K34" i="89"/>
  <c r="J34" i="89"/>
  <c r="I34" i="89"/>
  <c r="H34" i="89"/>
  <c r="G34" i="89"/>
  <c r="F34" i="89"/>
  <c r="E34" i="89"/>
  <c r="D34" i="89"/>
  <c r="M32" i="89"/>
  <c r="L32" i="89"/>
  <c r="K32" i="89"/>
  <c r="J32" i="89"/>
  <c r="I32" i="89"/>
  <c r="H32" i="89"/>
  <c r="G32" i="89"/>
  <c r="F32" i="89"/>
  <c r="E32" i="89"/>
  <c r="D32" i="89"/>
  <c r="M31" i="89"/>
  <c r="L31" i="89"/>
  <c r="K31" i="89"/>
  <c r="J31" i="89"/>
  <c r="I31" i="89"/>
  <c r="H31" i="89"/>
  <c r="G31" i="89"/>
  <c r="F31" i="89"/>
  <c r="E31" i="89"/>
  <c r="D31" i="89"/>
  <c r="M30" i="89"/>
  <c r="L30" i="89"/>
  <c r="K30" i="89"/>
  <c r="J30" i="89"/>
  <c r="I30" i="89"/>
  <c r="H30" i="89"/>
  <c r="G30" i="89"/>
  <c r="F30" i="89"/>
  <c r="E30" i="89"/>
  <c r="D30" i="89"/>
  <c r="M29" i="89"/>
  <c r="L29" i="89"/>
  <c r="K29" i="89"/>
  <c r="J29" i="89"/>
  <c r="I29" i="89"/>
  <c r="H29" i="89"/>
  <c r="G29" i="89"/>
  <c r="F29" i="89"/>
  <c r="E29" i="89"/>
  <c r="D29" i="89"/>
  <c r="M28" i="89"/>
  <c r="L28" i="89"/>
  <c r="K28" i="89"/>
  <c r="J28" i="89"/>
  <c r="I28" i="89"/>
  <c r="H28" i="89"/>
  <c r="G28" i="89"/>
  <c r="F28" i="89"/>
  <c r="E28" i="89"/>
  <c r="D28" i="89"/>
  <c r="M26" i="89"/>
  <c r="L26" i="89"/>
  <c r="K26" i="89"/>
  <c r="J26" i="89"/>
  <c r="I26" i="89"/>
  <c r="H26" i="89"/>
  <c r="G26" i="89"/>
  <c r="F26" i="89"/>
  <c r="E26" i="89"/>
  <c r="D26" i="89"/>
  <c r="M25" i="89"/>
  <c r="L25" i="89"/>
  <c r="K25" i="89"/>
  <c r="K27" i="89" s="1"/>
  <c r="J25" i="89"/>
  <c r="I25" i="89"/>
  <c r="H25" i="89"/>
  <c r="G25" i="89"/>
  <c r="F25" i="89"/>
  <c r="E25" i="89"/>
  <c r="D25" i="89"/>
  <c r="C34" i="89"/>
  <c r="C32" i="89"/>
  <c r="C31" i="89"/>
  <c r="C30" i="89"/>
  <c r="C29" i="89"/>
  <c r="C28" i="89"/>
  <c r="C26" i="89"/>
  <c r="C25" i="89"/>
  <c r="B34" i="89"/>
  <c r="B32" i="89"/>
  <c r="B31" i="89"/>
  <c r="B30" i="89"/>
  <c r="B29" i="89"/>
  <c r="B28" i="89"/>
  <c r="B26" i="89"/>
  <c r="B25" i="89"/>
  <c r="E48" i="107" s="1"/>
  <c r="M135" i="33"/>
  <c r="L135" i="33"/>
  <c r="K135" i="33"/>
  <c r="J135" i="33"/>
  <c r="I135" i="33"/>
  <c r="H135" i="33"/>
  <c r="G135" i="33"/>
  <c r="F135" i="33"/>
  <c r="E135" i="33"/>
  <c r="D135" i="33"/>
  <c r="M133" i="33"/>
  <c r="L133" i="33"/>
  <c r="K133" i="33"/>
  <c r="J133" i="33"/>
  <c r="I133" i="33"/>
  <c r="H133" i="33"/>
  <c r="G133" i="33"/>
  <c r="F133" i="33"/>
  <c r="E133" i="33"/>
  <c r="D133" i="33"/>
  <c r="M132" i="33"/>
  <c r="L132" i="33"/>
  <c r="K132" i="33"/>
  <c r="J132" i="33"/>
  <c r="I132" i="33"/>
  <c r="H132" i="33"/>
  <c r="G132" i="33"/>
  <c r="F132" i="33"/>
  <c r="E132" i="33"/>
  <c r="D132" i="33"/>
  <c r="M131" i="33"/>
  <c r="L131" i="33"/>
  <c r="K131" i="33"/>
  <c r="J131" i="33"/>
  <c r="I131" i="33"/>
  <c r="H131" i="33"/>
  <c r="G131" i="33"/>
  <c r="F131" i="33"/>
  <c r="E131" i="33"/>
  <c r="D131" i="33"/>
  <c r="M130" i="33"/>
  <c r="L130" i="33"/>
  <c r="K130" i="33"/>
  <c r="J130" i="33"/>
  <c r="I130" i="33"/>
  <c r="H130" i="33"/>
  <c r="G130" i="33"/>
  <c r="F130" i="33"/>
  <c r="E130" i="33"/>
  <c r="D130" i="33"/>
  <c r="M129" i="33"/>
  <c r="L129" i="33"/>
  <c r="K129" i="33"/>
  <c r="J129" i="33"/>
  <c r="I129" i="33"/>
  <c r="H129" i="33"/>
  <c r="G129" i="33"/>
  <c r="F129" i="33"/>
  <c r="E129" i="33"/>
  <c r="D129" i="33"/>
  <c r="M127" i="33"/>
  <c r="L127" i="33"/>
  <c r="K127" i="33"/>
  <c r="J127" i="33"/>
  <c r="I127" i="33"/>
  <c r="H127" i="33"/>
  <c r="G127" i="33"/>
  <c r="F127" i="33"/>
  <c r="E127" i="33"/>
  <c r="D127" i="33"/>
  <c r="M126" i="33"/>
  <c r="L126" i="33"/>
  <c r="K126" i="33"/>
  <c r="J126" i="33"/>
  <c r="I126" i="33"/>
  <c r="H126" i="33"/>
  <c r="G126" i="33"/>
  <c r="F126" i="33"/>
  <c r="E126" i="33"/>
  <c r="D126" i="33"/>
  <c r="C135" i="33"/>
  <c r="C133" i="33"/>
  <c r="C132" i="33"/>
  <c r="C131" i="33"/>
  <c r="C130" i="33"/>
  <c r="C129" i="33"/>
  <c r="C127" i="33"/>
  <c r="C126" i="33"/>
  <c r="B135" i="33"/>
  <c r="B133" i="33"/>
  <c r="B132" i="33"/>
  <c r="B131" i="33"/>
  <c r="B130" i="33"/>
  <c r="B129" i="33"/>
  <c r="B127" i="33"/>
  <c r="B126" i="33"/>
  <c r="M132" i="32"/>
  <c r="L132" i="32"/>
  <c r="K132" i="32"/>
  <c r="J132" i="32"/>
  <c r="I132" i="32"/>
  <c r="H132" i="32"/>
  <c r="G132" i="32"/>
  <c r="F132" i="32"/>
  <c r="E132" i="32"/>
  <c r="D132" i="32"/>
  <c r="M130" i="32"/>
  <c r="L130" i="32"/>
  <c r="K130" i="32"/>
  <c r="J130" i="32"/>
  <c r="I130" i="32"/>
  <c r="H130" i="32"/>
  <c r="G130" i="32"/>
  <c r="F130" i="32"/>
  <c r="E130" i="32"/>
  <c r="D130" i="32"/>
  <c r="M129" i="32"/>
  <c r="L129" i="32"/>
  <c r="K129" i="32"/>
  <c r="J129" i="32"/>
  <c r="I129" i="32"/>
  <c r="H129" i="32"/>
  <c r="G129" i="32"/>
  <c r="F129" i="32"/>
  <c r="E129" i="32"/>
  <c r="D129" i="32"/>
  <c r="M128" i="32"/>
  <c r="L128" i="32"/>
  <c r="K128" i="32"/>
  <c r="J128" i="32"/>
  <c r="I128" i="32"/>
  <c r="H128" i="32"/>
  <c r="G128" i="32"/>
  <c r="F128" i="32"/>
  <c r="E128" i="32"/>
  <c r="D128" i="32"/>
  <c r="M127" i="32"/>
  <c r="L127" i="32"/>
  <c r="K127" i="32"/>
  <c r="J127" i="32"/>
  <c r="I127" i="32"/>
  <c r="H127" i="32"/>
  <c r="G127" i="32"/>
  <c r="F127" i="32"/>
  <c r="E127" i="32"/>
  <c r="D127" i="32"/>
  <c r="M126" i="32"/>
  <c r="L126" i="32"/>
  <c r="K126" i="32"/>
  <c r="J126" i="32"/>
  <c r="I126" i="32"/>
  <c r="H126" i="32"/>
  <c r="G126" i="32"/>
  <c r="F126" i="32"/>
  <c r="E126" i="32"/>
  <c r="D126" i="32"/>
  <c r="M124" i="32"/>
  <c r="L124" i="32"/>
  <c r="K124" i="32"/>
  <c r="J124" i="32"/>
  <c r="I124" i="32"/>
  <c r="H124" i="32"/>
  <c r="G124" i="32"/>
  <c r="F124" i="32"/>
  <c r="E124" i="32"/>
  <c r="D124" i="32"/>
  <c r="M123" i="32"/>
  <c r="L123" i="32"/>
  <c r="K123" i="32"/>
  <c r="J123" i="32"/>
  <c r="I123" i="32"/>
  <c r="H123" i="32"/>
  <c r="G123" i="32"/>
  <c r="F123" i="32"/>
  <c r="E123" i="32"/>
  <c r="D123" i="32"/>
  <c r="C132" i="32"/>
  <c r="C130" i="32"/>
  <c r="C129" i="32"/>
  <c r="C128" i="32"/>
  <c r="C127" i="32"/>
  <c r="C126" i="32"/>
  <c r="C124" i="32"/>
  <c r="C123" i="32"/>
  <c r="B132" i="32"/>
  <c r="B130" i="32"/>
  <c r="B129" i="32"/>
  <c r="B128" i="32"/>
  <c r="B127" i="32"/>
  <c r="B126" i="32"/>
  <c r="B124" i="32"/>
  <c r="B123" i="32"/>
  <c r="M45" i="30"/>
  <c r="L45" i="30"/>
  <c r="K45" i="30"/>
  <c r="J45" i="30"/>
  <c r="I45" i="30"/>
  <c r="H45" i="30"/>
  <c r="G45" i="30"/>
  <c r="F45" i="30"/>
  <c r="E45" i="30"/>
  <c r="D45" i="30"/>
  <c r="M43" i="30"/>
  <c r="L43" i="30"/>
  <c r="K43" i="30"/>
  <c r="J43" i="30"/>
  <c r="I43" i="30"/>
  <c r="H43" i="30"/>
  <c r="G43" i="30"/>
  <c r="F43" i="30"/>
  <c r="E43" i="30"/>
  <c r="D43" i="30"/>
  <c r="M42" i="30"/>
  <c r="L42" i="30"/>
  <c r="K42" i="30"/>
  <c r="J42" i="30"/>
  <c r="I42" i="30"/>
  <c r="H42" i="30"/>
  <c r="G42" i="30"/>
  <c r="F42" i="30"/>
  <c r="E42" i="30"/>
  <c r="D42" i="30"/>
  <c r="M41" i="30"/>
  <c r="L41" i="30"/>
  <c r="K41" i="30"/>
  <c r="J41" i="30"/>
  <c r="I41" i="30"/>
  <c r="H41" i="30"/>
  <c r="G41" i="30"/>
  <c r="F41" i="30"/>
  <c r="E41" i="30"/>
  <c r="D41" i="30"/>
  <c r="M40" i="30"/>
  <c r="L40" i="30"/>
  <c r="K40" i="30"/>
  <c r="J40" i="30"/>
  <c r="I40" i="30"/>
  <c r="H40" i="30"/>
  <c r="G40" i="30"/>
  <c r="F40" i="30"/>
  <c r="E40" i="30"/>
  <c r="D40" i="30"/>
  <c r="M39" i="30"/>
  <c r="L39" i="30"/>
  <c r="K39" i="30"/>
  <c r="J39" i="30"/>
  <c r="I39" i="30"/>
  <c r="H39" i="30"/>
  <c r="G39" i="30"/>
  <c r="F39" i="30"/>
  <c r="E39" i="30"/>
  <c r="D39" i="30"/>
  <c r="M37" i="30"/>
  <c r="L37" i="30"/>
  <c r="K37" i="30"/>
  <c r="J37" i="30"/>
  <c r="I37" i="30"/>
  <c r="H37" i="30"/>
  <c r="G37" i="30"/>
  <c r="F37" i="30"/>
  <c r="E37" i="30"/>
  <c r="D37" i="30"/>
  <c r="M36" i="30"/>
  <c r="L36" i="30"/>
  <c r="K36" i="30"/>
  <c r="J36" i="30"/>
  <c r="I36" i="30"/>
  <c r="H36" i="30"/>
  <c r="G36" i="30"/>
  <c r="F36" i="30"/>
  <c r="E36" i="30"/>
  <c r="D36" i="30"/>
  <c r="C45" i="30"/>
  <c r="C43" i="30"/>
  <c r="C42" i="30"/>
  <c r="C41" i="30"/>
  <c r="C40" i="30"/>
  <c r="C39" i="30"/>
  <c r="C37" i="30"/>
  <c r="C36" i="30"/>
  <c r="B45" i="30"/>
  <c r="B43" i="30"/>
  <c r="B42" i="30"/>
  <c r="B41" i="30"/>
  <c r="B40" i="30"/>
  <c r="B39" i="30"/>
  <c r="B37" i="30"/>
  <c r="B36" i="30"/>
  <c r="B47" i="30" s="1"/>
  <c r="C47" i="30" s="1"/>
  <c r="M44" i="27"/>
  <c r="L44" i="27"/>
  <c r="K44" i="27"/>
  <c r="J44" i="27"/>
  <c r="I44" i="27"/>
  <c r="H44" i="27"/>
  <c r="G44" i="27"/>
  <c r="F44" i="27"/>
  <c r="E44" i="27"/>
  <c r="D44" i="27"/>
  <c r="M42" i="27"/>
  <c r="L42" i="27"/>
  <c r="K42" i="27"/>
  <c r="J42" i="27"/>
  <c r="I42" i="27"/>
  <c r="H42" i="27"/>
  <c r="G42" i="27"/>
  <c r="F42" i="27"/>
  <c r="E42" i="27"/>
  <c r="D42" i="27"/>
  <c r="M41" i="27"/>
  <c r="L41" i="27"/>
  <c r="K41" i="27"/>
  <c r="J41" i="27"/>
  <c r="I41" i="27"/>
  <c r="H41" i="27"/>
  <c r="G41" i="27"/>
  <c r="F41" i="27"/>
  <c r="E41" i="27"/>
  <c r="D41" i="27"/>
  <c r="M40" i="27"/>
  <c r="L40" i="27"/>
  <c r="K40" i="27"/>
  <c r="J40" i="27"/>
  <c r="I40" i="27"/>
  <c r="H40" i="27"/>
  <c r="G40" i="27"/>
  <c r="F40" i="27"/>
  <c r="E40" i="27"/>
  <c r="D40" i="27"/>
  <c r="M39" i="27"/>
  <c r="L39" i="27"/>
  <c r="K39" i="27"/>
  <c r="J39" i="27"/>
  <c r="I39" i="27"/>
  <c r="H39" i="27"/>
  <c r="G39" i="27"/>
  <c r="F39" i="27"/>
  <c r="E39" i="27"/>
  <c r="D39" i="27"/>
  <c r="M38" i="27"/>
  <c r="L38" i="27"/>
  <c r="K38" i="27"/>
  <c r="J38" i="27"/>
  <c r="I38" i="27"/>
  <c r="H38" i="27"/>
  <c r="G38" i="27"/>
  <c r="F38" i="27"/>
  <c r="E38" i="27"/>
  <c r="D38" i="27"/>
  <c r="M36" i="27"/>
  <c r="L36" i="27"/>
  <c r="K36" i="27"/>
  <c r="J36" i="27"/>
  <c r="I36" i="27"/>
  <c r="H36" i="27"/>
  <c r="G36" i="27"/>
  <c r="F36" i="27"/>
  <c r="E36" i="27"/>
  <c r="D36" i="27"/>
  <c r="M35" i="27"/>
  <c r="L35" i="27"/>
  <c r="K35" i="27"/>
  <c r="K37" i="27" s="1"/>
  <c r="J35" i="27"/>
  <c r="I35" i="27"/>
  <c r="H35" i="27"/>
  <c r="G35" i="27"/>
  <c r="G37" i="27" s="1"/>
  <c r="F35" i="27"/>
  <c r="E35" i="27"/>
  <c r="D35" i="27"/>
  <c r="M34" i="88"/>
  <c r="L34" i="88"/>
  <c r="K34" i="88"/>
  <c r="J34" i="88"/>
  <c r="I34" i="88"/>
  <c r="H34" i="88"/>
  <c r="G34" i="88"/>
  <c r="F34" i="88"/>
  <c r="E34" i="88"/>
  <c r="D34" i="88"/>
  <c r="M32" i="88"/>
  <c r="L32" i="88"/>
  <c r="K32" i="88"/>
  <c r="J32" i="88"/>
  <c r="I32" i="88"/>
  <c r="H32" i="88"/>
  <c r="G32" i="88"/>
  <c r="F32" i="88"/>
  <c r="E32" i="88"/>
  <c r="D32" i="88"/>
  <c r="M31" i="88"/>
  <c r="L31" i="88"/>
  <c r="K31" i="88"/>
  <c r="J31" i="88"/>
  <c r="I31" i="88"/>
  <c r="H31" i="88"/>
  <c r="G31" i="88"/>
  <c r="F31" i="88"/>
  <c r="E31" i="88"/>
  <c r="D31" i="88"/>
  <c r="M30" i="88"/>
  <c r="L30" i="88"/>
  <c r="K30" i="88"/>
  <c r="J30" i="88"/>
  <c r="I30" i="88"/>
  <c r="H30" i="88"/>
  <c r="G30" i="88"/>
  <c r="F30" i="88"/>
  <c r="E30" i="88"/>
  <c r="D30" i="88"/>
  <c r="M29" i="88"/>
  <c r="L29" i="88"/>
  <c r="K29" i="88"/>
  <c r="J29" i="88"/>
  <c r="I29" i="88"/>
  <c r="H29" i="88"/>
  <c r="G29" i="88"/>
  <c r="F29" i="88"/>
  <c r="E29" i="88"/>
  <c r="D29" i="88"/>
  <c r="M28" i="88"/>
  <c r="L28" i="88"/>
  <c r="K28" i="88"/>
  <c r="J28" i="88"/>
  <c r="I28" i="88"/>
  <c r="H28" i="88"/>
  <c r="G28" i="88"/>
  <c r="F28" i="88"/>
  <c r="E28" i="88"/>
  <c r="D28" i="88"/>
  <c r="M26" i="88"/>
  <c r="L26" i="88"/>
  <c r="K26" i="88"/>
  <c r="J26" i="88"/>
  <c r="I26" i="88"/>
  <c r="H26" i="88"/>
  <c r="G26" i="88"/>
  <c r="F26" i="88"/>
  <c r="E26" i="88"/>
  <c r="D26" i="88"/>
  <c r="M25" i="88"/>
  <c r="L25" i="88"/>
  <c r="K25" i="88"/>
  <c r="J25" i="88"/>
  <c r="I25" i="88"/>
  <c r="H25" i="88"/>
  <c r="G25" i="88"/>
  <c r="F25" i="88"/>
  <c r="E25" i="88"/>
  <c r="D25" i="88"/>
  <c r="C34" i="88"/>
  <c r="C32" i="88"/>
  <c r="C31" i="88"/>
  <c r="C30" i="88"/>
  <c r="C29" i="88"/>
  <c r="C28" i="88"/>
  <c r="C26" i="88"/>
  <c r="C25" i="88"/>
  <c r="B34" i="88"/>
  <c r="B32" i="88"/>
  <c r="B31" i="88"/>
  <c r="B30" i="88"/>
  <c r="B29" i="88"/>
  <c r="B28" i="88"/>
  <c r="B26" i="88"/>
  <c r="B25" i="88"/>
  <c r="M82" i="26"/>
  <c r="L82" i="26"/>
  <c r="K82" i="26"/>
  <c r="J82" i="26"/>
  <c r="I82" i="26"/>
  <c r="H82" i="26"/>
  <c r="G82" i="26"/>
  <c r="F82" i="26"/>
  <c r="E82" i="26"/>
  <c r="D82" i="26"/>
  <c r="M80" i="26"/>
  <c r="L80" i="26"/>
  <c r="K80" i="26"/>
  <c r="J80" i="26"/>
  <c r="I80" i="26"/>
  <c r="H80" i="26"/>
  <c r="G80" i="26"/>
  <c r="F80" i="26"/>
  <c r="E80" i="26"/>
  <c r="D80" i="26"/>
  <c r="M79" i="26"/>
  <c r="L79" i="26"/>
  <c r="K79" i="26"/>
  <c r="J79" i="26"/>
  <c r="I79" i="26"/>
  <c r="H79" i="26"/>
  <c r="G79" i="26"/>
  <c r="F79" i="26"/>
  <c r="E79" i="26"/>
  <c r="D79" i="26"/>
  <c r="M78" i="26"/>
  <c r="L78" i="26"/>
  <c r="K78" i="26"/>
  <c r="J78" i="26"/>
  <c r="I78" i="26"/>
  <c r="H78" i="26"/>
  <c r="G78" i="26"/>
  <c r="F78" i="26"/>
  <c r="E78" i="26"/>
  <c r="D78" i="26"/>
  <c r="M77" i="26"/>
  <c r="L77" i="26"/>
  <c r="K77" i="26"/>
  <c r="J77" i="26"/>
  <c r="I77" i="26"/>
  <c r="H77" i="26"/>
  <c r="G77" i="26"/>
  <c r="F77" i="26"/>
  <c r="E77" i="26"/>
  <c r="D77" i="26"/>
  <c r="M76" i="26"/>
  <c r="L76" i="26"/>
  <c r="K76" i="26"/>
  <c r="J76" i="26"/>
  <c r="I76" i="26"/>
  <c r="H76" i="26"/>
  <c r="G76" i="26"/>
  <c r="F76" i="26"/>
  <c r="E76" i="26"/>
  <c r="D76" i="26"/>
  <c r="M74" i="26"/>
  <c r="L74" i="26"/>
  <c r="K74" i="26"/>
  <c r="J74" i="26"/>
  <c r="I74" i="26"/>
  <c r="H74" i="26"/>
  <c r="G74" i="26"/>
  <c r="F74" i="26"/>
  <c r="E74" i="26"/>
  <c r="D74" i="26"/>
  <c r="M73" i="26"/>
  <c r="L73" i="26"/>
  <c r="K73" i="26"/>
  <c r="J73" i="26"/>
  <c r="I73" i="26"/>
  <c r="H73" i="26"/>
  <c r="G73" i="26"/>
  <c r="F73" i="26"/>
  <c r="E73" i="26"/>
  <c r="D73" i="26"/>
  <c r="C82" i="26"/>
  <c r="C80" i="26"/>
  <c r="C79" i="26"/>
  <c r="C78" i="26"/>
  <c r="C77" i="26"/>
  <c r="C76" i="26"/>
  <c r="C74" i="26"/>
  <c r="C73" i="26"/>
  <c r="B82" i="26"/>
  <c r="B80" i="26"/>
  <c r="B79" i="26"/>
  <c r="B78" i="26"/>
  <c r="B77" i="26"/>
  <c r="B76" i="26"/>
  <c r="B74" i="26"/>
  <c r="B73" i="26"/>
  <c r="E42" i="107" s="1"/>
  <c r="M83" i="24"/>
  <c r="L83" i="24"/>
  <c r="K83" i="24"/>
  <c r="J83" i="24"/>
  <c r="I83" i="24"/>
  <c r="H83" i="24"/>
  <c r="G83" i="24"/>
  <c r="F83" i="24"/>
  <c r="E83" i="24"/>
  <c r="D83" i="24"/>
  <c r="M81" i="24"/>
  <c r="L81" i="24"/>
  <c r="K81" i="24"/>
  <c r="J81" i="24"/>
  <c r="I81" i="24"/>
  <c r="H81" i="24"/>
  <c r="G81" i="24"/>
  <c r="F81" i="24"/>
  <c r="E81" i="24"/>
  <c r="D81" i="24"/>
  <c r="M80" i="24"/>
  <c r="L80" i="24"/>
  <c r="K80" i="24"/>
  <c r="J80" i="24"/>
  <c r="I80" i="24"/>
  <c r="H80" i="24"/>
  <c r="G80" i="24"/>
  <c r="F80" i="24"/>
  <c r="E80" i="24"/>
  <c r="D80" i="24"/>
  <c r="M79" i="24"/>
  <c r="L79" i="24"/>
  <c r="K79" i="24"/>
  <c r="J79" i="24"/>
  <c r="I79" i="24"/>
  <c r="H79" i="24"/>
  <c r="G79" i="24"/>
  <c r="F79" i="24"/>
  <c r="E79" i="24"/>
  <c r="D79" i="24"/>
  <c r="M78" i="24"/>
  <c r="L78" i="24"/>
  <c r="K78" i="24"/>
  <c r="J78" i="24"/>
  <c r="I78" i="24"/>
  <c r="H78" i="24"/>
  <c r="G78" i="24"/>
  <c r="F78" i="24"/>
  <c r="E78" i="24"/>
  <c r="D78" i="24"/>
  <c r="M77" i="24"/>
  <c r="L77" i="24"/>
  <c r="K77" i="24"/>
  <c r="J77" i="24"/>
  <c r="I77" i="24"/>
  <c r="H77" i="24"/>
  <c r="G77" i="24"/>
  <c r="F77" i="24"/>
  <c r="E77" i="24"/>
  <c r="D77" i="24"/>
  <c r="M75" i="24"/>
  <c r="L75" i="24"/>
  <c r="K75" i="24"/>
  <c r="J75" i="24"/>
  <c r="I75" i="24"/>
  <c r="H75" i="24"/>
  <c r="G75" i="24"/>
  <c r="F75" i="24"/>
  <c r="E75" i="24"/>
  <c r="D75" i="24"/>
  <c r="M74" i="24"/>
  <c r="L74" i="24"/>
  <c r="L76" i="24" s="1"/>
  <c r="K74" i="24"/>
  <c r="J74" i="24"/>
  <c r="I74" i="24"/>
  <c r="H74" i="24"/>
  <c r="G74" i="24"/>
  <c r="F74" i="24"/>
  <c r="E74" i="24"/>
  <c r="D74" i="24"/>
  <c r="D76" i="24" s="1"/>
  <c r="C83" i="24"/>
  <c r="C81" i="24"/>
  <c r="C80" i="24"/>
  <c r="C79" i="24"/>
  <c r="C78" i="24"/>
  <c r="C77" i="24"/>
  <c r="C75" i="24"/>
  <c r="C74" i="24"/>
  <c r="B83" i="24"/>
  <c r="B81" i="24"/>
  <c r="B80" i="24"/>
  <c r="B79" i="24"/>
  <c r="B78" i="24"/>
  <c r="B77" i="24"/>
  <c r="B75" i="24"/>
  <c r="B74" i="24"/>
  <c r="M47" i="23"/>
  <c r="L47" i="23"/>
  <c r="K47" i="23"/>
  <c r="J47" i="23"/>
  <c r="I47" i="23"/>
  <c r="H47" i="23"/>
  <c r="G47" i="23"/>
  <c r="F47" i="23"/>
  <c r="E47" i="23"/>
  <c r="D47" i="23"/>
  <c r="M45" i="23"/>
  <c r="L45" i="23"/>
  <c r="K45" i="23"/>
  <c r="J45" i="23"/>
  <c r="I45" i="23"/>
  <c r="H45" i="23"/>
  <c r="G45" i="23"/>
  <c r="F45" i="23"/>
  <c r="E45" i="23"/>
  <c r="D45" i="23"/>
  <c r="M44" i="23"/>
  <c r="L44" i="23"/>
  <c r="K44" i="23"/>
  <c r="J44" i="23"/>
  <c r="I44" i="23"/>
  <c r="H44" i="23"/>
  <c r="G44" i="23"/>
  <c r="F44" i="23"/>
  <c r="E44" i="23"/>
  <c r="D44" i="23"/>
  <c r="M43" i="23"/>
  <c r="L43" i="23"/>
  <c r="K43" i="23"/>
  <c r="J43" i="23"/>
  <c r="I43" i="23"/>
  <c r="H43" i="23"/>
  <c r="G43" i="23"/>
  <c r="F43" i="23"/>
  <c r="E43" i="23"/>
  <c r="D43" i="23"/>
  <c r="M42" i="23"/>
  <c r="L42" i="23"/>
  <c r="K42" i="23"/>
  <c r="J42" i="23"/>
  <c r="I42" i="23"/>
  <c r="H42" i="23"/>
  <c r="G42" i="23"/>
  <c r="F42" i="23"/>
  <c r="E42" i="23"/>
  <c r="D42" i="23"/>
  <c r="M41" i="23"/>
  <c r="L41" i="23"/>
  <c r="K41" i="23"/>
  <c r="J41" i="23"/>
  <c r="I41" i="23"/>
  <c r="H41" i="23"/>
  <c r="G41" i="23"/>
  <c r="F41" i="23"/>
  <c r="E41" i="23"/>
  <c r="D41" i="23"/>
  <c r="M39" i="23"/>
  <c r="L39" i="23"/>
  <c r="K39" i="23"/>
  <c r="J39" i="23"/>
  <c r="I39" i="23"/>
  <c r="H39" i="23"/>
  <c r="G39" i="23"/>
  <c r="F39" i="23"/>
  <c r="E39" i="23"/>
  <c r="D39" i="23"/>
  <c r="M38" i="23"/>
  <c r="L38" i="23"/>
  <c r="K38" i="23"/>
  <c r="J38" i="23"/>
  <c r="I38" i="23"/>
  <c r="H38" i="23"/>
  <c r="G38" i="23"/>
  <c r="F38" i="23"/>
  <c r="E38" i="23"/>
  <c r="D38" i="23"/>
  <c r="C47" i="23"/>
  <c r="C45" i="23"/>
  <c r="C44" i="23"/>
  <c r="C43" i="23"/>
  <c r="C42" i="23"/>
  <c r="C41" i="23"/>
  <c r="C39" i="23"/>
  <c r="C38" i="23"/>
  <c r="B47" i="23"/>
  <c r="B45" i="23"/>
  <c r="B44" i="23"/>
  <c r="B43" i="23"/>
  <c r="B42" i="23"/>
  <c r="B41" i="23"/>
  <c r="B39" i="23"/>
  <c r="B38" i="23"/>
  <c r="M41" i="58"/>
  <c r="L41" i="58"/>
  <c r="K41" i="58"/>
  <c r="J41" i="58"/>
  <c r="I41" i="58"/>
  <c r="H41" i="58"/>
  <c r="G41" i="58"/>
  <c r="F41" i="58"/>
  <c r="E41" i="58"/>
  <c r="D41" i="58"/>
  <c r="M39" i="58"/>
  <c r="L39" i="58"/>
  <c r="K39" i="58"/>
  <c r="J39" i="58"/>
  <c r="I39" i="58"/>
  <c r="H39" i="58"/>
  <c r="G39" i="58"/>
  <c r="F39" i="58"/>
  <c r="E39" i="58"/>
  <c r="D39" i="58"/>
  <c r="M38" i="58"/>
  <c r="L38" i="58"/>
  <c r="K38" i="58"/>
  <c r="J38" i="58"/>
  <c r="I38" i="58"/>
  <c r="H38" i="58"/>
  <c r="G38" i="58"/>
  <c r="F38" i="58"/>
  <c r="E38" i="58"/>
  <c r="D38" i="58"/>
  <c r="M37" i="58"/>
  <c r="L37" i="58"/>
  <c r="K37" i="58"/>
  <c r="J37" i="58"/>
  <c r="I37" i="58"/>
  <c r="H37" i="58"/>
  <c r="G37" i="58"/>
  <c r="F37" i="58"/>
  <c r="E37" i="58"/>
  <c r="D37" i="58"/>
  <c r="M36" i="58"/>
  <c r="L36" i="58"/>
  <c r="K36" i="58"/>
  <c r="J36" i="58"/>
  <c r="I36" i="58"/>
  <c r="H36" i="58"/>
  <c r="G36" i="58"/>
  <c r="F36" i="58"/>
  <c r="E36" i="58"/>
  <c r="D36" i="58"/>
  <c r="M35" i="58"/>
  <c r="L35" i="58"/>
  <c r="K35" i="58"/>
  <c r="J35" i="58"/>
  <c r="I35" i="58"/>
  <c r="H35" i="58"/>
  <c r="G35" i="58"/>
  <c r="F35" i="58"/>
  <c r="E35" i="58"/>
  <c r="D35" i="58"/>
  <c r="M33" i="58"/>
  <c r="L33" i="58"/>
  <c r="K33" i="58"/>
  <c r="J33" i="58"/>
  <c r="I33" i="58"/>
  <c r="H33" i="58"/>
  <c r="G33" i="58"/>
  <c r="F33" i="58"/>
  <c r="E33" i="58"/>
  <c r="D33" i="58"/>
  <c r="M32" i="58"/>
  <c r="L32" i="58"/>
  <c r="K32" i="58"/>
  <c r="J32" i="58"/>
  <c r="I32" i="58"/>
  <c r="H32" i="58"/>
  <c r="G32" i="58"/>
  <c r="F32" i="58"/>
  <c r="E32" i="58"/>
  <c r="D32" i="58"/>
  <c r="C41" i="58"/>
  <c r="C39" i="58"/>
  <c r="C38" i="58"/>
  <c r="C37" i="58"/>
  <c r="C36" i="58"/>
  <c r="C35" i="58"/>
  <c r="C33" i="58"/>
  <c r="C32" i="58"/>
  <c r="B41" i="58"/>
  <c r="B39" i="58"/>
  <c r="B38" i="58"/>
  <c r="B37" i="58"/>
  <c r="B36" i="58"/>
  <c r="B35" i="58"/>
  <c r="B33" i="58"/>
  <c r="B32" i="58"/>
  <c r="M137" i="22"/>
  <c r="L137" i="22"/>
  <c r="K137" i="22"/>
  <c r="J137" i="22"/>
  <c r="I137" i="22"/>
  <c r="H137" i="22"/>
  <c r="G137" i="22"/>
  <c r="F137" i="22"/>
  <c r="E137" i="22"/>
  <c r="D137" i="22"/>
  <c r="M135" i="22"/>
  <c r="L135" i="22"/>
  <c r="K135" i="22"/>
  <c r="J135" i="22"/>
  <c r="I135" i="22"/>
  <c r="H135" i="22"/>
  <c r="G135" i="22"/>
  <c r="F135" i="22"/>
  <c r="E135" i="22"/>
  <c r="D135" i="22"/>
  <c r="M134" i="22"/>
  <c r="L134" i="22"/>
  <c r="K134" i="22"/>
  <c r="J134" i="22"/>
  <c r="I134" i="22"/>
  <c r="H134" i="22"/>
  <c r="G134" i="22"/>
  <c r="F134" i="22"/>
  <c r="E134" i="22"/>
  <c r="D134" i="22"/>
  <c r="M133" i="22"/>
  <c r="L133" i="22"/>
  <c r="K133" i="22"/>
  <c r="J133" i="22"/>
  <c r="I133" i="22"/>
  <c r="H133" i="22"/>
  <c r="G133" i="22"/>
  <c r="F133" i="22"/>
  <c r="E133" i="22"/>
  <c r="D133" i="22"/>
  <c r="M132" i="22"/>
  <c r="L132" i="22"/>
  <c r="K132" i="22"/>
  <c r="J132" i="22"/>
  <c r="I132" i="22"/>
  <c r="H132" i="22"/>
  <c r="G132" i="22"/>
  <c r="F132" i="22"/>
  <c r="E132" i="22"/>
  <c r="D132" i="22"/>
  <c r="M131" i="22"/>
  <c r="L131" i="22"/>
  <c r="K131" i="22"/>
  <c r="J131" i="22"/>
  <c r="I131" i="22"/>
  <c r="H131" i="22"/>
  <c r="G131" i="22"/>
  <c r="F131" i="22"/>
  <c r="E131" i="22"/>
  <c r="D131" i="22"/>
  <c r="M129" i="22"/>
  <c r="L129" i="22"/>
  <c r="K129" i="22"/>
  <c r="J129" i="22"/>
  <c r="I129" i="22"/>
  <c r="H129" i="22"/>
  <c r="G129" i="22"/>
  <c r="F129" i="22"/>
  <c r="E129" i="22"/>
  <c r="D129" i="22"/>
  <c r="M128" i="22"/>
  <c r="L128" i="22"/>
  <c r="K128" i="22"/>
  <c r="J128" i="22"/>
  <c r="I128" i="22"/>
  <c r="H128" i="22"/>
  <c r="G128" i="22"/>
  <c r="F128" i="22"/>
  <c r="E128" i="22"/>
  <c r="D128" i="22"/>
  <c r="C137" i="22"/>
  <c r="C135" i="22"/>
  <c r="C134" i="22"/>
  <c r="C133" i="22"/>
  <c r="C132" i="22"/>
  <c r="C131" i="22"/>
  <c r="C129" i="22"/>
  <c r="C128" i="22"/>
  <c r="B137" i="22"/>
  <c r="B135" i="22"/>
  <c r="B134" i="22"/>
  <c r="B133" i="22"/>
  <c r="B132" i="22"/>
  <c r="B131" i="22"/>
  <c r="B129" i="22"/>
  <c r="B128" i="22"/>
  <c r="N83" i="38"/>
  <c r="N17" i="84"/>
  <c r="N124" i="37"/>
  <c r="N116" i="34"/>
  <c r="N16" i="90"/>
  <c r="N91" i="35"/>
  <c r="N117" i="33"/>
  <c r="N114" i="32"/>
  <c r="N27" i="30"/>
  <c r="N26" i="27"/>
  <c r="N64" i="26"/>
  <c r="N29" i="23"/>
  <c r="N23" i="58"/>
  <c r="N119" i="22"/>
  <c r="N143" i="21"/>
  <c r="M161" i="21"/>
  <c r="L161" i="21"/>
  <c r="K161" i="21"/>
  <c r="J161" i="21"/>
  <c r="I161" i="21"/>
  <c r="H161" i="21"/>
  <c r="G161" i="21"/>
  <c r="F161" i="21"/>
  <c r="E161" i="21"/>
  <c r="D161" i="21"/>
  <c r="M159" i="21"/>
  <c r="L159" i="21"/>
  <c r="K159" i="21"/>
  <c r="J159" i="21"/>
  <c r="I159" i="21"/>
  <c r="H159" i="21"/>
  <c r="G159" i="21"/>
  <c r="F159" i="21"/>
  <c r="E159" i="21"/>
  <c r="D159" i="21"/>
  <c r="M158" i="21"/>
  <c r="L158" i="21"/>
  <c r="K158" i="21"/>
  <c r="J158" i="21"/>
  <c r="I158" i="21"/>
  <c r="H158" i="21"/>
  <c r="G158" i="21"/>
  <c r="F158" i="21"/>
  <c r="E158" i="21"/>
  <c r="D158" i="21"/>
  <c r="M157" i="21"/>
  <c r="L157" i="21"/>
  <c r="K157" i="21"/>
  <c r="J157" i="21"/>
  <c r="I157" i="21"/>
  <c r="H157" i="21"/>
  <c r="G157" i="21"/>
  <c r="F157" i="21"/>
  <c r="E157" i="21"/>
  <c r="D157" i="21"/>
  <c r="M156" i="21"/>
  <c r="L156" i="21"/>
  <c r="K156" i="21"/>
  <c r="J156" i="21"/>
  <c r="I156" i="21"/>
  <c r="H156" i="21"/>
  <c r="G156" i="21"/>
  <c r="F156" i="21"/>
  <c r="E156" i="21"/>
  <c r="D156" i="21"/>
  <c r="M155" i="21"/>
  <c r="L155" i="21"/>
  <c r="K155" i="21"/>
  <c r="J155" i="21"/>
  <c r="I155" i="21"/>
  <c r="H155" i="21"/>
  <c r="G155" i="21"/>
  <c r="F155" i="21"/>
  <c r="E155" i="21"/>
  <c r="D155" i="21"/>
  <c r="M153" i="21"/>
  <c r="L153" i="21"/>
  <c r="K153" i="21"/>
  <c r="J153" i="21"/>
  <c r="I153" i="21"/>
  <c r="H153" i="21"/>
  <c r="G153" i="21"/>
  <c r="F153" i="21"/>
  <c r="E153" i="21"/>
  <c r="D153" i="21"/>
  <c r="M152" i="21"/>
  <c r="L152" i="21"/>
  <c r="K152" i="21"/>
  <c r="J152" i="21"/>
  <c r="I152" i="21"/>
  <c r="H152" i="21"/>
  <c r="G152" i="21"/>
  <c r="F152" i="21"/>
  <c r="E152" i="21"/>
  <c r="D152" i="21"/>
  <c r="C161" i="21"/>
  <c r="C159" i="21"/>
  <c r="C158" i="21"/>
  <c r="C157" i="21"/>
  <c r="C156" i="21"/>
  <c r="C155" i="21"/>
  <c r="C153" i="21"/>
  <c r="C152" i="21"/>
  <c r="B161" i="21"/>
  <c r="B159" i="21"/>
  <c r="B158" i="21"/>
  <c r="B157" i="21"/>
  <c r="B156" i="21"/>
  <c r="B155" i="21"/>
  <c r="B153" i="21"/>
  <c r="B152" i="21"/>
  <c r="N50" i="101"/>
  <c r="M66" i="101"/>
  <c r="L66" i="101"/>
  <c r="K66" i="101"/>
  <c r="J66" i="101"/>
  <c r="I66" i="101"/>
  <c r="H66" i="101"/>
  <c r="G66" i="101"/>
  <c r="F66" i="101"/>
  <c r="E66" i="101"/>
  <c r="D66" i="101"/>
  <c r="M65" i="101"/>
  <c r="L65" i="101"/>
  <c r="K65" i="101"/>
  <c r="J65" i="101"/>
  <c r="I65" i="101"/>
  <c r="H65" i="101"/>
  <c r="G65" i="101"/>
  <c r="F65" i="101"/>
  <c r="E65" i="101"/>
  <c r="D65" i="101"/>
  <c r="M64" i="101"/>
  <c r="L64" i="101"/>
  <c r="K64" i="101"/>
  <c r="J64" i="101"/>
  <c r="I64" i="101"/>
  <c r="H64" i="101"/>
  <c r="G64" i="101"/>
  <c r="F64" i="101"/>
  <c r="E64" i="101"/>
  <c r="D64" i="101"/>
  <c r="M63" i="101"/>
  <c r="L63" i="101"/>
  <c r="K63" i="101"/>
  <c r="J63" i="101"/>
  <c r="I63" i="101"/>
  <c r="H63" i="101"/>
  <c r="G63" i="101"/>
  <c r="F63" i="101"/>
  <c r="E63" i="101"/>
  <c r="D63" i="101"/>
  <c r="M62" i="101"/>
  <c r="L62" i="101"/>
  <c r="K62" i="101"/>
  <c r="J62" i="101"/>
  <c r="I62" i="101"/>
  <c r="H62" i="101"/>
  <c r="G62" i="101"/>
  <c r="F62" i="101"/>
  <c r="E62" i="101"/>
  <c r="D62" i="101"/>
  <c r="M60" i="101"/>
  <c r="L60" i="101"/>
  <c r="K60" i="101"/>
  <c r="J60" i="101"/>
  <c r="I60" i="101"/>
  <c r="H60" i="101"/>
  <c r="G60" i="101"/>
  <c r="F60" i="101"/>
  <c r="E60" i="101"/>
  <c r="D60" i="101"/>
  <c r="M59" i="101"/>
  <c r="L59" i="101"/>
  <c r="K59" i="101"/>
  <c r="J59" i="101"/>
  <c r="I59" i="101"/>
  <c r="H59" i="101"/>
  <c r="G59" i="101"/>
  <c r="F59" i="101"/>
  <c r="E59" i="101"/>
  <c r="D59" i="101"/>
  <c r="C66" i="101"/>
  <c r="C65" i="101"/>
  <c r="C64" i="101"/>
  <c r="C63" i="101"/>
  <c r="C62" i="101"/>
  <c r="C60" i="101"/>
  <c r="C59" i="101"/>
  <c r="B68" i="101"/>
  <c r="B66" i="101"/>
  <c r="B65" i="101"/>
  <c r="B64" i="101"/>
  <c r="B63" i="101"/>
  <c r="B62" i="101"/>
  <c r="B60" i="101"/>
  <c r="B59" i="101"/>
  <c r="N24" i="57"/>
  <c r="M42" i="57"/>
  <c r="L42" i="57"/>
  <c r="K42" i="57"/>
  <c r="J42" i="57"/>
  <c r="I42" i="57"/>
  <c r="H42" i="57"/>
  <c r="G42" i="57"/>
  <c r="F42" i="57"/>
  <c r="E42" i="57"/>
  <c r="D42" i="57"/>
  <c r="M40" i="57"/>
  <c r="L40" i="57"/>
  <c r="K40" i="57"/>
  <c r="J40" i="57"/>
  <c r="I40" i="57"/>
  <c r="H40" i="57"/>
  <c r="G40" i="57"/>
  <c r="F40" i="57"/>
  <c r="E40" i="57"/>
  <c r="D40" i="57"/>
  <c r="M39" i="57"/>
  <c r="L39" i="57"/>
  <c r="K39" i="57"/>
  <c r="J39" i="57"/>
  <c r="I39" i="57"/>
  <c r="H39" i="57"/>
  <c r="G39" i="57"/>
  <c r="F39" i="57"/>
  <c r="E39" i="57"/>
  <c r="D39" i="57"/>
  <c r="M38" i="57"/>
  <c r="L38" i="57"/>
  <c r="K38" i="57"/>
  <c r="J38" i="57"/>
  <c r="I38" i="57"/>
  <c r="H38" i="57"/>
  <c r="G38" i="57"/>
  <c r="F38" i="57"/>
  <c r="E38" i="57"/>
  <c r="D38" i="57"/>
  <c r="M37" i="57"/>
  <c r="L37" i="57"/>
  <c r="K37" i="57"/>
  <c r="J37" i="57"/>
  <c r="I37" i="57"/>
  <c r="H37" i="57"/>
  <c r="G37" i="57"/>
  <c r="F37" i="57"/>
  <c r="E37" i="57"/>
  <c r="D37" i="57"/>
  <c r="M36" i="57"/>
  <c r="L36" i="57"/>
  <c r="K36" i="57"/>
  <c r="J36" i="57"/>
  <c r="I36" i="57"/>
  <c r="H36" i="57"/>
  <c r="G36" i="57"/>
  <c r="F36" i="57"/>
  <c r="E36" i="57"/>
  <c r="D36" i="57"/>
  <c r="M34" i="57"/>
  <c r="L34" i="57"/>
  <c r="K34" i="57"/>
  <c r="J34" i="57"/>
  <c r="I34" i="57"/>
  <c r="H34" i="57"/>
  <c r="G34" i="57"/>
  <c r="F34" i="57"/>
  <c r="E34" i="57"/>
  <c r="D34" i="57"/>
  <c r="M33" i="57"/>
  <c r="L33" i="57"/>
  <c r="K33" i="57"/>
  <c r="J33" i="57"/>
  <c r="I33" i="57"/>
  <c r="H33" i="57"/>
  <c r="G33" i="57"/>
  <c r="F33" i="57"/>
  <c r="E33" i="57"/>
  <c r="D33" i="57"/>
  <c r="C42" i="57"/>
  <c r="C40" i="57"/>
  <c r="C39" i="57"/>
  <c r="C38" i="57"/>
  <c r="C37" i="57"/>
  <c r="C36" i="57"/>
  <c r="C34" i="57"/>
  <c r="C33" i="57"/>
  <c r="B42" i="57"/>
  <c r="B40" i="57"/>
  <c r="B39" i="57"/>
  <c r="B38" i="57"/>
  <c r="B37" i="57"/>
  <c r="B36" i="57"/>
  <c r="B34" i="57"/>
  <c r="B33" i="57"/>
  <c r="E35" i="107" s="1"/>
  <c r="N27" i="103"/>
  <c r="M45" i="103"/>
  <c r="L45" i="103"/>
  <c r="K45" i="103"/>
  <c r="J45" i="103"/>
  <c r="I45" i="103"/>
  <c r="H45" i="103"/>
  <c r="G45" i="103"/>
  <c r="F45" i="103"/>
  <c r="E45" i="103"/>
  <c r="D45" i="103"/>
  <c r="M43" i="103"/>
  <c r="L43" i="103"/>
  <c r="K43" i="103"/>
  <c r="J43" i="103"/>
  <c r="I43" i="103"/>
  <c r="H43" i="103"/>
  <c r="G43" i="103"/>
  <c r="F43" i="103"/>
  <c r="E43" i="103"/>
  <c r="D43" i="103"/>
  <c r="M42" i="103"/>
  <c r="L42" i="103"/>
  <c r="K42" i="103"/>
  <c r="J42" i="103"/>
  <c r="I42" i="103"/>
  <c r="H42" i="103"/>
  <c r="G42" i="103"/>
  <c r="F42" i="103"/>
  <c r="E42" i="103"/>
  <c r="D42" i="103"/>
  <c r="M41" i="103"/>
  <c r="L41" i="103"/>
  <c r="K41" i="103"/>
  <c r="J41" i="103"/>
  <c r="I41" i="103"/>
  <c r="H41" i="103"/>
  <c r="G41" i="103"/>
  <c r="F41" i="103"/>
  <c r="E41" i="103"/>
  <c r="D41" i="103"/>
  <c r="M40" i="103"/>
  <c r="L40" i="103"/>
  <c r="K40" i="103"/>
  <c r="J40" i="103"/>
  <c r="I40" i="103"/>
  <c r="H40" i="103"/>
  <c r="G40" i="103"/>
  <c r="F40" i="103"/>
  <c r="E40" i="103"/>
  <c r="D40" i="103"/>
  <c r="M39" i="103"/>
  <c r="L39" i="103"/>
  <c r="K39" i="103"/>
  <c r="J39" i="103"/>
  <c r="I39" i="103"/>
  <c r="H39" i="103"/>
  <c r="G39" i="103"/>
  <c r="F39" i="103"/>
  <c r="E39" i="103"/>
  <c r="D39" i="103"/>
  <c r="M37" i="103"/>
  <c r="L37" i="103"/>
  <c r="K37" i="103"/>
  <c r="J37" i="103"/>
  <c r="I37" i="103"/>
  <c r="H37" i="103"/>
  <c r="G37" i="103"/>
  <c r="F37" i="103"/>
  <c r="E37" i="103"/>
  <c r="D37" i="103"/>
  <c r="M36" i="103"/>
  <c r="L36" i="103"/>
  <c r="K36" i="103"/>
  <c r="J36" i="103"/>
  <c r="I36" i="103"/>
  <c r="H36" i="103"/>
  <c r="G36" i="103"/>
  <c r="F36" i="103"/>
  <c r="E36" i="103"/>
  <c r="D36" i="103"/>
  <c r="C45" i="103"/>
  <c r="C43" i="103"/>
  <c r="C42" i="103"/>
  <c r="C41" i="103"/>
  <c r="C40" i="103"/>
  <c r="C39" i="103"/>
  <c r="C37" i="103"/>
  <c r="C36" i="103"/>
  <c r="B45" i="103"/>
  <c r="B43" i="103"/>
  <c r="B42" i="103"/>
  <c r="B41" i="103"/>
  <c r="B40" i="103"/>
  <c r="B39" i="103"/>
  <c r="B37" i="103"/>
  <c r="B36" i="103"/>
  <c r="C44" i="40"/>
  <c r="B44" i="40"/>
  <c r="C42" i="40"/>
  <c r="B42" i="40"/>
  <c r="C41" i="40"/>
  <c r="B41" i="40"/>
  <c r="C40" i="40"/>
  <c r="B40" i="40"/>
  <c r="C39" i="40"/>
  <c r="B39" i="40"/>
  <c r="C38" i="40"/>
  <c r="B38" i="40"/>
  <c r="C36" i="40"/>
  <c r="B36" i="40"/>
  <c r="C35" i="40"/>
  <c r="B35" i="40"/>
  <c r="B46" i="40" s="1"/>
  <c r="B103" i="38"/>
  <c r="C103" i="38" s="1"/>
  <c r="B37" i="84"/>
  <c r="C37" i="84" s="1"/>
  <c r="B140" i="37"/>
  <c r="B139" i="37"/>
  <c r="B138" i="37"/>
  <c r="B144" i="37"/>
  <c r="C144" i="37" s="1"/>
  <c r="B59" i="108"/>
  <c r="B21" i="105"/>
  <c r="C44" i="27"/>
  <c r="B44" i="27"/>
  <c r="C42" i="27"/>
  <c r="B42" i="27"/>
  <c r="C41" i="27"/>
  <c r="B41" i="27"/>
  <c r="C40" i="27"/>
  <c r="B40" i="27"/>
  <c r="C39" i="27"/>
  <c r="B39" i="27"/>
  <c r="C38" i="27"/>
  <c r="B38" i="27"/>
  <c r="C36" i="27"/>
  <c r="B36" i="27"/>
  <c r="C35" i="27"/>
  <c r="B35" i="27"/>
  <c r="C44" i="20"/>
  <c r="B44" i="20"/>
  <c r="C42" i="20"/>
  <c r="B42" i="20"/>
  <c r="C41" i="20"/>
  <c r="B41" i="20"/>
  <c r="C40" i="20"/>
  <c r="B40" i="20"/>
  <c r="C39" i="20"/>
  <c r="B39" i="20"/>
  <c r="C38" i="20"/>
  <c r="B38" i="20"/>
  <c r="C36" i="20"/>
  <c r="B36" i="20"/>
  <c r="C35" i="20"/>
  <c r="B35" i="20"/>
  <c r="E33" i="107" s="1"/>
  <c r="M44" i="19"/>
  <c r="L44" i="19"/>
  <c r="K44" i="19"/>
  <c r="J44" i="19"/>
  <c r="I44" i="19"/>
  <c r="H44" i="19"/>
  <c r="G44" i="19"/>
  <c r="F44" i="19"/>
  <c r="E44" i="19"/>
  <c r="D44" i="19"/>
  <c r="M42" i="19"/>
  <c r="L42" i="19"/>
  <c r="K42" i="19"/>
  <c r="J42" i="19"/>
  <c r="I42" i="19"/>
  <c r="H42" i="19"/>
  <c r="G42" i="19"/>
  <c r="F42" i="19"/>
  <c r="E42" i="19"/>
  <c r="D42" i="19"/>
  <c r="M41" i="19"/>
  <c r="L41" i="19"/>
  <c r="K41" i="19"/>
  <c r="J41" i="19"/>
  <c r="I41" i="19"/>
  <c r="H41" i="19"/>
  <c r="G41" i="19"/>
  <c r="F41" i="19"/>
  <c r="E41" i="19"/>
  <c r="D41" i="19"/>
  <c r="M40" i="19"/>
  <c r="L40" i="19"/>
  <c r="K40" i="19"/>
  <c r="J40" i="19"/>
  <c r="I40" i="19"/>
  <c r="H40" i="19"/>
  <c r="G40" i="19"/>
  <c r="F40" i="19"/>
  <c r="E40" i="19"/>
  <c r="D40" i="19"/>
  <c r="M39" i="19"/>
  <c r="L39" i="19"/>
  <c r="K39" i="19"/>
  <c r="J39" i="19"/>
  <c r="I39" i="19"/>
  <c r="H39" i="19"/>
  <c r="G39" i="19"/>
  <c r="F39" i="19"/>
  <c r="E39" i="19"/>
  <c r="D39" i="19"/>
  <c r="M38" i="19"/>
  <c r="L38" i="19"/>
  <c r="K38" i="19"/>
  <c r="J38" i="19"/>
  <c r="I38" i="19"/>
  <c r="H38" i="19"/>
  <c r="G38" i="19"/>
  <c r="F38" i="19"/>
  <c r="E38" i="19"/>
  <c r="D38" i="19"/>
  <c r="M36" i="19"/>
  <c r="L36" i="19"/>
  <c r="K36" i="19"/>
  <c r="J36" i="19"/>
  <c r="I36" i="19"/>
  <c r="H36" i="19"/>
  <c r="G36" i="19"/>
  <c r="F36" i="19"/>
  <c r="E36" i="19"/>
  <c r="D36" i="19"/>
  <c r="M35" i="19"/>
  <c r="L35" i="19"/>
  <c r="K35" i="19"/>
  <c r="J35" i="19"/>
  <c r="I35" i="19"/>
  <c r="H35" i="19"/>
  <c r="G35" i="19"/>
  <c r="F35" i="19"/>
  <c r="E35" i="19"/>
  <c r="D35" i="19"/>
  <c r="C44" i="19"/>
  <c r="C42" i="19"/>
  <c r="C41" i="19"/>
  <c r="C40" i="19"/>
  <c r="C39" i="19"/>
  <c r="C38" i="19"/>
  <c r="C36" i="19"/>
  <c r="C35" i="19"/>
  <c r="B44" i="19"/>
  <c r="B42" i="19"/>
  <c r="B41" i="19"/>
  <c r="B40" i="19"/>
  <c r="B39" i="19"/>
  <c r="B38" i="19"/>
  <c r="B36" i="19"/>
  <c r="B35" i="19"/>
  <c r="E31" i="107" s="1"/>
  <c r="N45" i="4"/>
  <c r="M61" i="4"/>
  <c r="L61" i="4"/>
  <c r="K61" i="4"/>
  <c r="J61" i="4"/>
  <c r="I61" i="4"/>
  <c r="H61" i="4"/>
  <c r="G61" i="4"/>
  <c r="F61" i="4"/>
  <c r="E61" i="4"/>
  <c r="D61" i="4"/>
  <c r="M60" i="4"/>
  <c r="L60" i="4"/>
  <c r="K60" i="4"/>
  <c r="J60" i="4"/>
  <c r="I60" i="4"/>
  <c r="H60" i="4"/>
  <c r="G60" i="4"/>
  <c r="F60" i="4"/>
  <c r="E60" i="4"/>
  <c r="D60" i="4"/>
  <c r="M59" i="4"/>
  <c r="L59" i="4"/>
  <c r="K59" i="4"/>
  <c r="J59" i="4"/>
  <c r="I59" i="4"/>
  <c r="H59" i="4"/>
  <c r="G59" i="4"/>
  <c r="F59" i="4"/>
  <c r="E59" i="4"/>
  <c r="D59" i="4"/>
  <c r="M58" i="4"/>
  <c r="L58" i="4"/>
  <c r="K58" i="4"/>
  <c r="J58" i="4"/>
  <c r="I58" i="4"/>
  <c r="H58" i="4"/>
  <c r="G58" i="4"/>
  <c r="F58" i="4"/>
  <c r="E58" i="4"/>
  <c r="D58" i="4"/>
  <c r="M57" i="4"/>
  <c r="L57" i="4"/>
  <c r="K57" i="4"/>
  <c r="J57" i="4"/>
  <c r="I57" i="4"/>
  <c r="H57" i="4"/>
  <c r="G57" i="4"/>
  <c r="F57" i="4"/>
  <c r="E57" i="4"/>
  <c r="D57" i="4"/>
  <c r="M55" i="4"/>
  <c r="L55" i="4"/>
  <c r="K55" i="4"/>
  <c r="J55" i="4"/>
  <c r="I55" i="4"/>
  <c r="H55" i="4"/>
  <c r="G55" i="4"/>
  <c r="F55" i="4"/>
  <c r="E55" i="4"/>
  <c r="D55" i="4"/>
  <c r="M54" i="4"/>
  <c r="L54" i="4"/>
  <c r="K54" i="4"/>
  <c r="J54" i="4"/>
  <c r="I54" i="4"/>
  <c r="H54" i="4"/>
  <c r="G54" i="4"/>
  <c r="F54" i="4"/>
  <c r="E54" i="4"/>
  <c r="D54" i="4"/>
  <c r="C61" i="4"/>
  <c r="C60" i="4"/>
  <c r="C59" i="4"/>
  <c r="C58" i="4"/>
  <c r="C57" i="4"/>
  <c r="C55" i="4"/>
  <c r="C54" i="4"/>
  <c r="B63" i="4"/>
  <c r="B61" i="4"/>
  <c r="B60" i="4"/>
  <c r="B59" i="4"/>
  <c r="B58" i="4"/>
  <c r="B57" i="4"/>
  <c r="B55" i="4"/>
  <c r="B54" i="4"/>
  <c r="E32" i="107" s="1"/>
  <c r="B60" i="72" l="1"/>
  <c r="E61" i="107"/>
  <c r="B58" i="39"/>
  <c r="E57" i="107"/>
  <c r="F123" i="29"/>
  <c r="B136" i="34"/>
  <c r="E51" i="107"/>
  <c r="H27" i="90"/>
  <c r="B111" i="35"/>
  <c r="C111" i="35" s="1"/>
  <c r="E49" i="107"/>
  <c r="B137" i="33"/>
  <c r="C137" i="33" s="1"/>
  <c r="E47" i="107"/>
  <c r="B134" i="32"/>
  <c r="C134" i="32" s="1"/>
  <c r="E46" i="107"/>
  <c r="B46" i="27"/>
  <c r="E44" i="107"/>
  <c r="B27" i="88"/>
  <c r="E43" i="107"/>
  <c r="B85" i="24"/>
  <c r="E41" i="107"/>
  <c r="B49" i="23"/>
  <c r="E40" i="107"/>
  <c r="B43" i="58"/>
  <c r="E39" i="107"/>
  <c r="B139" i="22"/>
  <c r="E38" i="107"/>
  <c r="B163" i="21"/>
  <c r="E37" i="107"/>
  <c r="B70" i="101"/>
  <c r="E36" i="107"/>
  <c r="B44" i="57"/>
  <c r="C44" i="57" s="1"/>
  <c r="C35" i="57"/>
  <c r="B47" i="103"/>
  <c r="E34" i="107"/>
  <c r="G60" i="72"/>
  <c r="G37" i="40"/>
  <c r="J123" i="29"/>
  <c r="D27" i="90"/>
  <c r="G27" i="89"/>
  <c r="G125" i="32"/>
  <c r="C125" i="32"/>
  <c r="K125" i="32"/>
  <c r="B75" i="26"/>
  <c r="J154" i="21"/>
  <c r="H76" i="24"/>
  <c r="K56" i="4"/>
  <c r="F94" i="38"/>
  <c r="J94" i="38"/>
  <c r="C94" i="38"/>
  <c r="C28" i="84"/>
  <c r="C21" i="105"/>
  <c r="B123" i="29"/>
  <c r="L27" i="90"/>
  <c r="B27" i="89"/>
  <c r="C128" i="33"/>
  <c r="F128" i="33"/>
  <c r="M27" i="88"/>
  <c r="J76" i="24"/>
  <c r="E76" i="24"/>
  <c r="I76" i="24"/>
  <c r="M76" i="24"/>
  <c r="E154" i="21"/>
  <c r="I154" i="21"/>
  <c r="M154" i="21"/>
  <c r="G35" i="57"/>
  <c r="C60" i="72"/>
  <c r="B26" i="96"/>
  <c r="K28" i="84"/>
  <c r="J135" i="37"/>
  <c r="J50" i="108"/>
  <c r="B27" i="90"/>
  <c r="G27" i="90"/>
  <c r="K27" i="90"/>
  <c r="C75" i="26"/>
  <c r="G40" i="23"/>
  <c r="F40" i="23"/>
  <c r="J40" i="23"/>
  <c r="C34" i="58"/>
  <c r="G34" i="58"/>
  <c r="K34" i="58"/>
  <c r="H34" i="58"/>
  <c r="J61" i="101"/>
  <c r="J35" i="57"/>
  <c r="C56" i="4"/>
  <c r="J127" i="34"/>
  <c r="C38" i="30"/>
  <c r="J60" i="72"/>
  <c r="C37" i="40"/>
  <c r="K49" i="39"/>
  <c r="C58" i="39"/>
  <c r="G94" i="38"/>
  <c r="J28" i="84"/>
  <c r="I28" i="84"/>
  <c r="G28" i="84"/>
  <c r="F28" i="84"/>
  <c r="E28" i="84"/>
  <c r="K135" i="37"/>
  <c r="G135" i="37"/>
  <c r="L50" i="108"/>
  <c r="D50" i="108"/>
  <c r="C50" i="108"/>
  <c r="C59" i="108"/>
  <c r="D59" i="108" s="1"/>
  <c r="E59" i="108" s="1"/>
  <c r="F59" i="108" s="1"/>
  <c r="G59" i="108" s="1"/>
  <c r="H59" i="108" s="1"/>
  <c r="I59" i="108" s="1"/>
  <c r="J59" i="108" s="1"/>
  <c r="K59" i="108" s="1"/>
  <c r="L59" i="108" s="1"/>
  <c r="M59" i="108" s="1"/>
  <c r="M123" i="29"/>
  <c r="K123" i="29"/>
  <c r="I123" i="29"/>
  <c r="E123" i="29"/>
  <c r="C123" i="29"/>
  <c r="C136" i="34"/>
  <c r="D136" i="34" s="1"/>
  <c r="E136" i="34" s="1"/>
  <c r="F136" i="34" s="1"/>
  <c r="G136" i="34" s="1"/>
  <c r="H136" i="34" s="1"/>
  <c r="I136" i="34" s="1"/>
  <c r="J136" i="34" s="1"/>
  <c r="K136" i="34" s="1"/>
  <c r="L136" i="34" s="1"/>
  <c r="M136" i="34" s="1"/>
  <c r="C127" i="34"/>
  <c r="K102" i="35"/>
  <c r="M128" i="33"/>
  <c r="J128" i="33"/>
  <c r="I128" i="33"/>
  <c r="E128" i="33"/>
  <c r="J125" i="32"/>
  <c r="E27" i="88"/>
  <c r="C27" i="88"/>
  <c r="J75" i="26"/>
  <c r="G75" i="26"/>
  <c r="C76" i="24"/>
  <c r="C85" i="24"/>
  <c r="D85" i="24" s="1"/>
  <c r="E85" i="24" s="1"/>
  <c r="F85" i="24" s="1"/>
  <c r="G85" i="24" s="1"/>
  <c r="H85" i="24" s="1"/>
  <c r="I85" i="24" s="1"/>
  <c r="J85" i="24" s="1"/>
  <c r="K85" i="24" s="1"/>
  <c r="L85" i="24" s="1"/>
  <c r="M85" i="24" s="1"/>
  <c r="K40" i="23"/>
  <c r="L34" i="58"/>
  <c r="F34" i="58"/>
  <c r="D34" i="58"/>
  <c r="C43" i="58"/>
  <c r="D43" i="58" s="1"/>
  <c r="E43" i="58" s="1"/>
  <c r="F43" i="58" s="1"/>
  <c r="G43" i="58" s="1"/>
  <c r="H43" i="58" s="1"/>
  <c r="I43" i="58" s="1"/>
  <c r="J43" i="58" s="1"/>
  <c r="K43" i="58" s="1"/>
  <c r="L43" i="58" s="1"/>
  <c r="M43" i="58" s="1"/>
  <c r="F130" i="22"/>
  <c r="C139" i="22"/>
  <c r="C130" i="22"/>
  <c r="C163" i="21"/>
  <c r="C154" i="21"/>
  <c r="K61" i="101"/>
  <c r="I61" i="101"/>
  <c r="M61" i="101"/>
  <c r="C61" i="101"/>
  <c r="G61" i="101"/>
  <c r="E61" i="101"/>
  <c r="D61" i="101"/>
  <c r="L61" i="101"/>
  <c r="C70" i="101"/>
  <c r="D70" i="101" s="1"/>
  <c r="E70" i="101" s="1"/>
  <c r="F70" i="101" s="1"/>
  <c r="G70" i="101" s="1"/>
  <c r="H70" i="101" s="1"/>
  <c r="I70" i="101" s="1"/>
  <c r="J70" i="101" s="1"/>
  <c r="K70" i="101" s="1"/>
  <c r="L70" i="101" s="1"/>
  <c r="M70" i="101" s="1"/>
  <c r="H61" i="101"/>
  <c r="F61" i="101"/>
  <c r="K38" i="103"/>
  <c r="C38" i="103"/>
  <c r="F38" i="103"/>
  <c r="J38" i="103"/>
  <c r="C47" i="103"/>
  <c r="D47" i="103" s="1"/>
  <c r="E47" i="103" s="1"/>
  <c r="F47" i="103" s="1"/>
  <c r="G47" i="103" s="1"/>
  <c r="H47" i="103" s="1"/>
  <c r="I47" i="103" s="1"/>
  <c r="J47" i="103" s="1"/>
  <c r="K47" i="103" s="1"/>
  <c r="L47" i="103" s="1"/>
  <c r="M47" i="103" s="1"/>
  <c r="G38" i="103"/>
  <c r="C37" i="20"/>
  <c r="F56" i="4"/>
  <c r="J56" i="4"/>
  <c r="L37" i="19"/>
  <c r="K37" i="19"/>
  <c r="H37" i="19"/>
  <c r="D37" i="19"/>
  <c r="J37" i="40"/>
  <c r="C26" i="96"/>
  <c r="C49" i="39"/>
  <c r="K94" i="38"/>
  <c r="D28" i="84"/>
  <c r="H28" i="84"/>
  <c r="L28" i="84"/>
  <c r="M28" i="84"/>
  <c r="E135" i="37"/>
  <c r="I135" i="37"/>
  <c r="M135" i="37"/>
  <c r="C135" i="37"/>
  <c r="F135" i="37"/>
  <c r="E50" i="108"/>
  <c r="I50" i="108"/>
  <c r="M50" i="108"/>
  <c r="F50" i="108"/>
  <c r="G123" i="29"/>
  <c r="G127" i="34"/>
  <c r="K127" i="34"/>
  <c r="E127" i="34"/>
  <c r="I127" i="34"/>
  <c r="M127" i="34"/>
  <c r="F127" i="34"/>
  <c r="C27" i="90"/>
  <c r="F27" i="90"/>
  <c r="J27" i="90"/>
  <c r="G102" i="35"/>
  <c r="C102" i="35"/>
  <c r="H102" i="35"/>
  <c r="L102" i="35"/>
  <c r="F102" i="35"/>
  <c r="J102" i="35"/>
  <c r="C27" i="89"/>
  <c r="F27" i="89"/>
  <c r="J27" i="89"/>
  <c r="D27" i="89"/>
  <c r="H27" i="89"/>
  <c r="L27" i="89"/>
  <c r="F125" i="32"/>
  <c r="D125" i="32"/>
  <c r="H125" i="32"/>
  <c r="L125" i="32"/>
  <c r="G38" i="30"/>
  <c r="K38" i="30"/>
  <c r="F38" i="30"/>
  <c r="J38" i="30"/>
  <c r="C37" i="27"/>
  <c r="F37" i="27"/>
  <c r="J37" i="27"/>
  <c r="C46" i="27"/>
  <c r="D46" i="27" s="1"/>
  <c r="E46" i="27" s="1"/>
  <c r="F46" i="27" s="1"/>
  <c r="G46" i="27" s="1"/>
  <c r="H46" i="27" s="1"/>
  <c r="I46" i="27" s="1"/>
  <c r="J46" i="27" s="1"/>
  <c r="K46" i="27" s="1"/>
  <c r="L46" i="27" s="1"/>
  <c r="M46" i="27" s="1"/>
  <c r="I27" i="88"/>
  <c r="F27" i="88"/>
  <c r="J27" i="88"/>
  <c r="E75" i="26"/>
  <c r="I75" i="26"/>
  <c r="M75" i="26"/>
  <c r="D75" i="26"/>
  <c r="H75" i="26"/>
  <c r="L75" i="26"/>
  <c r="F75" i="26"/>
  <c r="K75" i="26"/>
  <c r="G76" i="24"/>
  <c r="K76" i="24"/>
  <c r="F76" i="24"/>
  <c r="C40" i="23"/>
  <c r="C49" i="23"/>
  <c r="D49" i="23" s="1"/>
  <c r="E49" i="23" s="1"/>
  <c r="F49" i="23" s="1"/>
  <c r="G49" i="23" s="1"/>
  <c r="H49" i="23" s="1"/>
  <c r="I49" i="23" s="1"/>
  <c r="J49" i="23" s="1"/>
  <c r="K49" i="23" s="1"/>
  <c r="L49" i="23" s="1"/>
  <c r="M49" i="23" s="1"/>
  <c r="D40" i="23"/>
  <c r="H40" i="23"/>
  <c r="L40" i="23"/>
  <c r="E34" i="58"/>
  <c r="I34" i="58"/>
  <c r="J34" i="58"/>
  <c r="J130" i="22"/>
  <c r="G130" i="22"/>
  <c r="K130" i="22"/>
  <c r="F154" i="21"/>
  <c r="G154" i="21"/>
  <c r="K154" i="21"/>
  <c r="K35" i="57"/>
  <c r="F35" i="57"/>
  <c r="G56" i="4"/>
  <c r="E37" i="19"/>
  <c r="I37" i="19"/>
  <c r="M37" i="19"/>
  <c r="G37" i="19"/>
  <c r="D163" i="21"/>
  <c r="E163" i="21" s="1"/>
  <c r="F163" i="21" s="1"/>
  <c r="G163" i="21" s="1"/>
  <c r="H163" i="21" s="1"/>
  <c r="I163" i="21" s="1"/>
  <c r="J163" i="21" s="1"/>
  <c r="K163" i="21" s="1"/>
  <c r="L163" i="21" s="1"/>
  <c r="M163" i="21" s="1"/>
  <c r="C37" i="19"/>
  <c r="D130" i="22"/>
  <c r="H130" i="22"/>
  <c r="L130" i="22"/>
  <c r="D56" i="4"/>
  <c r="H56" i="4"/>
  <c r="L56" i="4"/>
  <c r="F37" i="19"/>
  <c r="J37" i="19"/>
  <c r="D38" i="103"/>
  <c r="H38" i="103"/>
  <c r="L38" i="103"/>
  <c r="D35" i="57"/>
  <c r="H35" i="57"/>
  <c r="L35" i="57"/>
  <c r="E35" i="57"/>
  <c r="I35" i="57"/>
  <c r="M35" i="57"/>
  <c r="D139" i="22"/>
  <c r="E139" i="22" s="1"/>
  <c r="F139" i="22" s="1"/>
  <c r="G139" i="22" s="1"/>
  <c r="H139" i="22" s="1"/>
  <c r="I139" i="22" s="1"/>
  <c r="J139" i="22" s="1"/>
  <c r="K139" i="22" s="1"/>
  <c r="L139" i="22" s="1"/>
  <c r="M139" i="22" s="1"/>
  <c r="E130" i="22"/>
  <c r="I130" i="22"/>
  <c r="M130" i="22"/>
  <c r="M34" i="58"/>
  <c r="E56" i="4"/>
  <c r="I56" i="4"/>
  <c r="M56" i="4"/>
  <c r="B37" i="20"/>
  <c r="C46" i="40"/>
  <c r="D46" i="40" s="1"/>
  <c r="E46" i="40" s="1"/>
  <c r="F46" i="40" s="1"/>
  <c r="G46" i="40" s="1"/>
  <c r="H46" i="40" s="1"/>
  <c r="I46" i="40" s="1"/>
  <c r="J46" i="40" s="1"/>
  <c r="K46" i="40" s="1"/>
  <c r="L46" i="40" s="1"/>
  <c r="M46" i="40" s="1"/>
  <c r="E38" i="103"/>
  <c r="I38" i="103"/>
  <c r="M38" i="103"/>
  <c r="D154" i="21"/>
  <c r="H154" i="21"/>
  <c r="L154" i="21"/>
  <c r="E40" i="23"/>
  <c r="I40" i="23"/>
  <c r="M40" i="23"/>
  <c r="E27" i="89"/>
  <c r="I27" i="89"/>
  <c r="M27" i="89"/>
  <c r="G27" i="88"/>
  <c r="K27" i="88"/>
  <c r="D27" i="88"/>
  <c r="H27" i="88"/>
  <c r="L27" i="88"/>
  <c r="D134" i="32"/>
  <c r="E134" i="32" s="1"/>
  <c r="F134" i="32" s="1"/>
  <c r="G134" i="32" s="1"/>
  <c r="H134" i="32" s="1"/>
  <c r="I134" i="32" s="1"/>
  <c r="J134" i="32" s="1"/>
  <c r="K134" i="32" s="1"/>
  <c r="L134" i="32" s="1"/>
  <c r="M134" i="32" s="1"/>
  <c r="E125" i="32"/>
  <c r="I125" i="32"/>
  <c r="M125" i="32"/>
  <c r="D37" i="27"/>
  <c r="H37" i="27"/>
  <c r="L37" i="27"/>
  <c r="D38" i="30"/>
  <c r="H38" i="30"/>
  <c r="L38" i="30"/>
  <c r="G128" i="33"/>
  <c r="K128" i="33"/>
  <c r="D128" i="33"/>
  <c r="H128" i="33"/>
  <c r="L128" i="33"/>
  <c r="D111" i="35"/>
  <c r="E111" i="35" s="1"/>
  <c r="F111" i="35" s="1"/>
  <c r="G111" i="35" s="1"/>
  <c r="H111" i="35" s="1"/>
  <c r="I111" i="35" s="1"/>
  <c r="J111" i="35" s="1"/>
  <c r="K111" i="35" s="1"/>
  <c r="L111" i="35" s="1"/>
  <c r="M111" i="35" s="1"/>
  <c r="E102" i="35"/>
  <c r="I102" i="35"/>
  <c r="M102" i="35"/>
  <c r="E27" i="90"/>
  <c r="I27" i="90"/>
  <c r="M27" i="90"/>
  <c r="E37" i="27"/>
  <c r="I37" i="27"/>
  <c r="M37" i="27"/>
  <c r="D47" i="30"/>
  <c r="E47" i="30" s="1"/>
  <c r="F47" i="30" s="1"/>
  <c r="G47" i="30" s="1"/>
  <c r="H47" i="30" s="1"/>
  <c r="I47" i="30" s="1"/>
  <c r="J47" i="30" s="1"/>
  <c r="K47" i="30" s="1"/>
  <c r="L47" i="30" s="1"/>
  <c r="M47" i="30" s="1"/>
  <c r="E38" i="30"/>
  <c r="I38" i="30"/>
  <c r="M38" i="30"/>
  <c r="D137" i="33"/>
  <c r="E137" i="33" s="1"/>
  <c r="F137" i="33" s="1"/>
  <c r="G137" i="33" s="1"/>
  <c r="H137" i="33" s="1"/>
  <c r="I137" i="33" s="1"/>
  <c r="J137" i="33" s="1"/>
  <c r="K137" i="33" s="1"/>
  <c r="L137" i="33" s="1"/>
  <c r="M137" i="33" s="1"/>
  <c r="D127" i="34"/>
  <c r="H127" i="34"/>
  <c r="L127" i="34"/>
  <c r="E21" i="105"/>
  <c r="I21" i="105"/>
  <c r="M21" i="105"/>
  <c r="G21" i="105"/>
  <c r="K21" i="105"/>
  <c r="G50" i="108"/>
  <c r="K50" i="108"/>
  <c r="D103" i="38"/>
  <c r="E103" i="38" s="1"/>
  <c r="F103" i="38" s="1"/>
  <c r="G103" i="38" s="1"/>
  <c r="H103" i="38" s="1"/>
  <c r="I103" i="38" s="1"/>
  <c r="J103" i="38" s="1"/>
  <c r="K103" i="38" s="1"/>
  <c r="L103" i="38" s="1"/>
  <c r="M103" i="38" s="1"/>
  <c r="E94" i="38"/>
  <c r="I94" i="38"/>
  <c r="M94" i="38"/>
  <c r="G49" i="39"/>
  <c r="E37" i="40"/>
  <c r="I37" i="40"/>
  <c r="M37" i="40"/>
  <c r="D60" i="72"/>
  <c r="H60" i="72"/>
  <c r="L60" i="72"/>
  <c r="D135" i="37"/>
  <c r="H135" i="37"/>
  <c r="L135" i="37"/>
  <c r="E26" i="96"/>
  <c r="I26" i="96"/>
  <c r="M26" i="96"/>
  <c r="F37" i="40"/>
  <c r="E60" i="72"/>
  <c r="I60" i="72"/>
  <c r="M60" i="72"/>
  <c r="D144" i="37"/>
  <c r="E144" i="37" s="1"/>
  <c r="F144" i="37" s="1"/>
  <c r="G144" i="37" s="1"/>
  <c r="H144" i="37" s="1"/>
  <c r="I144" i="37" s="1"/>
  <c r="J144" i="37" s="1"/>
  <c r="K144" i="37" s="1"/>
  <c r="L144" i="37" s="1"/>
  <c r="M144" i="37" s="1"/>
  <c r="D37" i="84"/>
  <c r="E37" i="84" s="1"/>
  <c r="F37" i="84" s="1"/>
  <c r="G37" i="84" s="1"/>
  <c r="H37" i="84" s="1"/>
  <c r="I37" i="84" s="1"/>
  <c r="J37" i="84" s="1"/>
  <c r="K37" i="84" s="1"/>
  <c r="L37" i="84" s="1"/>
  <c r="M37" i="84" s="1"/>
  <c r="F26" i="96"/>
  <c r="J26" i="96"/>
  <c r="K37" i="40"/>
  <c r="F60" i="72"/>
  <c r="H21" i="105"/>
  <c r="L21" i="105"/>
  <c r="F21" i="105"/>
  <c r="J21" i="105"/>
  <c r="D94" i="38"/>
  <c r="H94" i="38"/>
  <c r="L94" i="38"/>
  <c r="F49" i="39"/>
  <c r="J49" i="39"/>
  <c r="D37" i="40"/>
  <c r="H37" i="40"/>
  <c r="L37" i="40"/>
  <c r="G26" i="96"/>
  <c r="K26" i="96"/>
  <c r="D26" i="96"/>
  <c r="H26" i="96"/>
  <c r="L26" i="96"/>
  <c r="D58" i="39"/>
  <c r="E58" i="39" s="1"/>
  <c r="F58" i="39" s="1"/>
  <c r="G58" i="39" s="1"/>
  <c r="H58" i="39" s="1"/>
  <c r="I58" i="39" s="1"/>
  <c r="J58" i="39" s="1"/>
  <c r="K58" i="39" s="1"/>
  <c r="L58" i="39" s="1"/>
  <c r="M58" i="39" s="1"/>
  <c r="E49" i="39"/>
  <c r="I49" i="39"/>
  <c r="M49" i="39"/>
  <c r="D49" i="39"/>
  <c r="H49" i="39"/>
  <c r="L49" i="39"/>
  <c r="D21" i="105"/>
  <c r="D102" i="35"/>
  <c r="D44" i="57"/>
  <c r="E44" i="57" s="1"/>
  <c r="F44" i="57" s="1"/>
  <c r="G44" i="57" s="1"/>
  <c r="H44" i="57" s="1"/>
  <c r="I44" i="57" s="1"/>
  <c r="J44" i="57" s="1"/>
  <c r="K44" i="57" s="1"/>
  <c r="L44" i="57" s="1"/>
  <c r="M44" i="57" s="1"/>
  <c r="B69" i="72"/>
  <c r="C69" i="72" s="1"/>
  <c r="D69" i="72" s="1"/>
  <c r="E69" i="72" s="1"/>
  <c r="F69" i="72" s="1"/>
  <c r="G69" i="72" s="1"/>
  <c r="H69" i="72" s="1"/>
  <c r="I69" i="72" s="1"/>
  <c r="J69" i="72" s="1"/>
  <c r="K69" i="72" s="1"/>
  <c r="L69" i="72" s="1"/>
  <c r="M69" i="72" s="1"/>
  <c r="B37" i="40"/>
  <c r="B35" i="96"/>
  <c r="C35" i="96" s="1"/>
  <c r="D35" i="96" s="1"/>
  <c r="E35" i="96" s="1"/>
  <c r="F35" i="96" s="1"/>
  <c r="G35" i="96" s="1"/>
  <c r="H35" i="96" s="1"/>
  <c r="I35" i="96" s="1"/>
  <c r="J35" i="96" s="1"/>
  <c r="K35" i="96" s="1"/>
  <c r="L35" i="96" s="1"/>
  <c r="M35" i="96" s="1"/>
  <c r="B49" i="39"/>
  <c r="B94" i="38"/>
  <c r="B28" i="84"/>
  <c r="B135" i="37"/>
  <c r="B30" i="105"/>
  <c r="C30" i="105" s="1"/>
  <c r="D30" i="105" s="1"/>
  <c r="E30" i="105" s="1"/>
  <c r="F30" i="105" s="1"/>
  <c r="G30" i="105" s="1"/>
  <c r="H30" i="105" s="1"/>
  <c r="I30" i="105" s="1"/>
  <c r="J30" i="105" s="1"/>
  <c r="K30" i="105" s="1"/>
  <c r="L30" i="105" s="1"/>
  <c r="M30" i="105" s="1"/>
  <c r="B132" i="29"/>
  <c r="C132" i="29" s="1"/>
  <c r="D132" i="29" s="1"/>
  <c r="E132" i="29" s="1"/>
  <c r="F132" i="29" s="1"/>
  <c r="G132" i="29" s="1"/>
  <c r="H132" i="29" s="1"/>
  <c r="I132" i="29" s="1"/>
  <c r="J132" i="29" s="1"/>
  <c r="K132" i="29" s="1"/>
  <c r="L132" i="29" s="1"/>
  <c r="M132" i="29" s="1"/>
  <c r="B127" i="34"/>
  <c r="B36" i="90"/>
  <c r="C36" i="90" s="1"/>
  <c r="D36" i="90" s="1"/>
  <c r="E36" i="90" s="1"/>
  <c r="F36" i="90" s="1"/>
  <c r="G36" i="90" s="1"/>
  <c r="H36" i="90" s="1"/>
  <c r="I36" i="90" s="1"/>
  <c r="J36" i="90" s="1"/>
  <c r="K36" i="90" s="1"/>
  <c r="L36" i="90" s="1"/>
  <c r="M36" i="90" s="1"/>
  <c r="B102" i="35"/>
  <c r="B36" i="89"/>
  <c r="C36" i="89" s="1"/>
  <c r="D36" i="89" s="1"/>
  <c r="E36" i="89" s="1"/>
  <c r="F36" i="89" s="1"/>
  <c r="G36" i="89" s="1"/>
  <c r="H36" i="89" s="1"/>
  <c r="I36" i="89" s="1"/>
  <c r="J36" i="89" s="1"/>
  <c r="K36" i="89" s="1"/>
  <c r="L36" i="89" s="1"/>
  <c r="M36" i="89" s="1"/>
  <c r="B128" i="33"/>
  <c r="B125" i="32"/>
  <c r="B38" i="30"/>
  <c r="B37" i="27"/>
  <c r="B36" i="88"/>
  <c r="C36" i="88" s="1"/>
  <c r="D36" i="88" s="1"/>
  <c r="E36" i="88" s="1"/>
  <c r="F36" i="88" s="1"/>
  <c r="G36" i="88" s="1"/>
  <c r="H36" i="88" s="1"/>
  <c r="I36" i="88" s="1"/>
  <c r="J36" i="88" s="1"/>
  <c r="K36" i="88" s="1"/>
  <c r="L36" i="88" s="1"/>
  <c r="M36" i="88" s="1"/>
  <c r="B84" i="26"/>
  <c r="C84" i="26" s="1"/>
  <c r="D84" i="26" s="1"/>
  <c r="E84" i="26" s="1"/>
  <c r="F84" i="26" s="1"/>
  <c r="G84" i="26" s="1"/>
  <c r="H84" i="26" s="1"/>
  <c r="I84" i="26" s="1"/>
  <c r="J84" i="26" s="1"/>
  <c r="K84" i="26" s="1"/>
  <c r="L84" i="26" s="1"/>
  <c r="M84" i="26" s="1"/>
  <c r="B76" i="24"/>
  <c r="B40" i="23"/>
  <c r="B34" i="58"/>
  <c r="B130" i="22"/>
  <c r="B154" i="21"/>
  <c r="B61" i="101"/>
  <c r="B35" i="57"/>
  <c r="B38" i="103"/>
  <c r="B46" i="20"/>
  <c r="C46" i="20" s="1"/>
  <c r="D46" i="20" s="1"/>
  <c r="E46" i="20" s="1"/>
  <c r="F46" i="20" s="1"/>
  <c r="G46" i="20" s="1"/>
  <c r="H46" i="20" s="1"/>
  <c r="I46" i="20" s="1"/>
  <c r="J46" i="20" s="1"/>
  <c r="K46" i="20" s="1"/>
  <c r="L46" i="20" s="1"/>
  <c r="M46" i="20" s="1"/>
  <c r="B106" i="87" l="1"/>
  <c r="C106" i="87" s="1"/>
  <c r="D106" i="87" s="1"/>
  <c r="E106" i="87" s="1"/>
  <c r="F106" i="87" s="1"/>
  <c r="G106" i="87" s="1"/>
  <c r="H106" i="87" s="1"/>
  <c r="I106" i="87" s="1"/>
  <c r="J106" i="87" s="1"/>
  <c r="K106" i="87" s="1"/>
  <c r="L106" i="87" s="1"/>
  <c r="M106" i="87" s="1"/>
  <c r="B97" i="87" l="1"/>
  <c r="B56" i="4"/>
  <c r="B46" i="19"/>
  <c r="M94" i="18"/>
  <c r="L94" i="18"/>
  <c r="K94" i="18"/>
  <c r="J94" i="18"/>
  <c r="I94" i="18"/>
  <c r="H94" i="18"/>
  <c r="G94" i="18"/>
  <c r="F94" i="18"/>
  <c r="E94" i="18"/>
  <c r="D94" i="18"/>
  <c r="M92" i="18"/>
  <c r="L92" i="18"/>
  <c r="K92" i="18"/>
  <c r="J92" i="18"/>
  <c r="I92" i="18"/>
  <c r="H92" i="18"/>
  <c r="G92" i="18"/>
  <c r="F92" i="18"/>
  <c r="E92" i="18"/>
  <c r="D92" i="18"/>
  <c r="M91" i="18"/>
  <c r="L91" i="18"/>
  <c r="K91" i="18"/>
  <c r="J91" i="18"/>
  <c r="I91" i="18"/>
  <c r="H91" i="18"/>
  <c r="G91" i="18"/>
  <c r="F91" i="18"/>
  <c r="E91" i="18"/>
  <c r="D91" i="18"/>
  <c r="M90" i="18"/>
  <c r="L90" i="18"/>
  <c r="K90" i="18"/>
  <c r="J90" i="18"/>
  <c r="I90" i="18"/>
  <c r="H90" i="18"/>
  <c r="G90" i="18"/>
  <c r="F90" i="18"/>
  <c r="E90" i="18"/>
  <c r="D90" i="18"/>
  <c r="M89" i="18"/>
  <c r="L89" i="18"/>
  <c r="K89" i="18"/>
  <c r="J89" i="18"/>
  <c r="I89" i="18"/>
  <c r="H89" i="18"/>
  <c r="G89" i="18"/>
  <c r="F89" i="18"/>
  <c r="E89" i="18"/>
  <c r="D89" i="18"/>
  <c r="M88" i="18"/>
  <c r="L88" i="18"/>
  <c r="K88" i="18"/>
  <c r="J88" i="18"/>
  <c r="I88" i="18"/>
  <c r="H88" i="18"/>
  <c r="G88" i="18"/>
  <c r="F88" i="18"/>
  <c r="E88" i="18"/>
  <c r="D88" i="18"/>
  <c r="M86" i="18"/>
  <c r="L86" i="18"/>
  <c r="K86" i="18"/>
  <c r="J86" i="18"/>
  <c r="I86" i="18"/>
  <c r="H86" i="18"/>
  <c r="G86" i="18"/>
  <c r="F86" i="18"/>
  <c r="E86" i="18"/>
  <c r="D86" i="18"/>
  <c r="M85" i="18"/>
  <c r="L85" i="18"/>
  <c r="K85" i="18"/>
  <c r="J85" i="18"/>
  <c r="I85" i="18"/>
  <c r="H85" i="18"/>
  <c r="G85" i="18"/>
  <c r="F85" i="18"/>
  <c r="E85" i="18"/>
  <c r="D85" i="18"/>
  <c r="C94" i="18"/>
  <c r="C92" i="18"/>
  <c r="C91" i="18"/>
  <c r="C90" i="18"/>
  <c r="C89" i="18"/>
  <c r="C88" i="18"/>
  <c r="C86" i="18"/>
  <c r="C85" i="18"/>
  <c r="B94" i="18"/>
  <c r="B92" i="18"/>
  <c r="B91" i="18"/>
  <c r="B90" i="18"/>
  <c r="B89" i="18"/>
  <c r="B88" i="18"/>
  <c r="B86" i="18"/>
  <c r="B85" i="18"/>
  <c r="N76" i="18"/>
  <c r="M137" i="17"/>
  <c r="L137" i="17"/>
  <c r="K137" i="17"/>
  <c r="J137" i="17"/>
  <c r="I137" i="17"/>
  <c r="H137" i="17"/>
  <c r="G137" i="17"/>
  <c r="F137" i="17"/>
  <c r="E137" i="17"/>
  <c r="D137" i="17"/>
  <c r="M135" i="17"/>
  <c r="L135" i="17"/>
  <c r="K135" i="17"/>
  <c r="J135" i="17"/>
  <c r="I135" i="17"/>
  <c r="H135" i="17"/>
  <c r="G135" i="17"/>
  <c r="F135" i="17"/>
  <c r="E135" i="17"/>
  <c r="D135" i="17"/>
  <c r="M134" i="17"/>
  <c r="L134" i="17"/>
  <c r="K134" i="17"/>
  <c r="J134" i="17"/>
  <c r="I134" i="17"/>
  <c r="H134" i="17"/>
  <c r="G134" i="17"/>
  <c r="F134" i="17"/>
  <c r="E134" i="17"/>
  <c r="D134" i="17"/>
  <c r="M133" i="17"/>
  <c r="L133" i="17"/>
  <c r="K133" i="17"/>
  <c r="J133" i="17"/>
  <c r="I133" i="17"/>
  <c r="H133" i="17"/>
  <c r="G133" i="17"/>
  <c r="F133" i="17"/>
  <c r="E133" i="17"/>
  <c r="D133" i="17"/>
  <c r="M132" i="17"/>
  <c r="L132" i="17"/>
  <c r="K132" i="17"/>
  <c r="J132" i="17"/>
  <c r="I132" i="17"/>
  <c r="H132" i="17"/>
  <c r="G132" i="17"/>
  <c r="F132" i="17"/>
  <c r="E132" i="17"/>
  <c r="D132" i="17"/>
  <c r="M131" i="17"/>
  <c r="L131" i="17"/>
  <c r="K131" i="17"/>
  <c r="J131" i="17"/>
  <c r="I131" i="17"/>
  <c r="H131" i="17"/>
  <c r="G131" i="17"/>
  <c r="F131" i="17"/>
  <c r="E131" i="17"/>
  <c r="D131" i="17"/>
  <c r="M129" i="17"/>
  <c r="L129" i="17"/>
  <c r="K129" i="17"/>
  <c r="J129" i="17"/>
  <c r="I129" i="17"/>
  <c r="H129" i="17"/>
  <c r="G129" i="17"/>
  <c r="F129" i="17"/>
  <c r="E129" i="17"/>
  <c r="D129" i="17"/>
  <c r="M128" i="17"/>
  <c r="L128" i="17"/>
  <c r="K128" i="17"/>
  <c r="J128" i="17"/>
  <c r="I128" i="17"/>
  <c r="H128" i="17"/>
  <c r="G128" i="17"/>
  <c r="F128" i="17"/>
  <c r="E128" i="17"/>
  <c r="D128" i="17"/>
  <c r="C137" i="17"/>
  <c r="C135" i="17"/>
  <c r="C134" i="17"/>
  <c r="C133" i="17"/>
  <c r="C132" i="17"/>
  <c r="C131" i="17"/>
  <c r="C129" i="17"/>
  <c r="C128" i="17"/>
  <c r="B137" i="17"/>
  <c r="B135" i="17"/>
  <c r="B134" i="17"/>
  <c r="B133" i="17"/>
  <c r="B132" i="17"/>
  <c r="B131" i="17"/>
  <c r="B129" i="17"/>
  <c r="B128" i="17"/>
  <c r="N119" i="17"/>
  <c r="M59" i="16"/>
  <c r="L59" i="16"/>
  <c r="K59" i="16"/>
  <c r="J59" i="16"/>
  <c r="I59" i="16"/>
  <c r="H59" i="16"/>
  <c r="G59" i="16"/>
  <c r="F59" i="16"/>
  <c r="E59" i="16"/>
  <c r="D59" i="16"/>
  <c r="M57" i="16"/>
  <c r="L57" i="16"/>
  <c r="K57" i="16"/>
  <c r="J57" i="16"/>
  <c r="I57" i="16"/>
  <c r="H57" i="16"/>
  <c r="G57" i="16"/>
  <c r="F57" i="16"/>
  <c r="E57" i="16"/>
  <c r="D57" i="16"/>
  <c r="M56" i="16"/>
  <c r="L56" i="16"/>
  <c r="K56" i="16"/>
  <c r="J56" i="16"/>
  <c r="I56" i="16"/>
  <c r="H56" i="16"/>
  <c r="G56" i="16"/>
  <c r="F56" i="16"/>
  <c r="E56" i="16"/>
  <c r="D56" i="16"/>
  <c r="M55" i="16"/>
  <c r="L55" i="16"/>
  <c r="K55" i="16"/>
  <c r="J55" i="16"/>
  <c r="I55" i="16"/>
  <c r="H55" i="16"/>
  <c r="G55" i="16"/>
  <c r="F55" i="16"/>
  <c r="E55" i="16"/>
  <c r="D55" i="16"/>
  <c r="M54" i="16"/>
  <c r="L54" i="16"/>
  <c r="K54" i="16"/>
  <c r="J54" i="16"/>
  <c r="I54" i="16"/>
  <c r="H54" i="16"/>
  <c r="G54" i="16"/>
  <c r="F54" i="16"/>
  <c r="E54" i="16"/>
  <c r="D54" i="16"/>
  <c r="M53" i="16"/>
  <c r="L53" i="16"/>
  <c r="K53" i="16"/>
  <c r="J53" i="16"/>
  <c r="I53" i="16"/>
  <c r="H53" i="16"/>
  <c r="G53" i="16"/>
  <c r="F53" i="16"/>
  <c r="E53" i="16"/>
  <c r="D53" i="16"/>
  <c r="M51" i="16"/>
  <c r="L51" i="16"/>
  <c r="K51" i="16"/>
  <c r="J51" i="16"/>
  <c r="I51" i="16"/>
  <c r="H51" i="16"/>
  <c r="G51" i="16"/>
  <c r="F51" i="16"/>
  <c r="E51" i="16"/>
  <c r="D51" i="16"/>
  <c r="M50" i="16"/>
  <c r="L50" i="16"/>
  <c r="K50" i="16"/>
  <c r="J50" i="16"/>
  <c r="I50" i="16"/>
  <c r="H50" i="16"/>
  <c r="G50" i="16"/>
  <c r="F50" i="16"/>
  <c r="E50" i="16"/>
  <c r="D50" i="16"/>
  <c r="C59" i="16"/>
  <c r="C57" i="16"/>
  <c r="C56" i="16"/>
  <c r="C55" i="16"/>
  <c r="C54" i="16"/>
  <c r="C53" i="16"/>
  <c r="C51" i="16"/>
  <c r="C50" i="16"/>
  <c r="B59" i="16"/>
  <c r="B57" i="16"/>
  <c r="B56" i="16"/>
  <c r="B55" i="16"/>
  <c r="B54" i="16"/>
  <c r="B53" i="16"/>
  <c r="B51" i="16"/>
  <c r="B50" i="16"/>
  <c r="N41" i="16"/>
  <c r="M42" i="55"/>
  <c r="L42" i="55"/>
  <c r="K42" i="55"/>
  <c r="J42" i="55"/>
  <c r="I42" i="55"/>
  <c r="H42" i="55"/>
  <c r="G42" i="55"/>
  <c r="F42" i="55"/>
  <c r="E42" i="55"/>
  <c r="D42" i="55"/>
  <c r="M40" i="55"/>
  <c r="L40" i="55"/>
  <c r="K40" i="55"/>
  <c r="J40" i="55"/>
  <c r="I40" i="55"/>
  <c r="H40" i="55"/>
  <c r="G40" i="55"/>
  <c r="F40" i="55"/>
  <c r="E40" i="55"/>
  <c r="D40" i="55"/>
  <c r="M39" i="55"/>
  <c r="L39" i="55"/>
  <c r="K39" i="55"/>
  <c r="J39" i="55"/>
  <c r="I39" i="55"/>
  <c r="H39" i="55"/>
  <c r="G39" i="55"/>
  <c r="F39" i="55"/>
  <c r="E39" i="55"/>
  <c r="D39" i="55"/>
  <c r="M38" i="55"/>
  <c r="L38" i="55"/>
  <c r="K38" i="55"/>
  <c r="J38" i="55"/>
  <c r="I38" i="55"/>
  <c r="H38" i="55"/>
  <c r="G38" i="55"/>
  <c r="F38" i="55"/>
  <c r="E38" i="55"/>
  <c r="D38" i="55"/>
  <c r="M37" i="55"/>
  <c r="L37" i="55"/>
  <c r="K37" i="55"/>
  <c r="J37" i="55"/>
  <c r="I37" i="55"/>
  <c r="H37" i="55"/>
  <c r="G37" i="55"/>
  <c r="F37" i="55"/>
  <c r="E37" i="55"/>
  <c r="D37" i="55"/>
  <c r="M36" i="55"/>
  <c r="L36" i="55"/>
  <c r="K36" i="55"/>
  <c r="J36" i="55"/>
  <c r="I36" i="55"/>
  <c r="H36" i="55"/>
  <c r="G36" i="55"/>
  <c r="F36" i="55"/>
  <c r="E36" i="55"/>
  <c r="D36" i="55"/>
  <c r="M34" i="55"/>
  <c r="L34" i="55"/>
  <c r="K34" i="55"/>
  <c r="J34" i="55"/>
  <c r="I34" i="55"/>
  <c r="H34" i="55"/>
  <c r="G34" i="55"/>
  <c r="F34" i="55"/>
  <c r="E34" i="55"/>
  <c r="D34" i="55"/>
  <c r="M33" i="55"/>
  <c r="L33" i="55"/>
  <c r="K33" i="55"/>
  <c r="J33" i="55"/>
  <c r="I33" i="55"/>
  <c r="H33" i="55"/>
  <c r="G33" i="55"/>
  <c r="F33" i="55"/>
  <c r="E33" i="55"/>
  <c r="D33" i="55"/>
  <c r="C42" i="55"/>
  <c r="C40" i="55"/>
  <c r="C39" i="55"/>
  <c r="C38" i="55"/>
  <c r="C37" i="55"/>
  <c r="C36" i="55"/>
  <c r="C34" i="55"/>
  <c r="C33" i="55"/>
  <c r="B42" i="55"/>
  <c r="B40" i="55"/>
  <c r="B39" i="55"/>
  <c r="B38" i="55"/>
  <c r="B37" i="55"/>
  <c r="B36" i="55"/>
  <c r="B34" i="55"/>
  <c r="B33" i="55"/>
  <c r="N24" i="55"/>
  <c r="B96" i="18" l="1"/>
  <c r="E30" i="107"/>
  <c r="B139" i="17"/>
  <c r="E29" i="107"/>
  <c r="C130" i="17"/>
  <c r="B61" i="16"/>
  <c r="E28" i="107"/>
  <c r="B44" i="55"/>
  <c r="E27" i="107"/>
  <c r="C96" i="18"/>
  <c r="F87" i="18"/>
  <c r="J130" i="17"/>
  <c r="K130" i="17"/>
  <c r="F130" i="17"/>
  <c r="C139" i="17"/>
  <c r="D139" i="17" s="1"/>
  <c r="E139" i="17" s="1"/>
  <c r="F139" i="17" s="1"/>
  <c r="G139" i="17" s="1"/>
  <c r="H139" i="17" s="1"/>
  <c r="I139" i="17" s="1"/>
  <c r="J139" i="17" s="1"/>
  <c r="K139" i="17" s="1"/>
  <c r="L139" i="17" s="1"/>
  <c r="M139" i="17" s="1"/>
  <c r="K52" i="16"/>
  <c r="J52" i="16"/>
  <c r="G52" i="16"/>
  <c r="G35" i="55"/>
  <c r="K35" i="55"/>
  <c r="C87" i="18"/>
  <c r="D87" i="18"/>
  <c r="H87" i="18"/>
  <c r="L87" i="18"/>
  <c r="J87" i="18"/>
  <c r="G87" i="18"/>
  <c r="K87" i="18"/>
  <c r="E130" i="17"/>
  <c r="I130" i="17"/>
  <c r="M130" i="17"/>
  <c r="G130" i="17"/>
  <c r="D130" i="17"/>
  <c r="H130" i="17"/>
  <c r="L130" i="17"/>
  <c r="F52" i="16"/>
  <c r="C52" i="16"/>
  <c r="C61" i="16"/>
  <c r="D61" i="16" s="1"/>
  <c r="E61" i="16" s="1"/>
  <c r="F61" i="16" s="1"/>
  <c r="G61" i="16" s="1"/>
  <c r="H61" i="16" s="1"/>
  <c r="I61" i="16" s="1"/>
  <c r="J61" i="16" s="1"/>
  <c r="K61" i="16" s="1"/>
  <c r="L61" i="16" s="1"/>
  <c r="M61" i="16" s="1"/>
  <c r="D52" i="16"/>
  <c r="H52" i="16"/>
  <c r="L52" i="16"/>
  <c r="C35" i="55"/>
  <c r="F35" i="55"/>
  <c r="J35" i="55"/>
  <c r="C44" i="55"/>
  <c r="D44" i="55" s="1"/>
  <c r="E44" i="55" s="1"/>
  <c r="F44" i="55" s="1"/>
  <c r="G44" i="55" s="1"/>
  <c r="H44" i="55" s="1"/>
  <c r="I44" i="55" s="1"/>
  <c r="J44" i="55" s="1"/>
  <c r="K44" i="55" s="1"/>
  <c r="L44" i="55" s="1"/>
  <c r="M44" i="55" s="1"/>
  <c r="E52" i="16"/>
  <c r="I52" i="16"/>
  <c r="M52" i="16"/>
  <c r="D35" i="55"/>
  <c r="H35" i="55"/>
  <c r="L35" i="55"/>
  <c r="E87" i="18"/>
  <c r="I87" i="18"/>
  <c r="M87" i="18"/>
  <c r="E35" i="55"/>
  <c r="I35" i="55"/>
  <c r="M35" i="55"/>
  <c r="B65" i="4"/>
  <c r="C65" i="4" s="1"/>
  <c r="D65" i="4" s="1"/>
  <c r="E65" i="4" s="1"/>
  <c r="F65" i="4" s="1"/>
  <c r="G65" i="4" s="1"/>
  <c r="H65" i="4" s="1"/>
  <c r="I65" i="4" s="1"/>
  <c r="J65" i="4" s="1"/>
  <c r="K65" i="4" s="1"/>
  <c r="L65" i="4" s="1"/>
  <c r="M65" i="4" s="1"/>
  <c r="C46" i="19"/>
  <c r="D46" i="19" s="1"/>
  <c r="E46" i="19" s="1"/>
  <c r="F46" i="19" s="1"/>
  <c r="G46" i="19" s="1"/>
  <c r="H46" i="19" s="1"/>
  <c r="I46" i="19" s="1"/>
  <c r="J46" i="19" s="1"/>
  <c r="K46" i="19" s="1"/>
  <c r="L46" i="19" s="1"/>
  <c r="M46" i="19" s="1"/>
  <c r="B37" i="19"/>
  <c r="D96" i="18"/>
  <c r="E96" i="18" s="1"/>
  <c r="F96" i="18" s="1"/>
  <c r="G96" i="18" s="1"/>
  <c r="H96" i="18" s="1"/>
  <c r="I96" i="18" s="1"/>
  <c r="J96" i="18" s="1"/>
  <c r="K96" i="18" s="1"/>
  <c r="L96" i="18" s="1"/>
  <c r="M96" i="18" s="1"/>
  <c r="B87" i="18"/>
  <c r="B130" i="17"/>
  <c r="B52" i="16"/>
  <c r="B35" i="55"/>
  <c r="M36" i="81" l="1"/>
  <c r="L36" i="81"/>
  <c r="K36" i="81"/>
  <c r="J36" i="81"/>
  <c r="I36" i="81"/>
  <c r="H36" i="81"/>
  <c r="G36" i="81"/>
  <c r="F36" i="81"/>
  <c r="E36" i="81"/>
  <c r="D36" i="81"/>
  <c r="M34" i="81"/>
  <c r="L34" i="81"/>
  <c r="K34" i="81"/>
  <c r="J34" i="81"/>
  <c r="I34" i="81"/>
  <c r="H34" i="81"/>
  <c r="G34" i="81"/>
  <c r="F34" i="81"/>
  <c r="E34" i="81"/>
  <c r="D34" i="81"/>
  <c r="M33" i="81"/>
  <c r="L33" i="81"/>
  <c r="K33" i="81"/>
  <c r="J33" i="81"/>
  <c r="I33" i="81"/>
  <c r="H33" i="81"/>
  <c r="G33" i="81"/>
  <c r="F33" i="81"/>
  <c r="E33" i="81"/>
  <c r="D33" i="81"/>
  <c r="M32" i="81"/>
  <c r="L32" i="81"/>
  <c r="K32" i="81"/>
  <c r="J32" i="81"/>
  <c r="I32" i="81"/>
  <c r="H32" i="81"/>
  <c r="G32" i="81"/>
  <c r="F32" i="81"/>
  <c r="E32" i="81"/>
  <c r="D32" i="81"/>
  <c r="M31" i="81"/>
  <c r="L31" i="81"/>
  <c r="K31" i="81"/>
  <c r="J31" i="81"/>
  <c r="I31" i="81"/>
  <c r="H31" i="81"/>
  <c r="G31" i="81"/>
  <c r="F31" i="81"/>
  <c r="E31" i="81"/>
  <c r="D31" i="81"/>
  <c r="M30" i="81"/>
  <c r="L30" i="81"/>
  <c r="K30" i="81"/>
  <c r="J30" i="81"/>
  <c r="I30" i="81"/>
  <c r="H30" i="81"/>
  <c r="G30" i="81"/>
  <c r="F30" i="81"/>
  <c r="E30" i="81"/>
  <c r="D30" i="81"/>
  <c r="M28" i="81"/>
  <c r="L28" i="81"/>
  <c r="K28" i="81"/>
  <c r="J28" i="81"/>
  <c r="I28" i="81"/>
  <c r="H28" i="81"/>
  <c r="G28" i="81"/>
  <c r="F28" i="81"/>
  <c r="E28" i="81"/>
  <c r="D28" i="81"/>
  <c r="M27" i="81"/>
  <c r="L27" i="81"/>
  <c r="K27" i="81"/>
  <c r="J27" i="81"/>
  <c r="I27" i="81"/>
  <c r="H27" i="81"/>
  <c r="G27" i="81"/>
  <c r="F27" i="81"/>
  <c r="E27" i="81"/>
  <c r="D27" i="81"/>
  <c r="C36" i="81"/>
  <c r="C34" i="81"/>
  <c r="C33" i="81"/>
  <c r="C32" i="81"/>
  <c r="C31" i="81"/>
  <c r="C30" i="81"/>
  <c r="C28" i="81"/>
  <c r="C27" i="81"/>
  <c r="B36" i="81"/>
  <c r="B34" i="81"/>
  <c r="B33" i="81"/>
  <c r="B32" i="81"/>
  <c r="B31" i="81"/>
  <c r="B30" i="81"/>
  <c r="B28" i="81"/>
  <c r="B27" i="81"/>
  <c r="N18" i="81"/>
  <c r="M32" i="98"/>
  <c r="L32" i="98"/>
  <c r="K32" i="98"/>
  <c r="J32" i="98"/>
  <c r="I32" i="98"/>
  <c r="H32" i="98"/>
  <c r="G32" i="98"/>
  <c r="F32" i="98"/>
  <c r="E32" i="98"/>
  <c r="D32" i="98"/>
  <c r="M30" i="98"/>
  <c r="L30" i="98"/>
  <c r="K30" i="98"/>
  <c r="J30" i="98"/>
  <c r="I30" i="98"/>
  <c r="H30" i="98"/>
  <c r="G30" i="98"/>
  <c r="F30" i="98"/>
  <c r="E30" i="98"/>
  <c r="D30" i="98"/>
  <c r="M29" i="98"/>
  <c r="L29" i="98"/>
  <c r="K29" i="98"/>
  <c r="J29" i="98"/>
  <c r="I29" i="98"/>
  <c r="H29" i="98"/>
  <c r="G29" i="98"/>
  <c r="F29" i="98"/>
  <c r="E29" i="98"/>
  <c r="D29" i="98"/>
  <c r="M28" i="98"/>
  <c r="L28" i="98"/>
  <c r="K28" i="98"/>
  <c r="J28" i="98"/>
  <c r="I28" i="98"/>
  <c r="H28" i="98"/>
  <c r="G28" i="98"/>
  <c r="F28" i="98"/>
  <c r="E28" i="98"/>
  <c r="D28" i="98"/>
  <c r="M27" i="98"/>
  <c r="L27" i="98"/>
  <c r="K27" i="98"/>
  <c r="J27" i="98"/>
  <c r="I27" i="98"/>
  <c r="H27" i="98"/>
  <c r="G27" i="98"/>
  <c r="F27" i="98"/>
  <c r="E27" i="98"/>
  <c r="D27" i="98"/>
  <c r="M26" i="98"/>
  <c r="L26" i="98"/>
  <c r="K26" i="98"/>
  <c r="J26" i="98"/>
  <c r="I26" i="98"/>
  <c r="H26" i="98"/>
  <c r="G26" i="98"/>
  <c r="F26" i="98"/>
  <c r="E26" i="98"/>
  <c r="D26" i="98"/>
  <c r="M24" i="98"/>
  <c r="L24" i="98"/>
  <c r="K24" i="98"/>
  <c r="J24" i="98"/>
  <c r="I24" i="98"/>
  <c r="H24" i="98"/>
  <c r="G24" i="98"/>
  <c r="G25" i="98" s="1"/>
  <c r="F24" i="98"/>
  <c r="E24" i="98"/>
  <c r="D24" i="98"/>
  <c r="M23" i="98"/>
  <c r="L23" i="98"/>
  <c r="K23" i="98"/>
  <c r="J23" i="98"/>
  <c r="I23" i="98"/>
  <c r="H23" i="98"/>
  <c r="G23" i="98"/>
  <c r="F23" i="98"/>
  <c r="E23" i="98"/>
  <c r="D23" i="98"/>
  <c r="C32" i="98"/>
  <c r="C30" i="98"/>
  <c r="C29" i="98"/>
  <c r="C28" i="98"/>
  <c r="C27" i="98"/>
  <c r="C26" i="98"/>
  <c r="C24" i="98"/>
  <c r="C23" i="98"/>
  <c r="B32" i="98"/>
  <c r="B30" i="98"/>
  <c r="B29" i="98"/>
  <c r="B28" i="98"/>
  <c r="B34" i="98"/>
  <c r="N14" i="98"/>
  <c r="M95" i="13"/>
  <c r="L95" i="13"/>
  <c r="K95" i="13"/>
  <c r="J95" i="13"/>
  <c r="I95" i="13"/>
  <c r="H95" i="13"/>
  <c r="G95" i="13"/>
  <c r="F95" i="13"/>
  <c r="E95" i="13"/>
  <c r="D95" i="13"/>
  <c r="M93" i="13"/>
  <c r="L93" i="13"/>
  <c r="K93" i="13"/>
  <c r="J93" i="13"/>
  <c r="I93" i="13"/>
  <c r="H93" i="13"/>
  <c r="G93" i="13"/>
  <c r="F93" i="13"/>
  <c r="E93" i="13"/>
  <c r="D93" i="13"/>
  <c r="M92" i="13"/>
  <c r="L92" i="13"/>
  <c r="K92" i="13"/>
  <c r="J92" i="13"/>
  <c r="I92" i="13"/>
  <c r="H92" i="13"/>
  <c r="G92" i="13"/>
  <c r="F92" i="13"/>
  <c r="E92" i="13"/>
  <c r="D92" i="13"/>
  <c r="M91" i="13"/>
  <c r="L91" i="13"/>
  <c r="K91" i="13"/>
  <c r="J91" i="13"/>
  <c r="I91" i="13"/>
  <c r="H91" i="13"/>
  <c r="G91" i="13"/>
  <c r="F91" i="13"/>
  <c r="E91" i="13"/>
  <c r="D91" i="13"/>
  <c r="M90" i="13"/>
  <c r="L90" i="13"/>
  <c r="K90" i="13"/>
  <c r="J90" i="13"/>
  <c r="I90" i="13"/>
  <c r="H90" i="13"/>
  <c r="G90" i="13"/>
  <c r="F90" i="13"/>
  <c r="E90" i="13"/>
  <c r="D90" i="13"/>
  <c r="M89" i="13"/>
  <c r="L89" i="13"/>
  <c r="K89" i="13"/>
  <c r="J89" i="13"/>
  <c r="I89" i="13"/>
  <c r="H89" i="13"/>
  <c r="G89" i="13"/>
  <c r="F89" i="13"/>
  <c r="E89" i="13"/>
  <c r="D89" i="13"/>
  <c r="M87" i="13"/>
  <c r="L87" i="13"/>
  <c r="K87" i="13"/>
  <c r="J87" i="13"/>
  <c r="I87" i="13"/>
  <c r="H87" i="13"/>
  <c r="G87" i="13"/>
  <c r="F87" i="13"/>
  <c r="E87" i="13"/>
  <c r="D87" i="13"/>
  <c r="M86" i="13"/>
  <c r="L86" i="13"/>
  <c r="K86" i="13"/>
  <c r="J86" i="13"/>
  <c r="I86" i="13"/>
  <c r="H86" i="13"/>
  <c r="G86" i="13"/>
  <c r="F86" i="13"/>
  <c r="E86" i="13"/>
  <c r="D86" i="13"/>
  <c r="C95" i="13"/>
  <c r="C93" i="13"/>
  <c r="C92" i="13"/>
  <c r="C91" i="13"/>
  <c r="C90" i="13"/>
  <c r="C89" i="13"/>
  <c r="C87" i="13"/>
  <c r="C86" i="13"/>
  <c r="B95" i="13"/>
  <c r="B93" i="13"/>
  <c r="B92" i="13"/>
  <c r="B91" i="13"/>
  <c r="B90" i="13"/>
  <c r="B89" i="13"/>
  <c r="B87" i="13"/>
  <c r="B86" i="13"/>
  <c r="N77" i="13"/>
  <c r="N112" i="9"/>
  <c r="M130" i="9"/>
  <c r="L130" i="9"/>
  <c r="K130" i="9"/>
  <c r="J130" i="9"/>
  <c r="I130" i="9"/>
  <c r="H130" i="9"/>
  <c r="G130" i="9"/>
  <c r="F130" i="9"/>
  <c r="E130" i="9"/>
  <c r="D130" i="9"/>
  <c r="M128" i="9"/>
  <c r="L128" i="9"/>
  <c r="K128" i="9"/>
  <c r="J128" i="9"/>
  <c r="I128" i="9"/>
  <c r="H128" i="9"/>
  <c r="G128" i="9"/>
  <c r="F128" i="9"/>
  <c r="E128" i="9"/>
  <c r="D128" i="9"/>
  <c r="M127" i="9"/>
  <c r="L127" i="9"/>
  <c r="K127" i="9"/>
  <c r="J127" i="9"/>
  <c r="I127" i="9"/>
  <c r="H127" i="9"/>
  <c r="G127" i="9"/>
  <c r="F127" i="9"/>
  <c r="E127" i="9"/>
  <c r="D127" i="9"/>
  <c r="M126" i="9"/>
  <c r="L126" i="9"/>
  <c r="K126" i="9"/>
  <c r="J126" i="9"/>
  <c r="I126" i="9"/>
  <c r="H126" i="9"/>
  <c r="G126" i="9"/>
  <c r="F126" i="9"/>
  <c r="E126" i="9"/>
  <c r="D126" i="9"/>
  <c r="M125" i="9"/>
  <c r="L125" i="9"/>
  <c r="K125" i="9"/>
  <c r="J125" i="9"/>
  <c r="I125" i="9"/>
  <c r="H125" i="9"/>
  <c r="G125" i="9"/>
  <c r="F125" i="9"/>
  <c r="E125" i="9"/>
  <c r="D125" i="9"/>
  <c r="M124" i="9"/>
  <c r="L124" i="9"/>
  <c r="K124" i="9"/>
  <c r="J124" i="9"/>
  <c r="I124" i="9"/>
  <c r="H124" i="9"/>
  <c r="G124" i="9"/>
  <c r="F124" i="9"/>
  <c r="E124" i="9"/>
  <c r="D124" i="9"/>
  <c r="M122" i="9"/>
  <c r="L122" i="9"/>
  <c r="K122" i="9"/>
  <c r="J122" i="9"/>
  <c r="I122" i="9"/>
  <c r="H122" i="9"/>
  <c r="G122" i="9"/>
  <c r="F122" i="9"/>
  <c r="E122" i="9"/>
  <c r="D122" i="9"/>
  <c r="M121" i="9"/>
  <c r="L121" i="9"/>
  <c r="K121" i="9"/>
  <c r="J121" i="9"/>
  <c r="I121" i="9"/>
  <c r="H121" i="9"/>
  <c r="G121" i="9"/>
  <c r="F121" i="9"/>
  <c r="E121" i="9"/>
  <c r="D121" i="9"/>
  <c r="C130" i="9"/>
  <c r="C128" i="9"/>
  <c r="C127" i="9"/>
  <c r="C126" i="9"/>
  <c r="C125" i="9"/>
  <c r="C124" i="9"/>
  <c r="C122" i="9"/>
  <c r="C121" i="9"/>
  <c r="B130" i="9"/>
  <c r="B128" i="9"/>
  <c r="B127" i="9"/>
  <c r="B126" i="9"/>
  <c r="B125" i="9"/>
  <c r="B124" i="9"/>
  <c r="B122" i="9"/>
  <c r="B121" i="9"/>
  <c r="M95" i="12"/>
  <c r="L95" i="12"/>
  <c r="K95" i="12"/>
  <c r="J95" i="12"/>
  <c r="I95" i="12"/>
  <c r="H95" i="12"/>
  <c r="G95" i="12"/>
  <c r="F95" i="12"/>
  <c r="E95" i="12"/>
  <c r="D95" i="12"/>
  <c r="M93" i="12"/>
  <c r="L93" i="12"/>
  <c r="K93" i="12"/>
  <c r="J93" i="12"/>
  <c r="I93" i="12"/>
  <c r="H93" i="12"/>
  <c r="G93" i="12"/>
  <c r="F93" i="12"/>
  <c r="E93" i="12"/>
  <c r="D93" i="12"/>
  <c r="M92" i="12"/>
  <c r="L92" i="12"/>
  <c r="K92" i="12"/>
  <c r="J92" i="12"/>
  <c r="I92" i="12"/>
  <c r="H92" i="12"/>
  <c r="G92" i="12"/>
  <c r="F92" i="12"/>
  <c r="E92" i="12"/>
  <c r="D92" i="12"/>
  <c r="M91" i="12"/>
  <c r="L91" i="12"/>
  <c r="K91" i="12"/>
  <c r="J91" i="12"/>
  <c r="I91" i="12"/>
  <c r="H91" i="12"/>
  <c r="G91" i="12"/>
  <c r="F91" i="12"/>
  <c r="E91" i="12"/>
  <c r="D91" i="12"/>
  <c r="M90" i="12"/>
  <c r="L90" i="12"/>
  <c r="K90" i="12"/>
  <c r="J90" i="12"/>
  <c r="I90" i="12"/>
  <c r="H90" i="12"/>
  <c r="G90" i="12"/>
  <c r="F90" i="12"/>
  <c r="E90" i="12"/>
  <c r="D90" i="12"/>
  <c r="M89" i="12"/>
  <c r="L89" i="12"/>
  <c r="K89" i="12"/>
  <c r="J89" i="12"/>
  <c r="I89" i="12"/>
  <c r="H89" i="12"/>
  <c r="G89" i="12"/>
  <c r="F89" i="12"/>
  <c r="E89" i="12"/>
  <c r="D89" i="12"/>
  <c r="M87" i="12"/>
  <c r="L87" i="12"/>
  <c r="K87" i="12"/>
  <c r="J87" i="12"/>
  <c r="I87" i="12"/>
  <c r="H87" i="12"/>
  <c r="G87" i="12"/>
  <c r="F87" i="12"/>
  <c r="E87" i="12"/>
  <c r="D87" i="12"/>
  <c r="M86" i="12"/>
  <c r="L86" i="12"/>
  <c r="K86" i="12"/>
  <c r="J86" i="12"/>
  <c r="I86" i="12"/>
  <c r="H86" i="12"/>
  <c r="G86" i="12"/>
  <c r="F86" i="12"/>
  <c r="E86" i="12"/>
  <c r="D86" i="12"/>
  <c r="C95" i="12"/>
  <c r="C93" i="12"/>
  <c r="C92" i="12"/>
  <c r="C91" i="12"/>
  <c r="C90" i="12"/>
  <c r="C89" i="12"/>
  <c r="C87" i="12"/>
  <c r="C86" i="12"/>
  <c r="B95" i="12"/>
  <c r="B93" i="12"/>
  <c r="B92" i="12"/>
  <c r="B91" i="12"/>
  <c r="B90" i="12"/>
  <c r="B89" i="12"/>
  <c r="B87" i="12"/>
  <c r="B86" i="12"/>
  <c r="N77" i="12"/>
  <c r="B33" i="54"/>
  <c r="E20" i="107" s="1"/>
  <c r="B34" i="54"/>
  <c r="B36" i="54"/>
  <c r="B37" i="54"/>
  <c r="B38" i="54"/>
  <c r="B39" i="54"/>
  <c r="B40" i="54"/>
  <c r="B38" i="81" l="1"/>
  <c r="E26" i="107"/>
  <c r="B97" i="13"/>
  <c r="E23" i="107"/>
  <c r="F88" i="13"/>
  <c r="B132" i="9"/>
  <c r="E22" i="107"/>
  <c r="B97" i="12"/>
  <c r="E21" i="107"/>
  <c r="C25" i="98"/>
  <c r="H88" i="13"/>
  <c r="L88" i="13"/>
  <c r="D88" i="13"/>
  <c r="K88" i="12"/>
  <c r="G29" i="81"/>
  <c r="K25" i="98"/>
  <c r="G123" i="9"/>
  <c r="E29" i="81"/>
  <c r="I29" i="81"/>
  <c r="M29" i="81"/>
  <c r="J88" i="13"/>
  <c r="K123" i="9"/>
  <c r="C123" i="9"/>
  <c r="K29" i="81"/>
  <c r="J29" i="81"/>
  <c r="F25" i="98"/>
  <c r="C29" i="81"/>
  <c r="F29" i="81"/>
  <c r="D29" i="81"/>
  <c r="H29" i="81"/>
  <c r="L29" i="81"/>
  <c r="D25" i="98"/>
  <c r="H25" i="98"/>
  <c r="L25" i="98"/>
  <c r="J25" i="98"/>
  <c r="G88" i="13"/>
  <c r="K88" i="13"/>
  <c r="E88" i="13"/>
  <c r="I88" i="13"/>
  <c r="M88" i="13"/>
  <c r="C88" i="13"/>
  <c r="C132" i="9"/>
  <c r="D132" i="9" s="1"/>
  <c r="E132" i="9" s="1"/>
  <c r="F132" i="9" s="1"/>
  <c r="G132" i="9" s="1"/>
  <c r="H132" i="9" s="1"/>
  <c r="I132" i="9" s="1"/>
  <c r="J132" i="9" s="1"/>
  <c r="K132" i="9" s="1"/>
  <c r="L132" i="9" s="1"/>
  <c r="M132" i="9" s="1"/>
  <c r="F123" i="9"/>
  <c r="J123" i="9"/>
  <c r="C88" i="12"/>
  <c r="D88" i="12"/>
  <c r="H88" i="12"/>
  <c r="L88" i="12"/>
  <c r="F88" i="12"/>
  <c r="J88" i="12"/>
  <c r="G88" i="12"/>
  <c r="B35" i="54"/>
  <c r="C97" i="12"/>
  <c r="D97" i="12" s="1"/>
  <c r="E97" i="12" s="1"/>
  <c r="F97" i="12" s="1"/>
  <c r="G97" i="12" s="1"/>
  <c r="H97" i="12" s="1"/>
  <c r="I97" i="12" s="1"/>
  <c r="J97" i="12" s="1"/>
  <c r="K97" i="12" s="1"/>
  <c r="L97" i="12" s="1"/>
  <c r="M97" i="12" s="1"/>
  <c r="C34" i="98"/>
  <c r="D34" i="98" s="1"/>
  <c r="E34" i="98" s="1"/>
  <c r="F34" i="98" s="1"/>
  <c r="G34" i="98" s="1"/>
  <c r="H34" i="98" s="1"/>
  <c r="I34" i="98" s="1"/>
  <c r="J34" i="98" s="1"/>
  <c r="K34" i="98" s="1"/>
  <c r="L34" i="98" s="1"/>
  <c r="M34" i="98" s="1"/>
  <c r="D123" i="9"/>
  <c r="H123" i="9"/>
  <c r="L123" i="9"/>
  <c r="C97" i="13"/>
  <c r="D97" i="13" s="1"/>
  <c r="E97" i="13" s="1"/>
  <c r="F97" i="13" s="1"/>
  <c r="G97" i="13" s="1"/>
  <c r="H97" i="13" s="1"/>
  <c r="I97" i="13" s="1"/>
  <c r="J97" i="13" s="1"/>
  <c r="K97" i="13" s="1"/>
  <c r="L97" i="13" s="1"/>
  <c r="M97" i="13" s="1"/>
  <c r="E25" i="98"/>
  <c r="I25" i="98"/>
  <c r="M25" i="98"/>
  <c r="C38" i="81"/>
  <c r="D38" i="81" s="1"/>
  <c r="E38" i="81" s="1"/>
  <c r="F38" i="81" s="1"/>
  <c r="G38" i="81" s="1"/>
  <c r="H38" i="81" s="1"/>
  <c r="I38" i="81" s="1"/>
  <c r="J38" i="81" s="1"/>
  <c r="K38" i="81" s="1"/>
  <c r="L38" i="81" s="1"/>
  <c r="M38" i="81" s="1"/>
  <c r="E88" i="12"/>
  <c r="I88" i="12"/>
  <c r="M88" i="12"/>
  <c r="E123" i="9"/>
  <c r="I123" i="9"/>
  <c r="M123" i="9"/>
  <c r="B29" i="81"/>
  <c r="B88" i="13"/>
  <c r="B123" i="9"/>
  <c r="B88" i="12"/>
  <c r="M42" i="54" l="1"/>
  <c r="L42" i="54"/>
  <c r="K42" i="54"/>
  <c r="J42" i="54"/>
  <c r="I42" i="54"/>
  <c r="H42" i="54"/>
  <c r="G42" i="54"/>
  <c r="F42" i="54"/>
  <c r="E42" i="54"/>
  <c r="D42" i="54"/>
  <c r="M40" i="54"/>
  <c r="L40" i="54"/>
  <c r="K40" i="54"/>
  <c r="J40" i="54"/>
  <c r="I40" i="54"/>
  <c r="H40" i="54"/>
  <c r="G40" i="54"/>
  <c r="F40" i="54"/>
  <c r="E40" i="54"/>
  <c r="D40" i="54"/>
  <c r="M39" i="54"/>
  <c r="L39" i="54"/>
  <c r="K39" i="54"/>
  <c r="J39" i="54"/>
  <c r="I39" i="54"/>
  <c r="H39" i="54"/>
  <c r="G39" i="54"/>
  <c r="F39" i="54"/>
  <c r="E39" i="54"/>
  <c r="D39" i="54"/>
  <c r="M38" i="54"/>
  <c r="L38" i="54"/>
  <c r="K38" i="54"/>
  <c r="J38" i="54"/>
  <c r="I38" i="54"/>
  <c r="H38" i="54"/>
  <c r="G38" i="54"/>
  <c r="F38" i="54"/>
  <c r="E38" i="54"/>
  <c r="D38" i="54"/>
  <c r="M37" i="54"/>
  <c r="L37" i="54"/>
  <c r="K37" i="54"/>
  <c r="J37" i="54"/>
  <c r="I37" i="54"/>
  <c r="H37" i="54"/>
  <c r="G37" i="54"/>
  <c r="F37" i="54"/>
  <c r="E37" i="54"/>
  <c r="D37" i="54"/>
  <c r="M36" i="54"/>
  <c r="L36" i="54"/>
  <c r="K36" i="54"/>
  <c r="J36" i="54"/>
  <c r="I36" i="54"/>
  <c r="H36" i="54"/>
  <c r="G36" i="54"/>
  <c r="F36" i="54"/>
  <c r="E36" i="54"/>
  <c r="D36" i="54"/>
  <c r="M34" i="54"/>
  <c r="L34" i="54"/>
  <c r="K34" i="54"/>
  <c r="J34" i="54"/>
  <c r="I34" i="54"/>
  <c r="H34" i="54"/>
  <c r="G34" i="54"/>
  <c r="F34" i="54"/>
  <c r="E34" i="54"/>
  <c r="D34" i="54"/>
  <c r="M33" i="54"/>
  <c r="L33" i="54"/>
  <c r="K33" i="54"/>
  <c r="J33" i="54"/>
  <c r="I33" i="54"/>
  <c r="H33" i="54"/>
  <c r="G33" i="54"/>
  <c r="F33" i="54"/>
  <c r="E33" i="54"/>
  <c r="D33" i="54"/>
  <c r="C42" i="54"/>
  <c r="C40" i="54"/>
  <c r="C39" i="54"/>
  <c r="C38" i="54"/>
  <c r="C37" i="54"/>
  <c r="C36" i="54"/>
  <c r="C34" i="54"/>
  <c r="C33" i="54"/>
  <c r="B42" i="54"/>
  <c r="B44" i="54"/>
  <c r="N24" i="54"/>
  <c r="M110" i="11"/>
  <c r="L110" i="11"/>
  <c r="K110" i="11"/>
  <c r="J110" i="11"/>
  <c r="I110" i="11"/>
  <c r="H110" i="11"/>
  <c r="G110" i="11"/>
  <c r="F110" i="11"/>
  <c r="E110" i="11"/>
  <c r="D110" i="11"/>
  <c r="M108" i="11"/>
  <c r="L108" i="11"/>
  <c r="K108" i="11"/>
  <c r="J108" i="11"/>
  <c r="I108" i="11"/>
  <c r="H108" i="11"/>
  <c r="G108" i="11"/>
  <c r="F108" i="11"/>
  <c r="E108" i="11"/>
  <c r="D108" i="11"/>
  <c r="M107" i="11"/>
  <c r="L107" i="11"/>
  <c r="K107" i="11"/>
  <c r="J107" i="11"/>
  <c r="I107" i="11"/>
  <c r="H107" i="11"/>
  <c r="G107" i="11"/>
  <c r="F107" i="11"/>
  <c r="E107" i="11"/>
  <c r="D107" i="11"/>
  <c r="M106" i="11"/>
  <c r="L106" i="11"/>
  <c r="K106" i="11"/>
  <c r="J106" i="11"/>
  <c r="I106" i="11"/>
  <c r="H106" i="11"/>
  <c r="G106" i="11"/>
  <c r="F106" i="11"/>
  <c r="E106" i="11"/>
  <c r="D106" i="11"/>
  <c r="M105" i="11"/>
  <c r="L105" i="11"/>
  <c r="K105" i="11"/>
  <c r="J105" i="11"/>
  <c r="I105" i="11"/>
  <c r="H105" i="11"/>
  <c r="G105" i="11"/>
  <c r="F105" i="11"/>
  <c r="E105" i="11"/>
  <c r="D105" i="11"/>
  <c r="M104" i="11"/>
  <c r="L104" i="11"/>
  <c r="K104" i="11"/>
  <c r="J104" i="11"/>
  <c r="I104" i="11"/>
  <c r="H104" i="11"/>
  <c r="G104" i="11"/>
  <c r="F104" i="11"/>
  <c r="E104" i="11"/>
  <c r="D104" i="11"/>
  <c r="M102" i="11"/>
  <c r="L102" i="11"/>
  <c r="K102" i="11"/>
  <c r="J102" i="11"/>
  <c r="I102" i="11"/>
  <c r="H102" i="11"/>
  <c r="G102" i="11"/>
  <c r="F102" i="11"/>
  <c r="E102" i="11"/>
  <c r="D102" i="11"/>
  <c r="M101" i="11"/>
  <c r="L101" i="11"/>
  <c r="L103" i="11" s="1"/>
  <c r="K101" i="11"/>
  <c r="J101" i="11"/>
  <c r="I101" i="11"/>
  <c r="H101" i="11"/>
  <c r="G101" i="11"/>
  <c r="F101" i="11"/>
  <c r="E101" i="11"/>
  <c r="D101" i="11"/>
  <c r="C110" i="11"/>
  <c r="B110" i="11"/>
  <c r="C108" i="11"/>
  <c r="B108" i="11"/>
  <c r="C107" i="11"/>
  <c r="B107" i="11"/>
  <c r="C106" i="11"/>
  <c r="B106" i="11"/>
  <c r="C105" i="11"/>
  <c r="B105" i="11"/>
  <c r="C104" i="11"/>
  <c r="B104" i="11"/>
  <c r="C102" i="11"/>
  <c r="B102" i="11"/>
  <c r="C101" i="11"/>
  <c r="B101" i="11"/>
  <c r="E19" i="107" s="1"/>
  <c r="N92" i="11"/>
  <c r="M109" i="8"/>
  <c r="L109" i="8"/>
  <c r="K109" i="8"/>
  <c r="J109" i="8"/>
  <c r="I109" i="8"/>
  <c r="H109" i="8"/>
  <c r="G109" i="8"/>
  <c r="F109" i="8"/>
  <c r="E109" i="8"/>
  <c r="D109" i="8"/>
  <c r="M107" i="8"/>
  <c r="L107" i="8"/>
  <c r="K107" i="8"/>
  <c r="J107" i="8"/>
  <c r="I107" i="8"/>
  <c r="H107" i="8"/>
  <c r="G107" i="8"/>
  <c r="F107" i="8"/>
  <c r="E107" i="8"/>
  <c r="D107" i="8"/>
  <c r="M106" i="8"/>
  <c r="L106" i="8"/>
  <c r="K106" i="8"/>
  <c r="J106" i="8"/>
  <c r="I106" i="8"/>
  <c r="H106" i="8"/>
  <c r="G106" i="8"/>
  <c r="F106" i="8"/>
  <c r="E106" i="8"/>
  <c r="D106" i="8"/>
  <c r="M105" i="8"/>
  <c r="L105" i="8"/>
  <c r="K105" i="8"/>
  <c r="J105" i="8"/>
  <c r="I105" i="8"/>
  <c r="H105" i="8"/>
  <c r="G105" i="8"/>
  <c r="F105" i="8"/>
  <c r="E105" i="8"/>
  <c r="D105" i="8"/>
  <c r="M104" i="8"/>
  <c r="L104" i="8"/>
  <c r="K104" i="8"/>
  <c r="J104" i="8"/>
  <c r="I104" i="8"/>
  <c r="H104" i="8"/>
  <c r="G104" i="8"/>
  <c r="F104" i="8"/>
  <c r="E104" i="8"/>
  <c r="D104" i="8"/>
  <c r="M103" i="8"/>
  <c r="L103" i="8"/>
  <c r="K103" i="8"/>
  <c r="J103" i="8"/>
  <c r="I103" i="8"/>
  <c r="H103" i="8"/>
  <c r="G103" i="8"/>
  <c r="F103" i="8"/>
  <c r="E103" i="8"/>
  <c r="D103" i="8"/>
  <c r="M101" i="8"/>
  <c r="L101" i="8"/>
  <c r="K101" i="8"/>
  <c r="J101" i="8"/>
  <c r="I101" i="8"/>
  <c r="H101" i="8"/>
  <c r="G101" i="8"/>
  <c r="F101" i="8"/>
  <c r="E101" i="8"/>
  <c r="D101" i="8"/>
  <c r="M100" i="8"/>
  <c r="L100" i="8"/>
  <c r="K100" i="8"/>
  <c r="J100" i="8"/>
  <c r="I100" i="8"/>
  <c r="H100" i="8"/>
  <c r="G100" i="8"/>
  <c r="F100" i="8"/>
  <c r="E100" i="8"/>
  <c r="D100" i="8"/>
  <c r="C109" i="8"/>
  <c r="C107" i="8"/>
  <c r="C106" i="8"/>
  <c r="C105" i="8"/>
  <c r="C104" i="8"/>
  <c r="C103" i="8"/>
  <c r="C101" i="8"/>
  <c r="C100" i="8"/>
  <c r="B109" i="8"/>
  <c r="B107" i="8"/>
  <c r="B106" i="8"/>
  <c r="B105" i="8"/>
  <c r="B104" i="8"/>
  <c r="B103" i="8"/>
  <c r="B101" i="8"/>
  <c r="B100" i="8"/>
  <c r="N91" i="8"/>
  <c r="M34" i="106"/>
  <c r="L34" i="106"/>
  <c r="K34" i="106"/>
  <c r="M32" i="106"/>
  <c r="L32" i="106"/>
  <c r="K32" i="106"/>
  <c r="M31" i="106"/>
  <c r="L31" i="106"/>
  <c r="K31" i="106"/>
  <c r="M30" i="106"/>
  <c r="L30" i="106"/>
  <c r="K30" i="106"/>
  <c r="M29" i="106"/>
  <c r="L29" i="106"/>
  <c r="K29" i="106"/>
  <c r="M28" i="106"/>
  <c r="L28" i="106"/>
  <c r="K28" i="106"/>
  <c r="M26" i="106"/>
  <c r="L26" i="106"/>
  <c r="K26" i="106"/>
  <c r="M25" i="106"/>
  <c r="L25" i="106"/>
  <c r="K25" i="106"/>
  <c r="J34" i="106"/>
  <c r="I34" i="106"/>
  <c r="H34" i="106"/>
  <c r="G34" i="106"/>
  <c r="F34" i="106"/>
  <c r="E34" i="106"/>
  <c r="D34" i="106"/>
  <c r="J32" i="106"/>
  <c r="I32" i="106"/>
  <c r="H32" i="106"/>
  <c r="G32" i="106"/>
  <c r="F32" i="106"/>
  <c r="E32" i="106"/>
  <c r="D32" i="106"/>
  <c r="J31" i="106"/>
  <c r="I31" i="106"/>
  <c r="H31" i="106"/>
  <c r="G31" i="106"/>
  <c r="F31" i="106"/>
  <c r="E31" i="106"/>
  <c r="D31" i="106"/>
  <c r="J30" i="106"/>
  <c r="I30" i="106"/>
  <c r="H30" i="106"/>
  <c r="G30" i="106"/>
  <c r="F30" i="106"/>
  <c r="E30" i="106"/>
  <c r="D30" i="106"/>
  <c r="J29" i="106"/>
  <c r="I29" i="106"/>
  <c r="H29" i="106"/>
  <c r="G29" i="106"/>
  <c r="F29" i="106"/>
  <c r="E29" i="106"/>
  <c r="D29" i="106"/>
  <c r="J28" i="106"/>
  <c r="I28" i="106"/>
  <c r="H28" i="106"/>
  <c r="G28" i="106"/>
  <c r="F28" i="106"/>
  <c r="E28" i="106"/>
  <c r="D28" i="106"/>
  <c r="J26" i="106"/>
  <c r="I26" i="106"/>
  <c r="H26" i="106"/>
  <c r="G26" i="106"/>
  <c r="F26" i="106"/>
  <c r="E26" i="106"/>
  <c r="D26" i="106"/>
  <c r="J25" i="106"/>
  <c r="I25" i="106"/>
  <c r="H25" i="106"/>
  <c r="G25" i="106"/>
  <c r="F25" i="106"/>
  <c r="E25" i="106"/>
  <c r="D25" i="106"/>
  <c r="C34" i="106"/>
  <c r="B34" i="106"/>
  <c r="C32" i="106"/>
  <c r="B32" i="106"/>
  <c r="C31" i="106"/>
  <c r="B31" i="106"/>
  <c r="C30" i="106"/>
  <c r="B30" i="106"/>
  <c r="C29" i="106"/>
  <c r="B29" i="106"/>
  <c r="C28" i="106"/>
  <c r="B28" i="106"/>
  <c r="C26" i="106"/>
  <c r="B26" i="106"/>
  <c r="C25" i="106"/>
  <c r="B25" i="106"/>
  <c r="B36" i="106" s="1"/>
  <c r="N16" i="106"/>
  <c r="M42" i="52"/>
  <c r="L42" i="52"/>
  <c r="K42" i="52"/>
  <c r="J42" i="52"/>
  <c r="I42" i="52"/>
  <c r="H42" i="52"/>
  <c r="G42" i="52"/>
  <c r="F42" i="52"/>
  <c r="E42" i="52"/>
  <c r="D42" i="52"/>
  <c r="M40" i="52"/>
  <c r="L40" i="52"/>
  <c r="K40" i="52"/>
  <c r="J40" i="52"/>
  <c r="I40" i="52"/>
  <c r="H40" i="52"/>
  <c r="G40" i="52"/>
  <c r="F40" i="52"/>
  <c r="E40" i="52"/>
  <c r="D40" i="52"/>
  <c r="M39" i="52"/>
  <c r="L39" i="52"/>
  <c r="K39" i="52"/>
  <c r="J39" i="52"/>
  <c r="I39" i="52"/>
  <c r="H39" i="52"/>
  <c r="G39" i="52"/>
  <c r="F39" i="52"/>
  <c r="E39" i="52"/>
  <c r="D39" i="52"/>
  <c r="M38" i="52"/>
  <c r="L38" i="52"/>
  <c r="K38" i="52"/>
  <c r="J38" i="52"/>
  <c r="I38" i="52"/>
  <c r="H38" i="52"/>
  <c r="G38" i="52"/>
  <c r="F38" i="52"/>
  <c r="E38" i="52"/>
  <c r="D38" i="52"/>
  <c r="M37" i="52"/>
  <c r="L37" i="52"/>
  <c r="K37" i="52"/>
  <c r="J37" i="52"/>
  <c r="I37" i="52"/>
  <c r="H37" i="52"/>
  <c r="G37" i="52"/>
  <c r="F37" i="52"/>
  <c r="E37" i="52"/>
  <c r="D37" i="52"/>
  <c r="M36" i="52"/>
  <c r="L36" i="52"/>
  <c r="K36" i="52"/>
  <c r="J36" i="52"/>
  <c r="I36" i="52"/>
  <c r="H36" i="52"/>
  <c r="G36" i="52"/>
  <c r="F36" i="52"/>
  <c r="E36" i="52"/>
  <c r="D36" i="52"/>
  <c r="M34" i="52"/>
  <c r="L34" i="52"/>
  <c r="K34" i="52"/>
  <c r="J34" i="52"/>
  <c r="I34" i="52"/>
  <c r="H34" i="52"/>
  <c r="G34" i="52"/>
  <c r="F34" i="52"/>
  <c r="E34" i="52"/>
  <c r="D34" i="52"/>
  <c r="M33" i="52"/>
  <c r="L33" i="52"/>
  <c r="K33" i="52"/>
  <c r="J33" i="52"/>
  <c r="I33" i="52"/>
  <c r="H33" i="52"/>
  <c r="G33" i="52"/>
  <c r="F33" i="52"/>
  <c r="E33" i="52"/>
  <c r="D33" i="52"/>
  <c r="C42" i="52"/>
  <c r="C40" i="52"/>
  <c r="C39" i="52"/>
  <c r="C38" i="52"/>
  <c r="C37" i="52"/>
  <c r="C36" i="52"/>
  <c r="C34" i="52"/>
  <c r="C33" i="52"/>
  <c r="B42" i="52"/>
  <c r="B40" i="52"/>
  <c r="B39" i="52"/>
  <c r="B38" i="52"/>
  <c r="B37" i="52"/>
  <c r="B36" i="52"/>
  <c r="B34" i="52"/>
  <c r="B33" i="52"/>
  <c r="B44" i="52" s="1"/>
  <c r="N24" i="52"/>
  <c r="M60" i="31"/>
  <c r="L60" i="31"/>
  <c r="K60" i="31"/>
  <c r="J60" i="31"/>
  <c r="I60" i="31"/>
  <c r="H60" i="31"/>
  <c r="G60" i="31"/>
  <c r="F60" i="31"/>
  <c r="E60" i="31"/>
  <c r="D60" i="31"/>
  <c r="C60" i="31"/>
  <c r="B60" i="31"/>
  <c r="M70" i="10"/>
  <c r="L70" i="10"/>
  <c r="K70" i="10"/>
  <c r="J70" i="10"/>
  <c r="I70" i="10"/>
  <c r="H70" i="10"/>
  <c r="G70" i="10"/>
  <c r="F70" i="10"/>
  <c r="E70" i="10"/>
  <c r="D70" i="10"/>
  <c r="M68" i="10"/>
  <c r="L68" i="10"/>
  <c r="K68" i="10"/>
  <c r="J68" i="10"/>
  <c r="I68" i="10"/>
  <c r="H68" i="10"/>
  <c r="G68" i="10"/>
  <c r="F68" i="10"/>
  <c r="E68" i="10"/>
  <c r="D68" i="10"/>
  <c r="M67" i="10"/>
  <c r="L67" i="10"/>
  <c r="K67" i="10"/>
  <c r="J67" i="10"/>
  <c r="I67" i="10"/>
  <c r="H67" i="10"/>
  <c r="G67" i="10"/>
  <c r="F67" i="10"/>
  <c r="E67" i="10"/>
  <c r="D67" i="10"/>
  <c r="M66" i="10"/>
  <c r="L66" i="10"/>
  <c r="K66" i="10"/>
  <c r="J66" i="10"/>
  <c r="I66" i="10"/>
  <c r="H66" i="10"/>
  <c r="G66" i="10"/>
  <c r="F66" i="10"/>
  <c r="E66" i="10"/>
  <c r="D66" i="10"/>
  <c r="M65" i="10"/>
  <c r="L65" i="10"/>
  <c r="K65" i="10"/>
  <c r="J65" i="10"/>
  <c r="I65" i="10"/>
  <c r="H65" i="10"/>
  <c r="G65" i="10"/>
  <c r="F65" i="10"/>
  <c r="E65" i="10"/>
  <c r="D65" i="10"/>
  <c r="M64" i="10"/>
  <c r="L64" i="10"/>
  <c r="K64" i="10"/>
  <c r="J64" i="10"/>
  <c r="I64" i="10"/>
  <c r="H64" i="10"/>
  <c r="G64" i="10"/>
  <c r="F64" i="10"/>
  <c r="E64" i="10"/>
  <c r="D64" i="10"/>
  <c r="M62" i="10"/>
  <c r="L62" i="10"/>
  <c r="K62" i="10"/>
  <c r="J62" i="10"/>
  <c r="I62" i="10"/>
  <c r="H62" i="10"/>
  <c r="G62" i="10"/>
  <c r="F62" i="10"/>
  <c r="E62" i="10"/>
  <c r="D62" i="10"/>
  <c r="M61" i="10"/>
  <c r="L61" i="10"/>
  <c r="K61" i="10"/>
  <c r="J61" i="10"/>
  <c r="I61" i="10"/>
  <c r="H61" i="10"/>
  <c r="G61" i="10"/>
  <c r="F61" i="10"/>
  <c r="E61" i="10"/>
  <c r="D61" i="10"/>
  <c r="C70" i="10"/>
  <c r="C68" i="10"/>
  <c r="C67" i="10"/>
  <c r="C66" i="10"/>
  <c r="C65" i="10"/>
  <c r="C64" i="10"/>
  <c r="C62" i="10"/>
  <c r="C61" i="10"/>
  <c r="B70" i="10"/>
  <c r="B68" i="10"/>
  <c r="B67" i="10"/>
  <c r="B66" i="10"/>
  <c r="B65" i="10"/>
  <c r="B64" i="10"/>
  <c r="B62" i="10"/>
  <c r="B61" i="10"/>
  <c r="N52" i="10"/>
  <c r="N46" i="31"/>
  <c r="M64" i="31"/>
  <c r="L64" i="31"/>
  <c r="K64" i="31"/>
  <c r="J64" i="31"/>
  <c r="I64" i="31"/>
  <c r="H64" i="31"/>
  <c r="G64" i="31"/>
  <c r="F64" i="31"/>
  <c r="E64" i="31"/>
  <c r="D64" i="31"/>
  <c r="M62" i="31"/>
  <c r="L62" i="31"/>
  <c r="K62" i="31"/>
  <c r="J62" i="31"/>
  <c r="I62" i="31"/>
  <c r="H62" i="31"/>
  <c r="G62" i="31"/>
  <c r="F62" i="31"/>
  <c r="E62" i="31"/>
  <c r="D62" i="31"/>
  <c r="M61" i="31"/>
  <c r="L61" i="31"/>
  <c r="K61" i="31"/>
  <c r="J61" i="31"/>
  <c r="I61" i="31"/>
  <c r="H61" i="31"/>
  <c r="G61" i="31"/>
  <c r="F61" i="31"/>
  <c r="E61" i="31"/>
  <c r="D61" i="31"/>
  <c r="M59" i="31"/>
  <c r="L59" i="31"/>
  <c r="K59" i="31"/>
  <c r="J59" i="31"/>
  <c r="I59" i="31"/>
  <c r="H59" i="31"/>
  <c r="G59" i="31"/>
  <c r="F59" i="31"/>
  <c r="E59" i="31"/>
  <c r="D59" i="31"/>
  <c r="M58" i="31"/>
  <c r="L58" i="31"/>
  <c r="K58" i="31"/>
  <c r="J58" i="31"/>
  <c r="I58" i="31"/>
  <c r="H58" i="31"/>
  <c r="G58" i="31"/>
  <c r="F58" i="31"/>
  <c r="E58" i="31"/>
  <c r="D58" i="31"/>
  <c r="M56" i="31"/>
  <c r="L56" i="31"/>
  <c r="K56" i="31"/>
  <c r="J56" i="31"/>
  <c r="I56" i="31"/>
  <c r="H56" i="31"/>
  <c r="G56" i="31"/>
  <c r="F56" i="31"/>
  <c r="E56" i="31"/>
  <c r="D56" i="31"/>
  <c r="M55" i="31"/>
  <c r="L55" i="31"/>
  <c r="K55" i="31"/>
  <c r="J55" i="31"/>
  <c r="I55" i="31"/>
  <c r="H55" i="31"/>
  <c r="G55" i="31"/>
  <c r="F55" i="31"/>
  <c r="E55" i="31"/>
  <c r="D55" i="31"/>
  <c r="C64" i="31"/>
  <c r="C62" i="31"/>
  <c r="C61" i="31"/>
  <c r="C59" i="31"/>
  <c r="C58" i="31"/>
  <c r="C56" i="31"/>
  <c r="C55" i="31"/>
  <c r="B64" i="31"/>
  <c r="B62" i="31"/>
  <c r="B61" i="31"/>
  <c r="B59" i="31"/>
  <c r="B58" i="31"/>
  <c r="B56" i="31"/>
  <c r="B55" i="31"/>
  <c r="M33" i="93"/>
  <c r="L33" i="93"/>
  <c r="K33" i="93"/>
  <c r="J33" i="93"/>
  <c r="I33" i="93"/>
  <c r="H33" i="93"/>
  <c r="G33" i="93"/>
  <c r="F33" i="93"/>
  <c r="E33" i="93"/>
  <c r="D33" i="93"/>
  <c r="M31" i="93"/>
  <c r="L31" i="93"/>
  <c r="K31" i="93"/>
  <c r="J31" i="93"/>
  <c r="I31" i="93"/>
  <c r="H31" i="93"/>
  <c r="G31" i="93"/>
  <c r="F31" i="93"/>
  <c r="E31" i="93"/>
  <c r="D31" i="93"/>
  <c r="M30" i="93"/>
  <c r="L30" i="93"/>
  <c r="K30" i="93"/>
  <c r="J30" i="93"/>
  <c r="I30" i="93"/>
  <c r="H30" i="93"/>
  <c r="G30" i="93"/>
  <c r="F30" i="93"/>
  <c r="E30" i="93"/>
  <c r="D30" i="93"/>
  <c r="M29" i="93"/>
  <c r="L29" i="93"/>
  <c r="K29" i="93"/>
  <c r="J29" i="93"/>
  <c r="I29" i="93"/>
  <c r="H29" i="93"/>
  <c r="G29" i="93"/>
  <c r="F29" i="93"/>
  <c r="E29" i="93"/>
  <c r="D29" i="93"/>
  <c r="M28" i="93"/>
  <c r="L28" i="93"/>
  <c r="K28" i="93"/>
  <c r="J28" i="93"/>
  <c r="I28" i="93"/>
  <c r="H28" i="93"/>
  <c r="G28" i="93"/>
  <c r="F28" i="93"/>
  <c r="E28" i="93"/>
  <c r="D28" i="93"/>
  <c r="M27" i="93"/>
  <c r="L27" i="93"/>
  <c r="K27" i="93"/>
  <c r="J27" i="93"/>
  <c r="I27" i="93"/>
  <c r="H27" i="93"/>
  <c r="G27" i="93"/>
  <c r="F27" i="93"/>
  <c r="E27" i="93"/>
  <c r="D27" i="93"/>
  <c r="M25" i="93"/>
  <c r="L25" i="93"/>
  <c r="K25" i="93"/>
  <c r="J25" i="93"/>
  <c r="I25" i="93"/>
  <c r="H25" i="93"/>
  <c r="G25" i="93"/>
  <c r="F25" i="93"/>
  <c r="E25" i="93"/>
  <c r="D25" i="93"/>
  <c r="M24" i="93"/>
  <c r="L24" i="93"/>
  <c r="K24" i="93"/>
  <c r="J24" i="93"/>
  <c r="I24" i="93"/>
  <c r="H24" i="93"/>
  <c r="G24" i="93"/>
  <c r="F24" i="93"/>
  <c r="E24" i="93"/>
  <c r="D24" i="93"/>
  <c r="C33" i="93"/>
  <c r="C31" i="93"/>
  <c r="C30" i="93"/>
  <c r="C29" i="93"/>
  <c r="C28" i="93"/>
  <c r="C27" i="93"/>
  <c r="C25" i="93"/>
  <c r="C24" i="93"/>
  <c r="B33" i="93"/>
  <c r="B30" i="93"/>
  <c r="B29" i="93"/>
  <c r="B28" i="93"/>
  <c r="B27" i="93"/>
  <c r="B25" i="93"/>
  <c r="B24" i="93"/>
  <c r="B31" i="93"/>
  <c r="N15" i="93"/>
  <c r="B111" i="8" l="1"/>
  <c r="E18" i="107"/>
  <c r="B72" i="10"/>
  <c r="E14" i="107"/>
  <c r="B66" i="31"/>
  <c r="E13" i="107"/>
  <c r="B35" i="93"/>
  <c r="E12" i="107"/>
  <c r="C103" i="11"/>
  <c r="F103" i="11"/>
  <c r="D103" i="11"/>
  <c r="C72" i="10"/>
  <c r="D72" i="10" s="1"/>
  <c r="E72" i="10" s="1"/>
  <c r="F72" i="10" s="1"/>
  <c r="G72" i="10" s="1"/>
  <c r="H72" i="10" s="1"/>
  <c r="I72" i="10" s="1"/>
  <c r="J72" i="10" s="1"/>
  <c r="K72" i="10" s="1"/>
  <c r="L72" i="10" s="1"/>
  <c r="M72" i="10" s="1"/>
  <c r="C35" i="93"/>
  <c r="C66" i="31"/>
  <c r="D66" i="31" s="1"/>
  <c r="E66" i="31" s="1"/>
  <c r="F66" i="31" s="1"/>
  <c r="G66" i="31" s="1"/>
  <c r="H66" i="31" s="1"/>
  <c r="I66" i="31" s="1"/>
  <c r="J66" i="31" s="1"/>
  <c r="K66" i="31" s="1"/>
  <c r="L66" i="31" s="1"/>
  <c r="M66" i="31" s="1"/>
  <c r="C57" i="31"/>
  <c r="G27" i="106"/>
  <c r="G35" i="52"/>
  <c r="K35" i="52"/>
  <c r="C63" i="10"/>
  <c r="G63" i="10"/>
  <c r="E57" i="31"/>
  <c r="M57" i="31"/>
  <c r="C26" i="93"/>
  <c r="J103" i="11"/>
  <c r="H103" i="11"/>
  <c r="C35" i="54"/>
  <c r="K102" i="8"/>
  <c r="F27" i="106"/>
  <c r="J27" i="106"/>
  <c r="K27" i="106"/>
  <c r="E27" i="106"/>
  <c r="I27" i="106"/>
  <c r="G57" i="31"/>
  <c r="K57" i="31"/>
  <c r="F26" i="93"/>
  <c r="D57" i="31"/>
  <c r="H57" i="31"/>
  <c r="L57" i="31"/>
  <c r="C102" i="8"/>
  <c r="F102" i="8"/>
  <c r="J102" i="8"/>
  <c r="E35" i="54"/>
  <c r="I35" i="54"/>
  <c r="I57" i="31"/>
  <c r="K63" i="10"/>
  <c r="E63" i="10"/>
  <c r="I63" i="10"/>
  <c r="M63" i="10"/>
  <c r="F35" i="52"/>
  <c r="G102" i="8"/>
  <c r="F35" i="54"/>
  <c r="J35" i="54"/>
  <c r="F57" i="31"/>
  <c r="J57" i="31"/>
  <c r="F63" i="10"/>
  <c r="J63" i="10"/>
  <c r="D27" i="106"/>
  <c r="H27" i="106"/>
  <c r="K35" i="54"/>
  <c r="C44" i="52"/>
  <c r="D44" i="52" s="1"/>
  <c r="E44" i="52" s="1"/>
  <c r="F44" i="52" s="1"/>
  <c r="G44" i="52" s="1"/>
  <c r="H44" i="52" s="1"/>
  <c r="I44" i="52" s="1"/>
  <c r="J44" i="52" s="1"/>
  <c r="K44" i="52" s="1"/>
  <c r="L44" i="52" s="1"/>
  <c r="M44" i="52" s="1"/>
  <c r="C35" i="52"/>
  <c r="E35" i="52"/>
  <c r="I35" i="52"/>
  <c r="J35" i="52"/>
  <c r="D35" i="52"/>
  <c r="H35" i="52"/>
  <c r="L35" i="52"/>
  <c r="G35" i="54"/>
  <c r="D35" i="54"/>
  <c r="M35" i="54"/>
  <c r="B103" i="11"/>
  <c r="E103" i="11"/>
  <c r="I103" i="11"/>
  <c r="M103" i="11"/>
  <c r="G103" i="11"/>
  <c r="K103" i="11"/>
  <c r="C111" i="8"/>
  <c r="D111" i="8" s="1"/>
  <c r="E111" i="8" s="1"/>
  <c r="F111" i="8" s="1"/>
  <c r="G111" i="8" s="1"/>
  <c r="H111" i="8" s="1"/>
  <c r="I111" i="8" s="1"/>
  <c r="J111" i="8" s="1"/>
  <c r="K111" i="8" s="1"/>
  <c r="L111" i="8" s="1"/>
  <c r="M111" i="8" s="1"/>
  <c r="D102" i="8"/>
  <c r="H102" i="8"/>
  <c r="L102" i="8"/>
  <c r="E102" i="8"/>
  <c r="I102" i="8"/>
  <c r="M102" i="8"/>
  <c r="L27" i="106"/>
  <c r="C27" i="106"/>
  <c r="M27" i="106"/>
  <c r="C36" i="106"/>
  <c r="D36" i="106" s="1"/>
  <c r="E36" i="106" s="1"/>
  <c r="F36" i="106" s="1"/>
  <c r="G36" i="106" s="1"/>
  <c r="H36" i="106" s="1"/>
  <c r="I36" i="106" s="1"/>
  <c r="J36" i="106" s="1"/>
  <c r="K36" i="106" s="1"/>
  <c r="L36" i="106" s="1"/>
  <c r="M36" i="106" s="1"/>
  <c r="M35" i="52"/>
  <c r="D63" i="10"/>
  <c r="H63" i="10"/>
  <c r="L63" i="10"/>
  <c r="K26" i="93"/>
  <c r="E26" i="93"/>
  <c r="I26" i="93"/>
  <c r="M26" i="93"/>
  <c r="J26" i="93"/>
  <c r="L35" i="54"/>
  <c r="H35" i="54"/>
  <c r="C44" i="54"/>
  <c r="D44" i="54" s="1"/>
  <c r="E44" i="54" s="1"/>
  <c r="F44" i="54" s="1"/>
  <c r="G44" i="54" s="1"/>
  <c r="H44" i="54" s="1"/>
  <c r="I44" i="54" s="1"/>
  <c r="J44" i="54" s="1"/>
  <c r="K44" i="54" s="1"/>
  <c r="L44" i="54" s="1"/>
  <c r="M44" i="54" s="1"/>
  <c r="B112" i="11"/>
  <c r="C112" i="11" s="1"/>
  <c r="D112" i="11" s="1"/>
  <c r="E112" i="11" s="1"/>
  <c r="F112" i="11" s="1"/>
  <c r="G112" i="11" s="1"/>
  <c r="H112" i="11" s="1"/>
  <c r="I112" i="11" s="1"/>
  <c r="J112" i="11" s="1"/>
  <c r="K112" i="11" s="1"/>
  <c r="L112" i="11" s="1"/>
  <c r="M112" i="11" s="1"/>
  <c r="B102" i="8"/>
  <c r="B27" i="106"/>
  <c r="B35" i="52"/>
  <c r="B63" i="10"/>
  <c r="B57" i="31"/>
  <c r="L26" i="93"/>
  <c r="H26" i="93"/>
  <c r="G26" i="93"/>
  <c r="D26" i="93"/>
  <c r="D35" i="93"/>
  <c r="E35" i="93" s="1"/>
  <c r="F35" i="93" s="1"/>
  <c r="G35" i="93" s="1"/>
  <c r="H35" i="93" s="1"/>
  <c r="I35" i="93" s="1"/>
  <c r="J35" i="93" s="1"/>
  <c r="K35" i="93" s="1"/>
  <c r="L35" i="93" s="1"/>
  <c r="M35" i="93" s="1"/>
  <c r="B26" i="93"/>
  <c r="M160" i="6"/>
  <c r="L160" i="6"/>
  <c r="K160" i="6"/>
  <c r="J160" i="6"/>
  <c r="I160" i="6"/>
  <c r="H160" i="6"/>
  <c r="G160" i="6"/>
  <c r="F160" i="6"/>
  <c r="E160" i="6"/>
  <c r="D160" i="6"/>
  <c r="M158" i="6"/>
  <c r="L158" i="6"/>
  <c r="K158" i="6"/>
  <c r="J158" i="6"/>
  <c r="I158" i="6"/>
  <c r="H158" i="6"/>
  <c r="G158" i="6"/>
  <c r="F158" i="6"/>
  <c r="E158" i="6"/>
  <c r="D158" i="6"/>
  <c r="M157" i="6"/>
  <c r="L157" i="6"/>
  <c r="K157" i="6"/>
  <c r="J157" i="6"/>
  <c r="I157" i="6"/>
  <c r="H157" i="6"/>
  <c r="G157" i="6"/>
  <c r="F157" i="6"/>
  <c r="E157" i="6"/>
  <c r="D157" i="6"/>
  <c r="M156" i="6"/>
  <c r="L156" i="6"/>
  <c r="K156" i="6"/>
  <c r="J156" i="6"/>
  <c r="I156" i="6"/>
  <c r="H156" i="6"/>
  <c r="G156" i="6"/>
  <c r="F156" i="6"/>
  <c r="E156" i="6"/>
  <c r="D156" i="6"/>
  <c r="M155" i="6"/>
  <c r="L155" i="6"/>
  <c r="K155" i="6"/>
  <c r="J155" i="6"/>
  <c r="I155" i="6"/>
  <c r="H155" i="6"/>
  <c r="G155" i="6"/>
  <c r="F155" i="6"/>
  <c r="E155" i="6"/>
  <c r="D155" i="6"/>
  <c r="M154" i="6"/>
  <c r="L154" i="6"/>
  <c r="K154" i="6"/>
  <c r="J154" i="6"/>
  <c r="I154" i="6"/>
  <c r="H154" i="6"/>
  <c r="G154" i="6"/>
  <c r="F154" i="6"/>
  <c r="E154" i="6"/>
  <c r="D154" i="6"/>
  <c r="M152" i="6"/>
  <c r="L152" i="6"/>
  <c r="K152" i="6"/>
  <c r="J152" i="6"/>
  <c r="I152" i="6"/>
  <c r="H152" i="6"/>
  <c r="G152" i="6"/>
  <c r="F152" i="6"/>
  <c r="E152" i="6"/>
  <c r="D152" i="6"/>
  <c r="M151" i="6"/>
  <c r="L151" i="6"/>
  <c r="K151" i="6"/>
  <c r="J151" i="6"/>
  <c r="I151" i="6"/>
  <c r="H151" i="6"/>
  <c r="G151" i="6"/>
  <c r="F151" i="6"/>
  <c r="E151" i="6"/>
  <c r="D151" i="6"/>
  <c r="C160" i="6"/>
  <c r="C158" i="6"/>
  <c r="C157" i="6"/>
  <c r="C156" i="6"/>
  <c r="C155" i="6"/>
  <c r="C154" i="6"/>
  <c r="C152" i="6"/>
  <c r="C153" i="6" s="1"/>
  <c r="C151" i="6"/>
  <c r="M112" i="7"/>
  <c r="L112" i="7"/>
  <c r="K112" i="7"/>
  <c r="J112" i="7"/>
  <c r="I112" i="7"/>
  <c r="H112" i="7"/>
  <c r="G112" i="7"/>
  <c r="F112" i="7"/>
  <c r="E112" i="7"/>
  <c r="D112" i="7"/>
  <c r="C112" i="7"/>
  <c r="B112" i="7"/>
  <c r="B160" i="6"/>
  <c r="B158" i="6"/>
  <c r="B157" i="6"/>
  <c r="B162" i="6"/>
  <c r="N142" i="6"/>
  <c r="M117" i="7"/>
  <c r="L117" i="7"/>
  <c r="K117" i="7"/>
  <c r="J117" i="7"/>
  <c r="I117" i="7"/>
  <c r="H117" i="7"/>
  <c r="G117" i="7"/>
  <c r="F117" i="7"/>
  <c r="E117" i="7"/>
  <c r="D117" i="7"/>
  <c r="M115" i="7"/>
  <c r="L115" i="7"/>
  <c r="K115" i="7"/>
  <c r="J115" i="7"/>
  <c r="I115" i="7"/>
  <c r="H115" i="7"/>
  <c r="G115" i="7"/>
  <c r="F115" i="7"/>
  <c r="E115" i="7"/>
  <c r="D115" i="7"/>
  <c r="M114" i="7"/>
  <c r="L114" i="7"/>
  <c r="K114" i="7"/>
  <c r="J114" i="7"/>
  <c r="I114" i="7"/>
  <c r="H114" i="7"/>
  <c r="G114" i="7"/>
  <c r="F114" i="7"/>
  <c r="E114" i="7"/>
  <c r="D114" i="7"/>
  <c r="M113" i="7"/>
  <c r="L113" i="7"/>
  <c r="K113" i="7"/>
  <c r="J113" i="7"/>
  <c r="I113" i="7"/>
  <c r="H113" i="7"/>
  <c r="G113" i="7"/>
  <c r="F113" i="7"/>
  <c r="E113" i="7"/>
  <c r="D113" i="7"/>
  <c r="M111" i="7"/>
  <c r="L111" i="7"/>
  <c r="K111" i="7"/>
  <c r="J111" i="7"/>
  <c r="I111" i="7"/>
  <c r="H111" i="7"/>
  <c r="G111" i="7"/>
  <c r="F111" i="7"/>
  <c r="E111" i="7"/>
  <c r="D111" i="7"/>
  <c r="M109" i="7"/>
  <c r="L109" i="7"/>
  <c r="K109" i="7"/>
  <c r="J109" i="7"/>
  <c r="I109" i="7"/>
  <c r="H109" i="7"/>
  <c r="G109" i="7"/>
  <c r="F109" i="7"/>
  <c r="E109" i="7"/>
  <c r="D109" i="7"/>
  <c r="M108" i="7"/>
  <c r="L108" i="7"/>
  <c r="K108" i="7"/>
  <c r="J108" i="7"/>
  <c r="I108" i="7"/>
  <c r="H108" i="7"/>
  <c r="G108" i="7"/>
  <c r="F108" i="7"/>
  <c r="E108" i="7"/>
  <c r="D108" i="7"/>
  <c r="C117" i="7"/>
  <c r="C115" i="7"/>
  <c r="C114" i="7"/>
  <c r="C113" i="7"/>
  <c r="C111" i="7"/>
  <c r="C109" i="7"/>
  <c r="C108" i="7"/>
  <c r="B117" i="7"/>
  <c r="B115" i="7"/>
  <c r="B114" i="7"/>
  <c r="B113" i="7"/>
  <c r="B111" i="7"/>
  <c r="B109" i="7"/>
  <c r="B108" i="7"/>
  <c r="N99" i="7"/>
  <c r="M33" i="95"/>
  <c r="L33" i="95"/>
  <c r="K33" i="95"/>
  <c r="J33" i="95"/>
  <c r="I33" i="95"/>
  <c r="H33" i="95"/>
  <c r="G33" i="95"/>
  <c r="F33" i="95"/>
  <c r="E33" i="95"/>
  <c r="D33" i="95"/>
  <c r="M31" i="95"/>
  <c r="L31" i="95"/>
  <c r="K31" i="95"/>
  <c r="J31" i="95"/>
  <c r="I31" i="95"/>
  <c r="H31" i="95"/>
  <c r="G31" i="95"/>
  <c r="F31" i="95"/>
  <c r="E31" i="95"/>
  <c r="D31" i="95"/>
  <c r="M30" i="95"/>
  <c r="L30" i="95"/>
  <c r="K30" i="95"/>
  <c r="J30" i="95"/>
  <c r="I30" i="95"/>
  <c r="H30" i="95"/>
  <c r="G30" i="95"/>
  <c r="F30" i="95"/>
  <c r="E30" i="95"/>
  <c r="D30" i="95"/>
  <c r="M29" i="95"/>
  <c r="L29" i="95"/>
  <c r="K29" i="95"/>
  <c r="J29" i="95"/>
  <c r="I29" i="95"/>
  <c r="H29" i="95"/>
  <c r="G29" i="95"/>
  <c r="F29" i="95"/>
  <c r="E29" i="95"/>
  <c r="D29" i="95"/>
  <c r="M28" i="95"/>
  <c r="L28" i="95"/>
  <c r="K28" i="95"/>
  <c r="J28" i="95"/>
  <c r="I28" i="95"/>
  <c r="H28" i="95"/>
  <c r="G28" i="95"/>
  <c r="F28" i="95"/>
  <c r="E28" i="95"/>
  <c r="D28" i="95"/>
  <c r="M27" i="95"/>
  <c r="L27" i="95"/>
  <c r="K27" i="95"/>
  <c r="J27" i="95"/>
  <c r="I27" i="95"/>
  <c r="H27" i="95"/>
  <c r="G27" i="95"/>
  <c r="F27" i="95"/>
  <c r="E27" i="95"/>
  <c r="D27" i="95"/>
  <c r="M25" i="95"/>
  <c r="L25" i="95"/>
  <c r="K25" i="95"/>
  <c r="J25" i="95"/>
  <c r="I25" i="95"/>
  <c r="H25" i="95"/>
  <c r="G25" i="95"/>
  <c r="F25" i="95"/>
  <c r="E25" i="95"/>
  <c r="D25" i="95"/>
  <c r="M24" i="95"/>
  <c r="L24" i="95"/>
  <c r="K24" i="95"/>
  <c r="J24" i="95"/>
  <c r="I24" i="95"/>
  <c r="H24" i="95"/>
  <c r="G24" i="95"/>
  <c r="F24" i="95"/>
  <c r="E24" i="95"/>
  <c r="D24" i="95"/>
  <c r="C33" i="95"/>
  <c r="B33" i="95"/>
  <c r="C31" i="95"/>
  <c r="C30" i="95"/>
  <c r="C29" i="95"/>
  <c r="C28" i="95"/>
  <c r="C27" i="95"/>
  <c r="C25" i="95"/>
  <c r="C24" i="95"/>
  <c r="B31" i="95"/>
  <c r="B30" i="95"/>
  <c r="B29" i="95"/>
  <c r="B28" i="95"/>
  <c r="B27" i="95"/>
  <c r="B25" i="95"/>
  <c r="B24" i="95"/>
  <c r="B35" i="95" s="1"/>
  <c r="N15" i="95"/>
  <c r="C162" i="6" l="1"/>
  <c r="B119" i="7"/>
  <c r="E10" i="107"/>
  <c r="C35" i="95"/>
  <c r="H153" i="6"/>
  <c r="L153" i="6"/>
  <c r="F153" i="6"/>
  <c r="D153" i="6"/>
  <c r="G26" i="95"/>
  <c r="K26" i="95"/>
  <c r="C119" i="7"/>
  <c r="D119" i="7" s="1"/>
  <c r="E119" i="7" s="1"/>
  <c r="F119" i="7" s="1"/>
  <c r="G119" i="7" s="1"/>
  <c r="H119" i="7" s="1"/>
  <c r="I119" i="7" s="1"/>
  <c r="J119" i="7" s="1"/>
  <c r="K119" i="7" s="1"/>
  <c r="L119" i="7" s="1"/>
  <c r="M119" i="7" s="1"/>
  <c r="D26" i="95"/>
  <c r="L26" i="95"/>
  <c r="H26" i="95"/>
  <c r="F26" i="95"/>
  <c r="J153" i="6"/>
  <c r="E153" i="6"/>
  <c r="J26" i="95"/>
  <c r="C110" i="7"/>
  <c r="I153" i="6"/>
  <c r="M153" i="6"/>
  <c r="C26" i="95"/>
  <c r="D35" i="95"/>
  <c r="E35" i="95" s="1"/>
  <c r="F35" i="95" s="1"/>
  <c r="G35" i="95" s="1"/>
  <c r="H35" i="95" s="1"/>
  <c r="I35" i="95" s="1"/>
  <c r="J35" i="95" s="1"/>
  <c r="K35" i="95" s="1"/>
  <c r="L35" i="95" s="1"/>
  <c r="M35" i="95" s="1"/>
  <c r="E26" i="95"/>
  <c r="I26" i="95"/>
  <c r="M26" i="95"/>
  <c r="G153" i="6"/>
  <c r="K153" i="6"/>
  <c r="G110" i="7"/>
  <c r="K110" i="7"/>
  <c r="E110" i="7"/>
  <c r="I110" i="7"/>
  <c r="M110" i="7"/>
  <c r="F110" i="7"/>
  <c r="J110" i="7"/>
  <c r="D110" i="7"/>
  <c r="H110" i="7"/>
  <c r="L110" i="7"/>
  <c r="D162" i="6"/>
  <c r="E162" i="6" s="1"/>
  <c r="F162" i="6" s="1"/>
  <c r="G162" i="6" s="1"/>
  <c r="H162" i="6" s="1"/>
  <c r="I162" i="6" s="1"/>
  <c r="J162" i="6" s="1"/>
  <c r="K162" i="6" s="1"/>
  <c r="L162" i="6" s="1"/>
  <c r="M162" i="6" s="1"/>
  <c r="B110" i="7"/>
  <c r="B26" i="95"/>
  <c r="N25" i="3" l="1"/>
  <c r="M43" i="3"/>
  <c r="L43" i="3"/>
  <c r="K43" i="3"/>
  <c r="J43" i="3"/>
  <c r="I43" i="3"/>
  <c r="H43" i="3"/>
  <c r="G43" i="3"/>
  <c r="F43" i="3"/>
  <c r="E43" i="3"/>
  <c r="D43" i="3"/>
  <c r="C43" i="3"/>
  <c r="M41" i="3"/>
  <c r="L41" i="3"/>
  <c r="K41" i="3"/>
  <c r="J41" i="3"/>
  <c r="I41" i="3"/>
  <c r="H41" i="3"/>
  <c r="G41" i="3"/>
  <c r="F41" i="3"/>
  <c r="E41" i="3"/>
  <c r="D41" i="3"/>
  <c r="C41" i="3"/>
  <c r="M40" i="3"/>
  <c r="L40" i="3"/>
  <c r="K40" i="3"/>
  <c r="J40" i="3"/>
  <c r="I40" i="3"/>
  <c r="H40" i="3"/>
  <c r="G40" i="3"/>
  <c r="F40" i="3"/>
  <c r="E40" i="3"/>
  <c r="D40" i="3"/>
  <c r="C40" i="3"/>
  <c r="M39" i="3"/>
  <c r="L39" i="3"/>
  <c r="K39" i="3"/>
  <c r="J39" i="3"/>
  <c r="I39" i="3"/>
  <c r="H39" i="3"/>
  <c r="G39" i="3"/>
  <c r="F39" i="3"/>
  <c r="E39" i="3"/>
  <c r="D39" i="3"/>
  <c r="C39" i="3"/>
  <c r="M38" i="3"/>
  <c r="L38" i="3"/>
  <c r="K38" i="3"/>
  <c r="J38" i="3"/>
  <c r="I38" i="3"/>
  <c r="H38" i="3"/>
  <c r="G38" i="3"/>
  <c r="F38" i="3"/>
  <c r="E38" i="3"/>
  <c r="D38" i="3"/>
  <c r="C38" i="3"/>
  <c r="M37" i="3"/>
  <c r="L37" i="3"/>
  <c r="K37" i="3"/>
  <c r="J37" i="3"/>
  <c r="I37" i="3"/>
  <c r="H37" i="3"/>
  <c r="G37" i="3"/>
  <c r="F37" i="3"/>
  <c r="E37" i="3"/>
  <c r="D37" i="3"/>
  <c r="C37" i="3"/>
  <c r="M35" i="3"/>
  <c r="L35" i="3"/>
  <c r="K35" i="3"/>
  <c r="J35" i="3"/>
  <c r="I35" i="3"/>
  <c r="H35" i="3"/>
  <c r="G35" i="3"/>
  <c r="F35" i="3"/>
  <c r="E35" i="3"/>
  <c r="D35" i="3"/>
  <c r="C35" i="3"/>
  <c r="M34" i="3"/>
  <c r="L34" i="3"/>
  <c r="K34" i="3"/>
  <c r="J34" i="3"/>
  <c r="I34" i="3"/>
  <c r="H34" i="3"/>
  <c r="G34" i="3"/>
  <c r="F34" i="3"/>
  <c r="E34" i="3"/>
  <c r="D34" i="3"/>
  <c r="C34" i="3"/>
  <c r="B43" i="3"/>
  <c r="B41" i="3"/>
  <c r="B40" i="3"/>
  <c r="B39" i="3"/>
  <c r="B38" i="3"/>
  <c r="B37" i="3"/>
  <c r="B35" i="3"/>
  <c r="B34" i="3"/>
  <c r="N17" i="83"/>
  <c r="M35" i="83"/>
  <c r="L35" i="83"/>
  <c r="K35" i="83"/>
  <c r="J35" i="83"/>
  <c r="I35" i="83"/>
  <c r="H35" i="83"/>
  <c r="G35" i="83"/>
  <c r="F35" i="83"/>
  <c r="E35" i="83"/>
  <c r="D35" i="83"/>
  <c r="C35" i="83"/>
  <c r="M33" i="83"/>
  <c r="L33" i="83"/>
  <c r="K33" i="83"/>
  <c r="J33" i="83"/>
  <c r="I33" i="83"/>
  <c r="H33" i="83"/>
  <c r="G33" i="83"/>
  <c r="F33" i="83"/>
  <c r="E33" i="83"/>
  <c r="D33" i="83"/>
  <c r="C33" i="83"/>
  <c r="M32" i="83"/>
  <c r="L32" i="83"/>
  <c r="K32" i="83"/>
  <c r="J32" i="83"/>
  <c r="I32" i="83"/>
  <c r="H32" i="83"/>
  <c r="G32" i="83"/>
  <c r="F32" i="83"/>
  <c r="E32" i="83"/>
  <c r="D32" i="83"/>
  <c r="C32" i="83"/>
  <c r="M31" i="83"/>
  <c r="L31" i="83"/>
  <c r="K31" i="83"/>
  <c r="J31" i="83"/>
  <c r="I31" i="83"/>
  <c r="H31" i="83"/>
  <c r="G31" i="83"/>
  <c r="F31" i="83"/>
  <c r="E31" i="83"/>
  <c r="D31" i="83"/>
  <c r="C31" i="83"/>
  <c r="M27" i="83"/>
  <c r="L27" i="83"/>
  <c r="K27" i="83"/>
  <c r="J27" i="83"/>
  <c r="I27" i="83"/>
  <c r="H27" i="83"/>
  <c r="G27" i="83"/>
  <c r="F27" i="83"/>
  <c r="E27" i="83"/>
  <c r="D27" i="83"/>
  <c r="C27" i="83"/>
  <c r="B35" i="83"/>
  <c r="B33" i="83"/>
  <c r="B32" i="83"/>
  <c r="B31" i="83"/>
  <c r="B27" i="83"/>
  <c r="M30" i="83"/>
  <c r="L30" i="83"/>
  <c r="K30" i="83"/>
  <c r="J30" i="83"/>
  <c r="I30" i="83"/>
  <c r="H30" i="83"/>
  <c r="G30" i="83"/>
  <c r="F30" i="83"/>
  <c r="E30" i="83"/>
  <c r="D30" i="83"/>
  <c r="C30" i="83"/>
  <c r="B30" i="83"/>
  <c r="M29" i="83"/>
  <c r="L29" i="83"/>
  <c r="K29" i="83"/>
  <c r="J29" i="83"/>
  <c r="I29" i="83"/>
  <c r="H29" i="83"/>
  <c r="G29" i="83"/>
  <c r="F29" i="83"/>
  <c r="E29" i="83"/>
  <c r="C29" i="83"/>
  <c r="B29" i="83"/>
  <c r="D29" i="83"/>
  <c r="C26" i="83"/>
  <c r="B26" i="83"/>
  <c r="B45" i="3" l="1"/>
  <c r="C45" i="3" s="1"/>
  <c r="D45" i="3" s="1"/>
  <c r="E45" i="3" s="1"/>
  <c r="F45" i="3" s="1"/>
  <c r="G45" i="3" s="1"/>
  <c r="H45" i="3" s="1"/>
  <c r="I45" i="3" s="1"/>
  <c r="J45" i="3" s="1"/>
  <c r="K45" i="3" s="1"/>
  <c r="L45" i="3" s="1"/>
  <c r="M45" i="3" s="1"/>
  <c r="E8" i="107"/>
  <c r="B37" i="83"/>
  <c r="E7" i="107"/>
  <c r="D36" i="3"/>
  <c r="H36" i="3"/>
  <c r="L36" i="3"/>
  <c r="C37" i="83"/>
  <c r="C28" i="83"/>
  <c r="K36" i="3"/>
  <c r="E36" i="3"/>
  <c r="I36" i="3"/>
  <c r="M36" i="3"/>
  <c r="J36" i="3"/>
  <c r="G36" i="3"/>
  <c r="F36" i="3"/>
  <c r="C36" i="3"/>
  <c r="B36" i="3"/>
  <c r="B28" i="83"/>
  <c r="M143" i="2" l="1"/>
  <c r="L143" i="2"/>
  <c r="K143" i="2"/>
  <c r="J143" i="2"/>
  <c r="I143" i="2"/>
  <c r="H143" i="2"/>
  <c r="G143" i="2"/>
  <c r="F143" i="2"/>
  <c r="E143" i="2"/>
  <c r="D143" i="2"/>
  <c r="M141" i="2"/>
  <c r="L141" i="2"/>
  <c r="K141" i="2"/>
  <c r="J141" i="2"/>
  <c r="I141" i="2"/>
  <c r="H141" i="2"/>
  <c r="G141" i="2"/>
  <c r="F141" i="2"/>
  <c r="E141" i="2"/>
  <c r="D141" i="2"/>
  <c r="M140" i="2"/>
  <c r="L140" i="2"/>
  <c r="K140" i="2"/>
  <c r="J140" i="2"/>
  <c r="I140" i="2"/>
  <c r="H140" i="2"/>
  <c r="G140" i="2"/>
  <c r="F140" i="2"/>
  <c r="E140" i="2"/>
  <c r="D140" i="2"/>
  <c r="M139" i="2"/>
  <c r="L139" i="2"/>
  <c r="K139" i="2"/>
  <c r="J139" i="2"/>
  <c r="I139" i="2"/>
  <c r="H139" i="2"/>
  <c r="G139" i="2"/>
  <c r="F139" i="2"/>
  <c r="E139" i="2"/>
  <c r="D139" i="2"/>
  <c r="M138" i="2"/>
  <c r="L138" i="2"/>
  <c r="K138" i="2"/>
  <c r="J138" i="2"/>
  <c r="I138" i="2"/>
  <c r="H138" i="2"/>
  <c r="G138" i="2"/>
  <c r="F138" i="2"/>
  <c r="E138" i="2"/>
  <c r="D138" i="2"/>
  <c r="M137" i="2"/>
  <c r="L137" i="2"/>
  <c r="K137" i="2"/>
  <c r="J137" i="2"/>
  <c r="I137" i="2"/>
  <c r="H137" i="2"/>
  <c r="G137" i="2"/>
  <c r="F137" i="2"/>
  <c r="E137" i="2"/>
  <c r="D137" i="2"/>
  <c r="M135" i="2"/>
  <c r="L135" i="2"/>
  <c r="K135" i="2"/>
  <c r="J135" i="2"/>
  <c r="I135" i="2"/>
  <c r="H135" i="2"/>
  <c r="G135" i="2"/>
  <c r="F135" i="2"/>
  <c r="E135" i="2"/>
  <c r="D135" i="2"/>
  <c r="M134" i="2"/>
  <c r="L134" i="2"/>
  <c r="K134" i="2"/>
  <c r="J134" i="2"/>
  <c r="I134" i="2"/>
  <c r="H134" i="2"/>
  <c r="G134" i="2"/>
  <c r="F134" i="2"/>
  <c r="E134" i="2"/>
  <c r="D134" i="2"/>
  <c r="C143" i="2"/>
  <c r="C141" i="2"/>
  <c r="C140" i="2"/>
  <c r="C139" i="2"/>
  <c r="C138" i="2"/>
  <c r="C137" i="2"/>
  <c r="C135" i="2"/>
  <c r="C134" i="2"/>
  <c r="N125" i="2"/>
  <c r="B134" i="2"/>
  <c r="E6" i="107" s="1"/>
  <c r="B135" i="2"/>
  <c r="B137" i="2"/>
  <c r="B138" i="2"/>
  <c r="B139" i="2"/>
  <c r="B140" i="2"/>
  <c r="B141" i="2"/>
  <c r="B143" i="2"/>
  <c r="B145" i="2"/>
  <c r="M101" i="1"/>
  <c r="L101" i="1"/>
  <c r="K101" i="1"/>
  <c r="J101" i="1"/>
  <c r="I101" i="1"/>
  <c r="H101" i="1"/>
  <c r="G101" i="1"/>
  <c r="F101" i="1"/>
  <c r="E101" i="1"/>
  <c r="D101" i="1"/>
  <c r="C101" i="1"/>
  <c r="M99" i="1"/>
  <c r="L99" i="1"/>
  <c r="K99" i="1"/>
  <c r="J99" i="1"/>
  <c r="I99" i="1"/>
  <c r="H99" i="1"/>
  <c r="G99" i="1"/>
  <c r="F99" i="1"/>
  <c r="E99" i="1"/>
  <c r="D99" i="1"/>
  <c r="C99" i="1"/>
  <c r="M98" i="1"/>
  <c r="L98" i="1"/>
  <c r="K98" i="1"/>
  <c r="J98" i="1"/>
  <c r="I98" i="1"/>
  <c r="H98" i="1"/>
  <c r="G98" i="1"/>
  <c r="F98" i="1"/>
  <c r="E98" i="1"/>
  <c r="D98" i="1"/>
  <c r="C98" i="1"/>
  <c r="M97" i="1"/>
  <c r="L97" i="1"/>
  <c r="K97" i="1"/>
  <c r="J97" i="1"/>
  <c r="I97" i="1"/>
  <c r="H97" i="1"/>
  <c r="G97" i="1"/>
  <c r="F97" i="1"/>
  <c r="E97" i="1"/>
  <c r="D97" i="1"/>
  <c r="C97" i="1"/>
  <c r="M96" i="1"/>
  <c r="L96" i="1"/>
  <c r="K96" i="1"/>
  <c r="J96" i="1"/>
  <c r="I96" i="1"/>
  <c r="H96" i="1"/>
  <c r="G96" i="1"/>
  <c r="F96" i="1"/>
  <c r="E96" i="1"/>
  <c r="D96" i="1"/>
  <c r="C96" i="1"/>
  <c r="M95" i="1"/>
  <c r="L95" i="1"/>
  <c r="K95" i="1"/>
  <c r="J95" i="1"/>
  <c r="I95" i="1"/>
  <c r="H95" i="1"/>
  <c r="G95" i="1"/>
  <c r="F95" i="1"/>
  <c r="E95" i="1"/>
  <c r="D95" i="1"/>
  <c r="C95" i="1"/>
  <c r="M93" i="1"/>
  <c r="L93" i="1"/>
  <c r="K93" i="1"/>
  <c r="J93" i="1"/>
  <c r="I93" i="1"/>
  <c r="H93" i="1"/>
  <c r="G93" i="1"/>
  <c r="F93" i="1"/>
  <c r="E93" i="1"/>
  <c r="D93" i="1"/>
  <c r="C93" i="1"/>
  <c r="M92" i="1"/>
  <c r="L92" i="1"/>
  <c r="K92" i="1"/>
  <c r="J92" i="1"/>
  <c r="I92" i="1"/>
  <c r="H92" i="1"/>
  <c r="G92" i="1"/>
  <c r="F92" i="1"/>
  <c r="E92" i="1"/>
  <c r="D92" i="1"/>
  <c r="C92" i="1"/>
  <c r="B101" i="1"/>
  <c r="B99" i="1"/>
  <c r="B98" i="1"/>
  <c r="B97" i="1"/>
  <c r="B92" i="1"/>
  <c r="B93" i="1"/>
  <c r="B96" i="1"/>
  <c r="B95" i="1"/>
  <c r="B103" i="1" l="1"/>
  <c r="E4" i="107"/>
  <c r="J136" i="2"/>
  <c r="C145" i="2"/>
  <c r="D145" i="2" s="1"/>
  <c r="E145" i="2" s="1"/>
  <c r="F145" i="2" s="1"/>
  <c r="G145" i="2" s="1"/>
  <c r="H145" i="2" s="1"/>
  <c r="I145" i="2" s="1"/>
  <c r="J145" i="2" s="1"/>
  <c r="K145" i="2" s="1"/>
  <c r="L145" i="2" s="1"/>
  <c r="M145" i="2" s="1"/>
  <c r="C103" i="1"/>
  <c r="D103" i="1" s="1"/>
  <c r="E103" i="1" s="1"/>
  <c r="F103" i="1" s="1"/>
  <c r="G103" i="1" s="1"/>
  <c r="H103" i="1" s="1"/>
  <c r="I103" i="1" s="1"/>
  <c r="J103" i="1" s="1"/>
  <c r="K103" i="1" s="1"/>
  <c r="L103" i="1" s="1"/>
  <c r="M103" i="1" s="1"/>
  <c r="F136" i="2"/>
  <c r="C136" i="2"/>
  <c r="H94" i="1"/>
  <c r="K94" i="1"/>
  <c r="D94" i="1"/>
  <c r="L94" i="1"/>
  <c r="I94" i="1"/>
  <c r="G136" i="2"/>
  <c r="K136" i="2"/>
  <c r="D136" i="2"/>
  <c r="H136" i="2"/>
  <c r="L136" i="2"/>
  <c r="G94" i="1"/>
  <c r="E94" i="1"/>
  <c r="M94" i="1"/>
  <c r="F94" i="1"/>
  <c r="J94" i="1"/>
  <c r="E136" i="2"/>
  <c r="I136" i="2"/>
  <c r="M136" i="2"/>
  <c r="C94" i="1"/>
  <c r="B136" i="2"/>
  <c r="B94" i="1"/>
  <c r="N83" i="1" l="1"/>
  <c r="N48" i="72" l="1"/>
  <c r="N25" i="40"/>
  <c r="N14" i="96"/>
  <c r="N16" i="85"/>
  <c r="N82" i="38"/>
  <c r="N16" i="84"/>
  <c r="N123" i="37"/>
  <c r="N115" i="34"/>
  <c r="N15" i="90"/>
  <c r="N90" i="35"/>
  <c r="N15" i="89"/>
  <c r="N116" i="33"/>
  <c r="N113" i="32"/>
  <c r="N25" i="27"/>
  <c r="N15" i="88"/>
  <c r="N63" i="26"/>
  <c r="N28" i="23"/>
  <c r="N22" i="58"/>
  <c r="N118" i="22"/>
  <c r="N142" i="21"/>
  <c r="N49" i="101"/>
  <c r="N23" i="57"/>
  <c r="N5" i="103"/>
  <c r="N26" i="103"/>
  <c r="N25" i="20" l="1"/>
  <c r="N75" i="18"/>
  <c r="N118" i="17"/>
  <c r="N13" i="98"/>
  <c r="N76" i="13"/>
  <c r="N90" i="8"/>
  <c r="N45" i="31"/>
  <c r="N98" i="7" l="1"/>
  <c r="N17" i="81" l="1"/>
  <c r="N23" i="55"/>
  <c r="N40" i="16"/>
  <c r="N111" i="9"/>
  <c r="N76" i="12"/>
  <c r="N23" i="54"/>
  <c r="N91" i="11"/>
  <c r="N15" i="106"/>
  <c r="N23" i="52"/>
  <c r="N51" i="10"/>
  <c r="N15" i="86"/>
  <c r="N14" i="95"/>
  <c r="N24" i="3"/>
  <c r="N16" i="83"/>
  <c r="N124" i="2"/>
  <c r="N82" i="1"/>
  <c r="N123" i="2" l="1"/>
  <c r="N15" i="83"/>
  <c r="N47" i="72"/>
  <c r="N13" i="96"/>
  <c r="N15" i="85"/>
  <c r="N81" i="38"/>
  <c r="N15" i="84"/>
  <c r="N122" i="37"/>
  <c r="N114" i="34"/>
  <c r="N12" i="90"/>
  <c r="N14" i="90"/>
  <c r="N89" i="35"/>
  <c r="N14" i="89"/>
  <c r="N115" i="33"/>
  <c r="N112" i="32"/>
  <c r="N25" i="30"/>
  <c r="N24" i="27"/>
  <c r="N14" i="88"/>
  <c r="N62" i="26"/>
  <c r="N27" i="23"/>
  <c r="N21" i="58"/>
  <c r="N117" i="22"/>
  <c r="N141" i="21"/>
  <c r="N22" i="57"/>
  <c r="N25" i="103"/>
  <c r="N48" i="101"/>
  <c r="N24" i="20"/>
  <c r="N43" i="4"/>
  <c r="N74" i="18"/>
  <c r="N117" i="17"/>
  <c r="N39" i="16"/>
  <c r="N22" i="55"/>
  <c r="N16" i="81"/>
  <c r="N12" i="98"/>
  <c r="N84" i="87"/>
  <c r="N75" i="13"/>
  <c r="N110" i="9"/>
  <c r="N75" i="12"/>
  <c r="N22" i="54"/>
  <c r="N90" i="11"/>
  <c r="N89" i="8"/>
  <c r="N14" i="106"/>
  <c r="N22" i="52"/>
  <c r="N50" i="10"/>
  <c r="N44" i="31"/>
  <c r="N13" i="93"/>
  <c r="N97" i="7"/>
  <c r="N14" i="86"/>
  <c r="N11" i="95"/>
  <c r="N13" i="95"/>
  <c r="N12" i="95"/>
  <c r="AE54" i="107" l="1"/>
  <c r="S64" i="107"/>
  <c r="S69" i="107" s="1"/>
  <c r="N15" i="82" l="1"/>
  <c r="N81" i="1"/>
  <c r="N83" i="87" l="1"/>
  <c r="N24" i="30"/>
  <c r="N24" i="103"/>
  <c r="N47" i="101" l="1"/>
  <c r="N46" i="72" l="1"/>
  <c r="N12" i="96"/>
  <c r="N14" i="85"/>
  <c r="N80" i="38"/>
  <c r="N14" i="84"/>
  <c r="N113" i="34"/>
  <c r="N88" i="35"/>
  <c r="N13" i="89"/>
  <c r="N114" i="33"/>
  <c r="N111" i="32"/>
  <c r="N23" i="27"/>
  <c r="N61" i="26"/>
  <c r="N20" i="58"/>
  <c r="N42" i="4"/>
  <c r="N73" i="18"/>
  <c r="N38" i="16"/>
  <c r="N21" i="55"/>
  <c r="N15" i="81"/>
  <c r="N11" i="98"/>
  <c r="N109" i="9"/>
  <c r="N74" i="12"/>
  <c r="N21" i="54"/>
  <c r="N49" i="10"/>
  <c r="N43" i="31"/>
  <c r="N12" i="93"/>
  <c r="N13" i="86"/>
  <c r="N96" i="7"/>
  <c r="N22" i="3"/>
  <c r="N14" i="83"/>
  <c r="N122" i="2"/>
  <c r="N80" i="1"/>
  <c r="N14" i="82"/>
  <c r="I23" i="100" l="1"/>
  <c r="H23" i="100"/>
  <c r="I41" i="100" l="1"/>
  <c r="H41" i="100"/>
  <c r="I54" i="100"/>
  <c r="H54" i="100"/>
  <c r="I60" i="100"/>
  <c r="H60" i="100"/>
  <c r="AE7" i="107" l="1"/>
  <c r="AE59" i="107" l="1"/>
  <c r="AE55" i="107"/>
  <c r="P53" i="107"/>
  <c r="O53" i="107"/>
  <c r="N53" i="107"/>
  <c r="M53" i="107"/>
  <c r="L53" i="107"/>
  <c r="K53" i="107"/>
  <c r="J53" i="107"/>
  <c r="I53" i="107"/>
  <c r="H53" i="107"/>
  <c r="G53" i="107"/>
  <c r="F53" i="107"/>
  <c r="N33" i="108"/>
  <c r="N31" i="108"/>
  <c r="N29" i="108"/>
  <c r="N28" i="108"/>
  <c r="N27" i="108"/>
  <c r="N26" i="108"/>
  <c r="N25" i="108"/>
  <c r="N23" i="108"/>
  <c r="N22" i="108"/>
  <c r="N21" i="108"/>
  <c r="N20" i="108"/>
  <c r="N19" i="108"/>
  <c r="N18" i="108"/>
  <c r="N17" i="108"/>
  <c r="N16" i="108"/>
  <c r="N15" i="108"/>
  <c r="N14" i="108"/>
  <c r="N13" i="108"/>
  <c r="N12" i="108"/>
  <c r="N11" i="108"/>
  <c r="N9" i="108"/>
  <c r="N8" i="108"/>
  <c r="N7" i="108"/>
  <c r="N6" i="108"/>
  <c r="N5" i="108"/>
  <c r="P45" i="107"/>
  <c r="O45" i="107"/>
  <c r="N45" i="107"/>
  <c r="M45" i="107"/>
  <c r="L45" i="107"/>
  <c r="K45" i="107"/>
  <c r="J45" i="107"/>
  <c r="I45" i="107"/>
  <c r="H45" i="107"/>
  <c r="G45" i="107"/>
  <c r="F45" i="107"/>
  <c r="O13" i="108" l="1"/>
  <c r="O40" i="108"/>
  <c r="O8" i="108"/>
  <c r="N53" i="108"/>
  <c r="N49" i="108"/>
  <c r="N57" i="108"/>
  <c r="N54" i="108"/>
  <c r="N55" i="108"/>
  <c r="N51" i="108"/>
  <c r="N52" i="108"/>
  <c r="N48" i="108"/>
  <c r="D52" i="102" s="1"/>
  <c r="O18" i="108"/>
  <c r="O22" i="108"/>
  <c r="O27" i="108"/>
  <c r="O33" i="108"/>
  <c r="O21" i="108"/>
  <c r="O26" i="108"/>
  <c r="O9" i="108"/>
  <c r="O6" i="108"/>
  <c r="O15" i="108"/>
  <c r="O19" i="108"/>
  <c r="O23" i="108"/>
  <c r="O28" i="108"/>
  <c r="O17" i="108"/>
  <c r="O31" i="108"/>
  <c r="O14" i="108"/>
  <c r="O11" i="108"/>
  <c r="O7" i="108"/>
  <c r="O12" i="108"/>
  <c r="O16" i="108"/>
  <c r="O20" i="108"/>
  <c r="O25" i="108"/>
  <c r="O29" i="108"/>
  <c r="Q45" i="107"/>
  <c r="Q53" i="107"/>
  <c r="AE57" i="107"/>
  <c r="AE61" i="107"/>
  <c r="AE6" i="107"/>
  <c r="AE56" i="107"/>
  <c r="AE58" i="107"/>
  <c r="T64" i="107"/>
  <c r="T69" i="107" s="1"/>
  <c r="X64" i="107"/>
  <c r="AB64" i="107"/>
  <c r="Y64" i="107"/>
  <c r="AC64" i="107"/>
  <c r="Z64" i="107"/>
  <c r="AD64" i="107"/>
  <c r="W64" i="107"/>
  <c r="AA64" i="107"/>
  <c r="U64" i="107"/>
  <c r="V64" i="107"/>
  <c r="N12" i="106"/>
  <c r="N11" i="106"/>
  <c r="N8" i="106"/>
  <c r="N7" i="106"/>
  <c r="N5" i="105"/>
  <c r="AE64" i="107" l="1"/>
  <c r="O17" i="106"/>
  <c r="N25" i="106"/>
  <c r="N30" i="106"/>
  <c r="N34" i="106"/>
  <c r="N26" i="106"/>
  <c r="N31" i="106"/>
  <c r="O16" i="106"/>
  <c r="N28" i="106"/>
  <c r="N32" i="106"/>
  <c r="N29" i="106"/>
  <c r="O15" i="106"/>
  <c r="O14" i="106"/>
  <c r="O11" i="106"/>
  <c r="O12" i="106"/>
  <c r="U69" i="107"/>
  <c r="V69" i="107" s="1"/>
  <c r="W69" i="107" s="1"/>
  <c r="X69" i="107" s="1"/>
  <c r="Y69" i="107" s="1"/>
  <c r="Z69" i="107" s="1"/>
  <c r="AA69" i="107" s="1"/>
  <c r="AB69" i="107" s="1"/>
  <c r="AC69" i="107" s="1"/>
  <c r="AD69" i="107" s="1"/>
  <c r="N50" i="108"/>
  <c r="O8" i="106"/>
  <c r="N27" i="106" l="1"/>
  <c r="N6" i="104"/>
  <c r="N5" i="104"/>
  <c r="M15" i="104"/>
  <c r="L15" i="104"/>
  <c r="K15" i="104"/>
  <c r="J15" i="104"/>
  <c r="I15" i="104"/>
  <c r="H15" i="104"/>
  <c r="G15" i="104"/>
  <c r="F15" i="104"/>
  <c r="E15" i="104"/>
  <c r="D15" i="104"/>
  <c r="C15" i="104"/>
  <c r="B15" i="104"/>
  <c r="M14" i="104"/>
  <c r="L14" i="104"/>
  <c r="K14" i="104"/>
  <c r="J14" i="104"/>
  <c r="I14" i="104"/>
  <c r="H14" i="104"/>
  <c r="G14" i="104"/>
  <c r="F14" i="104"/>
  <c r="E14" i="104"/>
  <c r="D14" i="104"/>
  <c r="C14" i="104"/>
  <c r="B14" i="104"/>
  <c r="M13" i="104"/>
  <c r="L13" i="104"/>
  <c r="K13" i="104"/>
  <c r="J13" i="104"/>
  <c r="I13" i="104"/>
  <c r="H13" i="104"/>
  <c r="G13" i="104"/>
  <c r="F13" i="104"/>
  <c r="E13" i="104"/>
  <c r="D13" i="104"/>
  <c r="C13" i="104"/>
  <c r="B13" i="104"/>
  <c r="N15" i="104" l="1"/>
  <c r="N13" i="104"/>
  <c r="N14" i="104"/>
  <c r="N45" i="72" l="1"/>
  <c r="N22" i="40"/>
  <c r="N11" i="96"/>
  <c r="N13" i="85"/>
  <c r="N12" i="92"/>
  <c r="N79" i="38"/>
  <c r="N13" i="84"/>
  <c r="N87" i="35"/>
  <c r="N12" i="89"/>
  <c r="N110" i="32"/>
  <c r="N23" i="30"/>
  <c r="N22" i="27"/>
  <c r="N12" i="88"/>
  <c r="N19" i="58"/>
  <c r="N115" i="22"/>
  <c r="N139" i="21"/>
  <c r="N46" i="101"/>
  <c r="N20" i="57" l="1"/>
  <c r="N23" i="103"/>
  <c r="N22" i="20" l="1"/>
  <c r="N41" i="4"/>
  <c r="N72" i="18"/>
  <c r="N115" i="17"/>
  <c r="N37" i="16"/>
  <c r="N20" i="55"/>
  <c r="N10" i="98"/>
  <c r="N82" i="87"/>
  <c r="N73" i="13"/>
  <c r="N20" i="54"/>
  <c r="N88" i="11"/>
  <c r="N12" i="91" l="1"/>
  <c r="N20" i="52"/>
  <c r="N48" i="10"/>
  <c r="N42" i="31"/>
  <c r="N11" i="93"/>
  <c r="N138" i="6"/>
  <c r="N95" i="7"/>
  <c r="N12" i="86"/>
  <c r="N21" i="3"/>
  <c r="N13" i="83"/>
  <c r="N121" i="2" l="1"/>
  <c r="N79" i="1"/>
  <c r="N13" i="82"/>
  <c r="N12" i="83" l="1"/>
  <c r="N120" i="2" l="1"/>
  <c r="N78" i="1"/>
  <c r="G91" i="100" l="1"/>
  <c r="F91" i="100"/>
  <c r="E91" i="100"/>
  <c r="D91" i="100"/>
  <c r="E89" i="100"/>
  <c r="D89" i="100"/>
  <c r="B18" i="79"/>
  <c r="P34" i="107"/>
  <c r="O34" i="107"/>
  <c r="N34" i="107"/>
  <c r="M34" i="107"/>
  <c r="L34" i="107"/>
  <c r="K34" i="107"/>
  <c r="J34" i="107"/>
  <c r="I34" i="107"/>
  <c r="H34" i="107"/>
  <c r="G34" i="107"/>
  <c r="F34" i="107"/>
  <c r="N22" i="103"/>
  <c r="N21" i="103"/>
  <c r="N20" i="103"/>
  <c r="N19" i="103"/>
  <c r="N18" i="103"/>
  <c r="N17" i="103"/>
  <c r="N16" i="103"/>
  <c r="N15" i="103"/>
  <c r="N14" i="103"/>
  <c r="N13" i="103"/>
  <c r="N12" i="103"/>
  <c r="N11" i="103"/>
  <c r="N10" i="103"/>
  <c r="N9" i="103"/>
  <c r="N8" i="103"/>
  <c r="N7" i="103"/>
  <c r="N6" i="103"/>
  <c r="O28" i="103" l="1"/>
  <c r="O6" i="103"/>
  <c r="N40" i="103"/>
  <c r="N36" i="103"/>
  <c r="D31" i="102" s="1"/>
  <c r="O27" i="103"/>
  <c r="O5" i="103"/>
  <c r="N42" i="103"/>
  <c r="O26" i="103"/>
  <c r="N39" i="103"/>
  <c r="N43" i="103"/>
  <c r="N45" i="103"/>
  <c r="N37" i="103"/>
  <c r="N41" i="103"/>
  <c r="O25" i="103"/>
  <c r="O24" i="103"/>
  <c r="O23" i="103"/>
  <c r="O14" i="103"/>
  <c r="O15" i="103"/>
  <c r="O19" i="103"/>
  <c r="O18" i="103"/>
  <c r="O7" i="103"/>
  <c r="O12" i="103"/>
  <c r="O20" i="103"/>
  <c r="O10" i="103"/>
  <c r="O22" i="103"/>
  <c r="O11" i="103"/>
  <c r="O8" i="103"/>
  <c r="O16" i="103"/>
  <c r="O9" i="103"/>
  <c r="O13" i="103"/>
  <c r="O17" i="103"/>
  <c r="O21" i="103"/>
  <c r="Q34" i="107"/>
  <c r="N38" i="103" l="1"/>
  <c r="N25" i="7"/>
  <c r="N31" i="1" l="1"/>
  <c r="N33" i="1"/>
  <c r="N34"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F4" i="107"/>
  <c r="G4" i="107"/>
  <c r="H4" i="107"/>
  <c r="I4" i="107"/>
  <c r="J4" i="107"/>
  <c r="K4" i="107"/>
  <c r="L4" i="107"/>
  <c r="M4" i="107"/>
  <c r="N4" i="107"/>
  <c r="O4" i="107"/>
  <c r="P4" i="107"/>
  <c r="O84" i="1" l="1"/>
  <c r="O75" i="1"/>
  <c r="O71" i="1"/>
  <c r="O70" i="1"/>
  <c r="O74" i="1"/>
  <c r="O67" i="1"/>
  <c r="O63" i="1"/>
  <c r="O59" i="1"/>
  <c r="O55" i="1"/>
  <c r="O51" i="1"/>
  <c r="O47" i="1"/>
  <c r="O43" i="1"/>
  <c r="O39" i="1"/>
  <c r="O34" i="1"/>
  <c r="O66" i="1"/>
  <c r="O62" i="1"/>
  <c r="O58" i="1"/>
  <c r="O54" i="1"/>
  <c r="O50" i="1"/>
  <c r="O46" i="1"/>
  <c r="O42" i="1"/>
  <c r="O38" i="1"/>
  <c r="O33" i="1"/>
  <c r="O73" i="1"/>
  <c r="O69" i="1"/>
  <c r="O65" i="1"/>
  <c r="O61" i="1"/>
  <c r="O57" i="1"/>
  <c r="O53" i="1"/>
  <c r="O49" i="1"/>
  <c r="O45" i="1"/>
  <c r="O41" i="1"/>
  <c r="O37" i="1"/>
  <c r="O23" i="1"/>
  <c r="O19" i="1"/>
  <c r="O15" i="1"/>
  <c r="O10" i="1"/>
  <c r="O6" i="1"/>
  <c r="O31" i="1"/>
  <c r="O22" i="1"/>
  <c r="O18" i="1"/>
  <c r="O14" i="1"/>
  <c r="O9" i="1"/>
  <c r="N101" i="1"/>
  <c r="N99" i="1"/>
  <c r="N98" i="1"/>
  <c r="N97" i="1"/>
  <c r="N96" i="1"/>
  <c r="N95" i="1"/>
  <c r="N93" i="1"/>
  <c r="N92" i="1"/>
  <c r="D4" i="102" s="1"/>
  <c r="O25" i="1"/>
  <c r="O21" i="1"/>
  <c r="O17" i="1"/>
  <c r="O13" i="1"/>
  <c r="O8" i="1"/>
  <c r="O24" i="1"/>
  <c r="O20" i="1"/>
  <c r="O16" i="1"/>
  <c r="O12" i="1"/>
  <c r="O7" i="1"/>
  <c r="O83" i="1"/>
  <c r="O82" i="1"/>
  <c r="O81" i="1"/>
  <c r="O80" i="1"/>
  <c r="O79" i="1"/>
  <c r="O78" i="1"/>
  <c r="O77" i="1"/>
  <c r="O76" i="1"/>
  <c r="O72" i="1"/>
  <c r="O68" i="1"/>
  <c r="O64" i="1"/>
  <c r="O60" i="1"/>
  <c r="O56" i="1"/>
  <c r="O52" i="1"/>
  <c r="O48" i="1"/>
  <c r="O44" i="1"/>
  <c r="O40" i="1"/>
  <c r="O36" i="1"/>
  <c r="Q4" i="107"/>
  <c r="N94" i="1" l="1"/>
  <c r="P36" i="107"/>
  <c r="O36" i="107"/>
  <c r="N36" i="107"/>
  <c r="M36" i="107"/>
  <c r="L36" i="107"/>
  <c r="K36" i="107"/>
  <c r="J36" i="107"/>
  <c r="I36" i="107"/>
  <c r="H36" i="107"/>
  <c r="G36" i="107"/>
  <c r="F36" i="107"/>
  <c r="N45" i="101"/>
  <c r="N44" i="101"/>
  <c r="N43" i="101"/>
  <c r="N42" i="101"/>
  <c r="N41" i="101"/>
  <c r="N40" i="101"/>
  <c r="N39" i="101"/>
  <c r="N38" i="101"/>
  <c r="N37" i="101"/>
  <c r="N36" i="101"/>
  <c r="N35" i="101"/>
  <c r="N34" i="101"/>
  <c r="N33" i="101"/>
  <c r="N32" i="101"/>
  <c r="N31" i="101"/>
  <c r="N30" i="101"/>
  <c r="N29" i="101"/>
  <c r="N28" i="101"/>
  <c r="N27" i="101"/>
  <c r="N26" i="101"/>
  <c r="N25" i="101"/>
  <c r="N24" i="101"/>
  <c r="N23" i="101"/>
  <c r="N22" i="101"/>
  <c r="N21" i="101"/>
  <c r="N20" i="101"/>
  <c r="N19" i="101"/>
  <c r="N18" i="101"/>
  <c r="N17" i="101"/>
  <c r="N16" i="101"/>
  <c r="N15" i="101"/>
  <c r="N14" i="101"/>
  <c r="N13" i="101"/>
  <c r="N12" i="101"/>
  <c r="N11" i="101"/>
  <c r="N10" i="101"/>
  <c r="N9" i="101"/>
  <c r="N8" i="101"/>
  <c r="N7" i="101"/>
  <c r="N6" i="101"/>
  <c r="N5" i="101"/>
  <c r="N68" i="101" l="1"/>
  <c r="O52" i="101"/>
  <c r="O53" i="101"/>
  <c r="O54" i="101"/>
  <c r="N67" i="101"/>
  <c r="O7" i="101"/>
  <c r="O51" i="101"/>
  <c r="O11" i="101"/>
  <c r="O27" i="101"/>
  <c r="O39" i="101"/>
  <c r="O16" i="101"/>
  <c r="O28" i="101"/>
  <c r="O36" i="101"/>
  <c r="O40" i="101"/>
  <c r="O44" i="101"/>
  <c r="O15" i="101"/>
  <c r="O23" i="101"/>
  <c r="O35" i="101"/>
  <c r="O8" i="101"/>
  <c r="O20" i="101"/>
  <c r="O32" i="101"/>
  <c r="O9" i="101"/>
  <c r="O17" i="101"/>
  <c r="O21" i="101"/>
  <c r="O25" i="101"/>
  <c r="O29" i="101"/>
  <c r="O33" i="101"/>
  <c r="O37" i="101"/>
  <c r="O41" i="101"/>
  <c r="O45" i="101"/>
  <c r="O19" i="101"/>
  <c r="O31" i="101"/>
  <c r="O43" i="101"/>
  <c r="O12" i="101"/>
  <c r="O24" i="101"/>
  <c r="N63" i="101"/>
  <c r="N64" i="101"/>
  <c r="N59" i="101"/>
  <c r="D32" i="102" s="1"/>
  <c r="N65" i="101"/>
  <c r="N60" i="101"/>
  <c r="O50" i="101"/>
  <c r="O5" i="101"/>
  <c r="N66" i="101"/>
  <c r="N62" i="101"/>
  <c r="O49" i="101"/>
  <c r="O48" i="101"/>
  <c r="O47" i="101"/>
  <c r="O46" i="101"/>
  <c r="O13" i="101"/>
  <c r="O6" i="101"/>
  <c r="O10" i="101"/>
  <c r="O14" i="101"/>
  <c r="O18" i="101"/>
  <c r="O22" i="101"/>
  <c r="O26" i="101"/>
  <c r="O30" i="101"/>
  <c r="O34" i="101"/>
  <c r="O38" i="101"/>
  <c r="O42" i="101"/>
  <c r="Q36" i="107"/>
  <c r="N61" i="101" l="1"/>
  <c r="N5" i="72"/>
  <c r="N6" i="72"/>
  <c r="N7" i="72"/>
  <c r="N8" i="72"/>
  <c r="N9" i="72"/>
  <c r="N10" i="72"/>
  <c r="N11" i="72"/>
  <c r="N12" i="72"/>
  <c r="N13" i="72"/>
  <c r="N14" i="72"/>
  <c r="N15" i="72"/>
  <c r="N16" i="72"/>
  <c r="N17" i="72"/>
  <c r="N18" i="72"/>
  <c r="N19" i="72"/>
  <c r="N20" i="72"/>
  <c r="N21" i="72"/>
  <c r="N22" i="72"/>
  <c r="N23" i="72"/>
  <c r="N24" i="72"/>
  <c r="N25" i="72"/>
  <c r="N26" i="72"/>
  <c r="N27" i="72"/>
  <c r="N15" i="40"/>
  <c r="B25" i="85"/>
  <c r="C25" i="85"/>
  <c r="D25" i="85"/>
  <c r="E25" i="85"/>
  <c r="F25" i="85"/>
  <c r="G25" i="85"/>
  <c r="H25" i="85"/>
  <c r="I25" i="85"/>
  <c r="J25" i="85"/>
  <c r="K25" i="85"/>
  <c r="L25" i="85"/>
  <c r="M25" i="85"/>
  <c r="N25" i="85"/>
  <c r="N6" i="38"/>
  <c r="N7" i="38"/>
  <c r="N8" i="38"/>
  <c r="N9" i="38"/>
  <c r="N10" i="38"/>
  <c r="N12" i="38"/>
  <c r="N13" i="38"/>
  <c r="N14" i="38"/>
  <c r="N15" i="38"/>
  <c r="N16" i="38"/>
  <c r="N17" i="38"/>
  <c r="N18" i="38"/>
  <c r="N19" i="38"/>
  <c r="N20" i="38"/>
  <c r="N21" i="38"/>
  <c r="N22" i="38"/>
  <c r="N23" i="38"/>
  <c r="N30" i="38"/>
  <c r="N35" i="38"/>
  <c r="N36" i="38"/>
  <c r="N5" i="37"/>
  <c r="A18" i="37"/>
  <c r="A19" i="37" s="1"/>
  <c r="A20" i="37" s="1"/>
  <c r="A21" i="37" s="1"/>
  <c r="A22" i="37" s="1"/>
  <c r="A23" i="37" s="1"/>
  <c r="A24" i="37" s="1"/>
  <c r="A25" i="37" s="1"/>
  <c r="A26" i="37" s="1"/>
  <c r="A27" i="37" s="1"/>
  <c r="A28" i="37" s="1"/>
  <c r="A29" i="37" s="1"/>
  <c r="A30" i="37" s="1"/>
  <c r="A31" i="37" s="1"/>
  <c r="A32" i="37" s="1"/>
  <c r="A33" i="37" s="1"/>
  <c r="A34" i="37" s="1"/>
  <c r="N18" i="37"/>
  <c r="N19" i="37"/>
  <c r="N20" i="37"/>
  <c r="N21" i="37"/>
  <c r="N22" i="37"/>
  <c r="N23" i="37"/>
  <c r="N24" i="37"/>
  <c r="N25" i="37"/>
  <c r="N26" i="37"/>
  <c r="N27" i="37"/>
  <c r="N28" i="37"/>
  <c r="N29" i="37"/>
  <c r="N30" i="37"/>
  <c r="N31" i="37"/>
  <c r="N32" i="37"/>
  <c r="N33" i="37"/>
  <c r="N34" i="37"/>
  <c r="N35" i="37"/>
  <c r="N36" i="37"/>
  <c r="N37" i="37"/>
  <c r="N38" i="37"/>
  <c r="N39" i="37"/>
  <c r="N40" i="37"/>
  <c r="N41" i="37"/>
  <c r="N42" i="37"/>
  <c r="N43" i="37"/>
  <c r="N44" i="37"/>
  <c r="N45" i="37"/>
  <c r="N46" i="37"/>
  <c r="N47" i="37"/>
  <c r="N48" i="37"/>
  <c r="N49" i="37"/>
  <c r="N50" i="37"/>
  <c r="N51" i="37"/>
  <c r="N52" i="37"/>
  <c r="N53" i="37"/>
  <c r="N54" i="37"/>
  <c r="N55" i="37"/>
  <c r="N56" i="37"/>
  <c r="N57" i="37"/>
  <c r="N58" i="37"/>
  <c r="N59" i="37"/>
  <c r="N60" i="37"/>
  <c r="N61" i="37"/>
  <c r="N62" i="37"/>
  <c r="N63" i="37"/>
  <c r="N64" i="37"/>
  <c r="N65" i="37"/>
  <c r="N66" i="37"/>
  <c r="N68" i="37"/>
  <c r="N72" i="37"/>
  <c r="N74" i="37"/>
  <c r="N76" i="37"/>
  <c r="N77" i="37"/>
  <c r="N5" i="29"/>
  <c r="N6" i="29"/>
  <c r="A7" i="29"/>
  <c r="A8" i="29" s="1"/>
  <c r="A9" i="29" s="1"/>
  <c r="A10" i="29" s="1"/>
  <c r="A11" i="29" s="1"/>
  <c r="A12" i="29" s="1"/>
  <c r="A13" i="29" s="1"/>
  <c r="A14" i="29" s="1"/>
  <c r="A15" i="29" s="1"/>
  <c r="A16" i="29" s="1"/>
  <c r="A17" i="29" s="1"/>
  <c r="A18" i="29" s="1"/>
  <c r="A19" i="29" s="1"/>
  <c r="A20" i="29" s="1"/>
  <c r="A21" i="29" s="1"/>
  <c r="A22" i="29" s="1"/>
  <c r="A23" i="29" s="1"/>
  <c r="A24" i="29" s="1"/>
  <c r="A25" i="29" s="1"/>
  <c r="A26" i="29" s="1"/>
  <c r="A27" i="29" s="1"/>
  <c r="A28" i="29" s="1"/>
  <c r="A29" i="29" s="1"/>
  <c r="A30" i="29" s="1"/>
  <c r="A31" i="29" s="1"/>
  <c r="A32" i="29" s="1"/>
  <c r="A33" i="29" s="1"/>
  <c r="N5" i="34"/>
  <c r="N6" i="34"/>
  <c r="N7" i="34"/>
  <c r="N8" i="34"/>
  <c r="N9" i="34"/>
  <c r="N10" i="34"/>
  <c r="N11" i="34"/>
  <c r="N12" i="34"/>
  <c r="N13" i="34"/>
  <c r="N14" i="34"/>
  <c r="N15" i="34"/>
  <c r="N16" i="34"/>
  <c r="N17" i="34"/>
  <c r="N18" i="34"/>
  <c r="N19" i="34"/>
  <c r="N20" i="34"/>
  <c r="N21" i="34"/>
  <c r="N22" i="34"/>
  <c r="N23" i="34"/>
  <c r="N24" i="34"/>
  <c r="N25" i="34"/>
  <c r="N26" i="34"/>
  <c r="N27" i="34"/>
  <c r="N28" i="34"/>
  <c r="N29" i="34"/>
  <c r="N30" i="34"/>
  <c r="N31" i="34"/>
  <c r="N32" i="34"/>
  <c r="N33" i="34"/>
  <c r="N34" i="34"/>
  <c r="N35" i="34"/>
  <c r="N36" i="34"/>
  <c r="N37" i="34"/>
  <c r="N38" i="34"/>
  <c r="N39" i="34"/>
  <c r="N40" i="34"/>
  <c r="N41" i="34"/>
  <c r="N42" i="34"/>
  <c r="N43" i="34"/>
  <c r="N44" i="34"/>
  <c r="N45" i="34"/>
  <c r="N46" i="34"/>
  <c r="N47" i="34"/>
  <c r="N48" i="34"/>
  <c r="N49" i="34"/>
  <c r="N50" i="34"/>
  <c r="N51" i="34"/>
  <c r="N52" i="34"/>
  <c r="N53" i="34"/>
  <c r="N54" i="34"/>
  <c r="N55" i="34"/>
  <c r="N56" i="34"/>
  <c r="N57" i="34"/>
  <c r="N58" i="34"/>
  <c r="N59" i="34"/>
  <c r="N60" i="34"/>
  <c r="N61" i="34"/>
  <c r="N6" i="35"/>
  <c r="N7" i="35"/>
  <c r="N8" i="35"/>
  <c r="N9" i="35"/>
  <c r="N10" i="35"/>
  <c r="N11" i="35"/>
  <c r="N12" i="35"/>
  <c r="N13" i="35"/>
  <c r="N14" i="35"/>
  <c r="N15" i="35"/>
  <c r="N16" i="35"/>
  <c r="N17" i="35"/>
  <c r="N18" i="35"/>
  <c r="N19" i="35"/>
  <c r="N20" i="35"/>
  <c r="N21" i="35"/>
  <c r="N22" i="35"/>
  <c r="N23" i="35"/>
  <c r="N24" i="35"/>
  <c r="N25" i="35"/>
  <c r="N26" i="35"/>
  <c r="N27" i="35"/>
  <c r="N28" i="35"/>
  <c r="N29" i="35"/>
  <c r="N30" i="35"/>
  <c r="N31" i="35"/>
  <c r="N32" i="35"/>
  <c r="N33" i="35"/>
  <c r="N77" i="35"/>
  <c r="N105" i="32"/>
  <c r="N14" i="58"/>
  <c r="N5" i="22"/>
  <c r="N7" i="22"/>
  <c r="N8" i="22"/>
  <c r="N9" i="22"/>
  <c r="N10" i="22"/>
  <c r="N11" i="22"/>
  <c r="N12" i="22"/>
  <c r="N13" i="22"/>
  <c r="N14" i="22"/>
  <c r="N15" i="22"/>
  <c r="N16" i="22"/>
  <c r="N17" i="22"/>
  <c r="N18" i="22"/>
  <c r="N19" i="22"/>
  <c r="N20" i="22"/>
  <c r="N21" i="22"/>
  <c r="N22" i="22"/>
  <c r="N23" i="22"/>
  <c r="N24" i="22"/>
  <c r="N25" i="22"/>
  <c r="N26" i="22"/>
  <c r="N27" i="22"/>
  <c r="N28" i="22"/>
  <c r="N29" i="22"/>
  <c r="N30" i="22"/>
  <c r="N31" i="22"/>
  <c r="N32" i="22"/>
  <c r="N33" i="22"/>
  <c r="N34" i="22"/>
  <c r="N35" i="22"/>
  <c r="N36" i="22"/>
  <c r="N37" i="22"/>
  <c r="N38" i="22"/>
  <c r="N39" i="22"/>
  <c r="N40" i="22"/>
  <c r="N41" i="22"/>
  <c r="N42" i="22"/>
  <c r="N43" i="22"/>
  <c r="N44" i="22"/>
  <c r="N45" i="22"/>
  <c r="N46" i="22"/>
  <c r="N47" i="22"/>
  <c r="N48" i="22"/>
  <c r="N49" i="22"/>
  <c r="N50" i="22"/>
  <c r="N51" i="22"/>
  <c r="N52" i="22"/>
  <c r="N53" i="22"/>
  <c r="N54" i="22"/>
  <c r="N55" i="22"/>
  <c r="N56" i="22"/>
  <c r="N57" i="22"/>
  <c r="N58" i="22"/>
  <c r="N59" i="22"/>
  <c r="N60" i="22"/>
  <c r="N61" i="22"/>
  <c r="N62" i="22"/>
  <c r="N63" i="22"/>
  <c r="N64" i="22"/>
  <c r="N8" i="21"/>
  <c r="N9" i="21"/>
  <c r="N10" i="21"/>
  <c r="N11" i="21"/>
  <c r="N12" i="21"/>
  <c r="N13" i="21"/>
  <c r="N14" i="21"/>
  <c r="N15" i="21"/>
  <c r="N16" i="21"/>
  <c r="N17" i="21"/>
  <c r="N18" i="21"/>
  <c r="N21" i="21"/>
  <c r="N22" i="21"/>
  <c r="N23" i="21"/>
  <c r="N24" i="21"/>
  <c r="N25" i="21"/>
  <c r="N26" i="21"/>
  <c r="N27" i="21"/>
  <c r="N28" i="21"/>
  <c r="N30" i="21"/>
  <c r="N31" i="21"/>
  <c r="P31" i="21"/>
  <c r="Q31" i="21"/>
  <c r="R31" i="21"/>
  <c r="S31" i="21"/>
  <c r="T31" i="21"/>
  <c r="U31" i="21"/>
  <c r="V31" i="21"/>
  <c r="W31" i="21"/>
  <c r="X31" i="21"/>
  <c r="Y31" i="21"/>
  <c r="Z31" i="21"/>
  <c r="AA31" i="21"/>
  <c r="N32" i="21"/>
  <c r="P32" i="21"/>
  <c r="Q32" i="21"/>
  <c r="R32" i="21"/>
  <c r="S32" i="21"/>
  <c r="T32" i="21"/>
  <c r="U32" i="21"/>
  <c r="V32" i="21"/>
  <c r="W32" i="21"/>
  <c r="X32" i="21"/>
  <c r="Y32" i="21"/>
  <c r="Z32" i="21"/>
  <c r="AA32" i="21"/>
  <c r="N33" i="21"/>
  <c r="P33" i="21"/>
  <c r="Q33" i="21"/>
  <c r="R33" i="21"/>
  <c r="S33" i="21"/>
  <c r="T33" i="21"/>
  <c r="U33" i="21"/>
  <c r="V33" i="21"/>
  <c r="W33" i="21"/>
  <c r="X33" i="21"/>
  <c r="Y33" i="21"/>
  <c r="Z33" i="21"/>
  <c r="AA33" i="21"/>
  <c r="N34" i="21"/>
  <c r="P34" i="21"/>
  <c r="Q34" i="21"/>
  <c r="R34" i="21"/>
  <c r="S34" i="21"/>
  <c r="T34" i="21"/>
  <c r="U34" i="21"/>
  <c r="V34" i="21"/>
  <c r="W34" i="21"/>
  <c r="X34" i="21"/>
  <c r="Y34" i="21"/>
  <c r="Z34" i="21"/>
  <c r="AA34" i="21"/>
  <c r="N35" i="21"/>
  <c r="P35" i="21"/>
  <c r="Q35" i="21"/>
  <c r="R35" i="21"/>
  <c r="S35" i="21"/>
  <c r="T35" i="21"/>
  <c r="U35" i="21"/>
  <c r="V35" i="21"/>
  <c r="W35" i="21"/>
  <c r="X35" i="21"/>
  <c r="Y35" i="21"/>
  <c r="Z35" i="21"/>
  <c r="AA35" i="21"/>
  <c r="N36" i="21"/>
  <c r="P36" i="21"/>
  <c r="Q36" i="21"/>
  <c r="R36" i="21"/>
  <c r="S36" i="21"/>
  <c r="T36" i="21"/>
  <c r="U36" i="21"/>
  <c r="V36" i="21"/>
  <c r="W36" i="21"/>
  <c r="X36" i="21"/>
  <c r="Y36" i="21"/>
  <c r="Z36" i="21"/>
  <c r="AA36" i="21"/>
  <c r="N37" i="21"/>
  <c r="P37" i="21"/>
  <c r="Q37" i="21"/>
  <c r="R37" i="21"/>
  <c r="S37" i="21"/>
  <c r="T37" i="21"/>
  <c r="U37" i="21"/>
  <c r="V37" i="21"/>
  <c r="W37" i="21"/>
  <c r="X37" i="21"/>
  <c r="Y37" i="21"/>
  <c r="Z37" i="21"/>
  <c r="AA37" i="21"/>
  <c r="N38" i="21"/>
  <c r="P38" i="21"/>
  <c r="Q38" i="21"/>
  <c r="R38" i="21"/>
  <c r="S38" i="21"/>
  <c r="T38" i="21"/>
  <c r="U38" i="21"/>
  <c r="V38" i="21"/>
  <c r="W38" i="21"/>
  <c r="X38" i="21"/>
  <c r="Y38" i="21"/>
  <c r="Z38" i="21"/>
  <c r="AA38" i="21"/>
  <c r="N39" i="21"/>
  <c r="P39" i="21"/>
  <c r="Q39" i="21"/>
  <c r="R39" i="21"/>
  <c r="S39" i="21"/>
  <c r="T39" i="21"/>
  <c r="U39" i="21"/>
  <c r="V39" i="21"/>
  <c r="W39" i="21"/>
  <c r="X39" i="21"/>
  <c r="Y39" i="21"/>
  <c r="Z39" i="21"/>
  <c r="AA39" i="21"/>
  <c r="N40" i="21"/>
  <c r="P40" i="21"/>
  <c r="Q40" i="21"/>
  <c r="R40" i="21"/>
  <c r="S40" i="21"/>
  <c r="T40" i="21"/>
  <c r="U40" i="21"/>
  <c r="V40" i="21"/>
  <c r="W40" i="21"/>
  <c r="X40" i="21"/>
  <c r="Y40" i="21"/>
  <c r="Z40" i="21"/>
  <c r="AA40" i="21"/>
  <c r="N41" i="21"/>
  <c r="P41" i="21"/>
  <c r="Q41" i="21"/>
  <c r="R41" i="21"/>
  <c r="S41" i="21"/>
  <c r="T41" i="21"/>
  <c r="U41" i="21"/>
  <c r="V41" i="21"/>
  <c r="W41" i="21"/>
  <c r="X41" i="21"/>
  <c r="Y41" i="21"/>
  <c r="Z41" i="21"/>
  <c r="AA41" i="21"/>
  <c r="N42" i="21"/>
  <c r="P42" i="21"/>
  <c r="Q42" i="21"/>
  <c r="R42" i="21"/>
  <c r="S42" i="21"/>
  <c r="T42" i="21"/>
  <c r="U42" i="21"/>
  <c r="V42" i="21"/>
  <c r="W42" i="21"/>
  <c r="X42" i="21"/>
  <c r="Y42" i="21"/>
  <c r="Z42" i="21"/>
  <c r="AA42" i="21"/>
  <c r="N43" i="21"/>
  <c r="P43" i="21"/>
  <c r="Q43" i="21"/>
  <c r="R43" i="21"/>
  <c r="S43" i="21"/>
  <c r="T43" i="21"/>
  <c r="U43" i="21"/>
  <c r="V43" i="21"/>
  <c r="W43" i="21"/>
  <c r="X43" i="21"/>
  <c r="Y43" i="21"/>
  <c r="Z43" i="21"/>
  <c r="AA43" i="21"/>
  <c r="N44" i="21"/>
  <c r="P44" i="21"/>
  <c r="Q44" i="21"/>
  <c r="R44" i="21"/>
  <c r="S44" i="21"/>
  <c r="T44" i="21"/>
  <c r="U44" i="21"/>
  <c r="V44" i="21"/>
  <c r="W44" i="21"/>
  <c r="X44" i="21"/>
  <c r="Y44" i="21"/>
  <c r="Z44" i="21"/>
  <c r="AA44" i="21"/>
  <c r="N45" i="21"/>
  <c r="P45" i="21"/>
  <c r="Q45" i="21"/>
  <c r="R45" i="21"/>
  <c r="S45" i="21"/>
  <c r="T45" i="21"/>
  <c r="U45" i="21"/>
  <c r="V45" i="21"/>
  <c r="W45" i="21"/>
  <c r="X45" i="21"/>
  <c r="Y45" i="21"/>
  <c r="Z45" i="21"/>
  <c r="AA45" i="21"/>
  <c r="N46" i="21"/>
  <c r="P46" i="21"/>
  <c r="Q46" i="21"/>
  <c r="R46" i="21"/>
  <c r="S46" i="21"/>
  <c r="T46" i="21"/>
  <c r="U46" i="21"/>
  <c r="V46" i="21"/>
  <c r="W46" i="21"/>
  <c r="X46" i="21"/>
  <c r="Y46" i="21"/>
  <c r="Z46" i="21"/>
  <c r="AA46" i="21"/>
  <c r="N47" i="21"/>
  <c r="P47" i="21"/>
  <c r="Q47" i="21"/>
  <c r="R47" i="21"/>
  <c r="S47" i="21"/>
  <c r="T47" i="21"/>
  <c r="U47" i="21"/>
  <c r="V47" i="21"/>
  <c r="W47" i="21"/>
  <c r="X47" i="21"/>
  <c r="Y47" i="21"/>
  <c r="Z47" i="21"/>
  <c r="AA47" i="21"/>
  <c r="N48" i="21"/>
  <c r="P48" i="21"/>
  <c r="Q48" i="21"/>
  <c r="R48" i="21"/>
  <c r="S48" i="21"/>
  <c r="T48" i="21"/>
  <c r="U48" i="21"/>
  <c r="V48" i="21"/>
  <c r="W48" i="21"/>
  <c r="X48" i="21"/>
  <c r="Y48" i="21"/>
  <c r="Z48" i="21"/>
  <c r="AA48" i="21"/>
  <c r="N49" i="21"/>
  <c r="P49" i="21"/>
  <c r="Q49" i="21"/>
  <c r="R49" i="21"/>
  <c r="S49" i="21"/>
  <c r="T49" i="21"/>
  <c r="U49" i="21"/>
  <c r="V49" i="21"/>
  <c r="W49" i="21"/>
  <c r="X49" i="21"/>
  <c r="Y49" i="21"/>
  <c r="Z49" i="21"/>
  <c r="AA49" i="21"/>
  <c r="N50" i="21"/>
  <c r="P50" i="21"/>
  <c r="Q50" i="21"/>
  <c r="R50" i="21"/>
  <c r="S50" i="21"/>
  <c r="T50" i="21"/>
  <c r="U50" i="21"/>
  <c r="V50" i="21"/>
  <c r="W50" i="21"/>
  <c r="X50" i="21"/>
  <c r="Y50" i="21"/>
  <c r="Z50" i="21"/>
  <c r="AA50" i="21"/>
  <c r="N51" i="21"/>
  <c r="N52" i="21"/>
  <c r="N53" i="21"/>
  <c r="N54" i="21"/>
  <c r="N55" i="21"/>
  <c r="N56" i="21"/>
  <c r="N57" i="21"/>
  <c r="N58" i="21"/>
  <c r="N59" i="21"/>
  <c r="N60" i="21"/>
  <c r="N61" i="21"/>
  <c r="N62" i="21"/>
  <c r="N63" i="21"/>
  <c r="N64" i="21"/>
  <c r="N65" i="21"/>
  <c r="N66" i="21"/>
  <c r="N67" i="21"/>
  <c r="N68" i="21"/>
  <c r="N69" i="21"/>
  <c r="N70" i="21"/>
  <c r="N71" i="21"/>
  <c r="N72" i="21"/>
  <c r="N73" i="21"/>
  <c r="N74" i="21"/>
  <c r="N75" i="21"/>
  <c r="N76" i="21"/>
  <c r="N77" i="21"/>
  <c r="N78" i="21"/>
  <c r="N79" i="21"/>
  <c r="N80" i="21"/>
  <c r="N81" i="21"/>
  <c r="N82" i="21"/>
  <c r="N83" i="21"/>
  <c r="N84" i="21"/>
  <c r="N85" i="21"/>
  <c r="N86" i="21"/>
  <c r="N87" i="21"/>
  <c r="N88" i="21"/>
  <c r="N119" i="21"/>
  <c r="N5" i="12"/>
  <c r="N6" i="12"/>
  <c r="N7" i="12"/>
  <c r="N8" i="12"/>
  <c r="N9" i="12"/>
  <c r="N10" i="12"/>
  <c r="N11" i="12"/>
  <c r="N12" i="12"/>
  <c r="N13" i="12"/>
  <c r="N14" i="12"/>
  <c r="N15" i="12"/>
  <c r="N16" i="12"/>
  <c r="N17" i="12"/>
  <c r="N19" i="12"/>
  <c r="N20" i="12"/>
  <c r="N5" i="11"/>
  <c r="N6" i="11"/>
  <c r="N7" i="11"/>
  <c r="N8" i="11"/>
  <c r="N9" i="11"/>
  <c r="N10" i="11"/>
  <c r="N11" i="11"/>
  <c r="N12" i="11"/>
  <c r="N13" i="11"/>
  <c r="N14" i="11"/>
  <c r="N16" i="11"/>
  <c r="N17" i="11"/>
  <c r="N18" i="11"/>
  <c r="N19" i="11"/>
  <c r="N20" i="11"/>
  <c r="N21" i="11"/>
  <c r="N22" i="11"/>
  <c r="N23" i="11"/>
  <c r="N24" i="11"/>
  <c r="N25" i="11"/>
  <c r="N26" i="11"/>
  <c r="N27" i="11"/>
  <c r="N28" i="11"/>
  <c r="N29" i="11"/>
  <c r="N30" i="11"/>
  <c r="N31" i="11"/>
  <c r="N32" i="11"/>
  <c r="N36" i="11"/>
  <c r="N45" i="11"/>
  <c r="N56" i="11"/>
  <c r="N57" i="11"/>
  <c r="N22" i="65"/>
  <c r="C23" i="65"/>
  <c r="N23" i="65"/>
  <c r="N24" i="65"/>
  <c r="N5" i="8"/>
  <c r="N6" i="8"/>
  <c r="N7" i="8"/>
  <c r="N8" i="8"/>
  <c r="N9" i="8"/>
  <c r="N10" i="8"/>
  <c r="N11" i="8"/>
  <c r="N12" i="8"/>
  <c r="N13" i="8"/>
  <c r="N14" i="8"/>
  <c r="N15" i="8"/>
  <c r="N16" i="8"/>
  <c r="N17" i="8"/>
  <c r="N18" i="8"/>
  <c r="N19" i="8"/>
  <c r="N20" i="8"/>
  <c r="N21" i="8"/>
  <c r="N22" i="8"/>
  <c r="N23" i="8"/>
  <c r="N24" i="8"/>
  <c r="N25" i="8"/>
  <c r="N26" i="8"/>
  <c r="N27" i="8"/>
  <c r="N28" i="8"/>
  <c r="N29" i="8"/>
  <c r="N30" i="8"/>
  <c r="N31" i="8"/>
  <c r="N32" i="8"/>
  <c r="N33" i="8"/>
  <c r="N11" i="10"/>
  <c r="N40" i="10"/>
  <c r="N20" i="31"/>
  <c r="N28" i="31"/>
  <c r="N104" i="6"/>
  <c r="N5" i="7"/>
  <c r="N6" i="7"/>
  <c r="N7" i="7"/>
  <c r="N8" i="7"/>
  <c r="N9" i="7"/>
  <c r="N10" i="7"/>
  <c r="N11" i="7"/>
  <c r="N12" i="7"/>
  <c r="N13" i="7"/>
  <c r="N14" i="7"/>
  <c r="N15" i="7"/>
  <c r="N16" i="7"/>
  <c r="N17" i="7"/>
  <c r="N18" i="7"/>
  <c r="N19" i="7"/>
  <c r="N20" i="7"/>
  <c r="N21" i="7"/>
  <c r="N22" i="7"/>
  <c r="N23" i="7"/>
  <c r="N24" i="7"/>
  <c r="N26" i="7"/>
  <c r="N27" i="7"/>
  <c r="N28" i="7"/>
  <c r="N29" i="7"/>
  <c r="N30" i="7"/>
  <c r="N31" i="7"/>
  <c r="N32" i="7"/>
  <c r="N33" i="7"/>
  <c r="N34" i="7"/>
  <c r="N35" i="7"/>
  <c r="N36" i="7"/>
  <c r="N37" i="7"/>
  <c r="N38" i="7"/>
  <c r="N39" i="7"/>
  <c r="N40" i="7"/>
  <c r="N41" i="7"/>
  <c r="N42" i="7"/>
  <c r="N43" i="7"/>
  <c r="N44" i="7"/>
  <c r="C24" i="86"/>
  <c r="D24" i="86"/>
  <c r="E24" i="86"/>
  <c r="F24" i="86"/>
  <c r="G24" i="86"/>
  <c r="H24" i="86"/>
  <c r="I24" i="86"/>
  <c r="J24" i="86"/>
  <c r="K24" i="86"/>
  <c r="L24" i="86"/>
  <c r="M24" i="86"/>
  <c r="N24" i="86"/>
  <c r="J33" i="85" l="1"/>
  <c r="J29" i="85"/>
  <c r="J30" i="85"/>
  <c r="J35" i="85"/>
  <c r="J31" i="85"/>
  <c r="J26" i="85"/>
  <c r="J32" i="85"/>
  <c r="J27" i="85"/>
  <c r="K31" i="86"/>
  <c r="K25" i="86"/>
  <c r="N9" i="107" s="1"/>
  <c r="K34" i="86"/>
  <c r="K32" i="86"/>
  <c r="K28" i="86"/>
  <c r="K26" i="86"/>
  <c r="K29" i="86"/>
  <c r="K30" i="86"/>
  <c r="G31" i="86"/>
  <c r="G25" i="86"/>
  <c r="G34" i="86"/>
  <c r="G32" i="86"/>
  <c r="G28" i="86"/>
  <c r="G26" i="86"/>
  <c r="G27" i="86" s="1"/>
  <c r="G29" i="86"/>
  <c r="G30" i="86"/>
  <c r="C34" i="86"/>
  <c r="C30" i="86"/>
  <c r="C26" i="86"/>
  <c r="C29" i="86"/>
  <c r="C25" i="86"/>
  <c r="C32" i="86"/>
  <c r="C28" i="86"/>
  <c r="C31" i="86"/>
  <c r="O5" i="12"/>
  <c r="L35" i="85"/>
  <c r="L31" i="85"/>
  <c r="L26" i="85"/>
  <c r="O58" i="107" s="1"/>
  <c r="L32" i="85"/>
  <c r="L27" i="85"/>
  <c r="L33" i="85"/>
  <c r="L29" i="85"/>
  <c r="L30" i="85"/>
  <c r="H35" i="85"/>
  <c r="H31" i="85"/>
  <c r="H26" i="85"/>
  <c r="H32" i="85"/>
  <c r="H27" i="85"/>
  <c r="H28" i="85" s="1"/>
  <c r="H33" i="85"/>
  <c r="H29" i="85"/>
  <c r="H30" i="85"/>
  <c r="D35" i="85"/>
  <c r="D31" i="85"/>
  <c r="D26" i="85"/>
  <c r="D32" i="85"/>
  <c r="D27" i="85"/>
  <c r="D33" i="85"/>
  <c r="D29" i="85"/>
  <c r="D30" i="85"/>
  <c r="I29" i="86"/>
  <c r="I30" i="86"/>
  <c r="I31" i="86"/>
  <c r="I25" i="86"/>
  <c r="L9" i="107" s="1"/>
  <c r="I34" i="86"/>
  <c r="I32" i="86"/>
  <c r="I28" i="86"/>
  <c r="I26" i="86"/>
  <c r="I27" i="86" s="1"/>
  <c r="E29" i="86"/>
  <c r="E30" i="86"/>
  <c r="E31" i="86"/>
  <c r="E25" i="86"/>
  <c r="E34" i="86"/>
  <c r="E32" i="86"/>
  <c r="E28" i="86"/>
  <c r="E26" i="86"/>
  <c r="J30" i="86"/>
  <c r="J31" i="86"/>
  <c r="J25" i="86"/>
  <c r="M9" i="107" s="1"/>
  <c r="J34" i="86"/>
  <c r="J32" i="86"/>
  <c r="J28" i="86"/>
  <c r="J26" i="86"/>
  <c r="J27" i="86" s="1"/>
  <c r="J29" i="86"/>
  <c r="F30" i="86"/>
  <c r="F31" i="86"/>
  <c r="F25" i="86"/>
  <c r="F34" i="86"/>
  <c r="F32" i="86"/>
  <c r="F28" i="86"/>
  <c r="F26" i="86"/>
  <c r="F29" i="86"/>
  <c r="B34" i="86"/>
  <c r="B30" i="86"/>
  <c r="B32" i="86"/>
  <c r="B31" i="86"/>
  <c r="K30" i="85"/>
  <c r="K35" i="85"/>
  <c r="K31" i="85"/>
  <c r="K26" i="85"/>
  <c r="N58" i="107" s="1"/>
  <c r="K32" i="85"/>
  <c r="K27" i="85"/>
  <c r="K33" i="85"/>
  <c r="K29" i="85"/>
  <c r="G30" i="85"/>
  <c r="G35" i="85"/>
  <c r="G31" i="85"/>
  <c r="G26" i="85"/>
  <c r="J58" i="107" s="1"/>
  <c r="G32" i="85"/>
  <c r="G27" i="85"/>
  <c r="G33" i="85"/>
  <c r="G29" i="85"/>
  <c r="C32" i="85"/>
  <c r="C27" i="85"/>
  <c r="C35" i="85"/>
  <c r="C31" i="85"/>
  <c r="C26" i="85"/>
  <c r="C30" i="85"/>
  <c r="C33" i="85"/>
  <c r="C29" i="85"/>
  <c r="B33" i="85"/>
  <c r="B29" i="85"/>
  <c r="B32" i="85"/>
  <c r="B27" i="85"/>
  <c r="B35" i="85"/>
  <c r="B31" i="85"/>
  <c r="B26" i="85"/>
  <c r="B30" i="85"/>
  <c r="M29" i="86"/>
  <c r="M30" i="86"/>
  <c r="M31" i="86"/>
  <c r="M25" i="86"/>
  <c r="M34" i="86"/>
  <c r="M32" i="86"/>
  <c r="M28" i="86"/>
  <c r="M26" i="86"/>
  <c r="F33" i="85"/>
  <c r="F29" i="85"/>
  <c r="F30" i="85"/>
  <c r="F35" i="85"/>
  <c r="F31" i="85"/>
  <c r="F26" i="85"/>
  <c r="F32" i="85"/>
  <c r="F27" i="85"/>
  <c r="L34" i="86"/>
  <c r="L32" i="86"/>
  <c r="L28" i="86"/>
  <c r="L26" i="86"/>
  <c r="L29" i="86"/>
  <c r="L30" i="86"/>
  <c r="L31" i="86"/>
  <c r="L25" i="86"/>
  <c r="O9" i="107" s="1"/>
  <c r="H34" i="86"/>
  <c r="H32" i="86"/>
  <c r="H28" i="86"/>
  <c r="H26" i="86"/>
  <c r="H29" i="86"/>
  <c r="H30" i="86"/>
  <c r="H31" i="86"/>
  <c r="H25" i="86"/>
  <c r="D34" i="86"/>
  <c r="D32" i="86"/>
  <c r="D28" i="86"/>
  <c r="D26" i="86"/>
  <c r="D29" i="86"/>
  <c r="D30" i="86"/>
  <c r="D31" i="86"/>
  <c r="D25" i="86"/>
  <c r="G9" i="107" s="1"/>
  <c r="M32" i="85"/>
  <c r="M27" i="85"/>
  <c r="M33" i="85"/>
  <c r="M29" i="85"/>
  <c r="M30" i="85"/>
  <c r="M35" i="85"/>
  <c r="M31" i="85"/>
  <c r="M26" i="85"/>
  <c r="I32" i="85"/>
  <c r="I27" i="85"/>
  <c r="I33" i="85"/>
  <c r="I29" i="85"/>
  <c r="I30" i="85"/>
  <c r="I35" i="85"/>
  <c r="I31" i="85"/>
  <c r="I26" i="85"/>
  <c r="L58" i="107" s="1"/>
  <c r="E32" i="85"/>
  <c r="E27" i="85"/>
  <c r="E33" i="85"/>
  <c r="E29" i="85"/>
  <c r="E30" i="85"/>
  <c r="E35" i="85"/>
  <c r="E31" i="85"/>
  <c r="E26" i="85"/>
  <c r="N20" i="3"/>
  <c r="N46" i="11"/>
  <c r="N6" i="82"/>
  <c r="N82" i="2"/>
  <c r="N68" i="8"/>
  <c r="N66" i="8"/>
  <c r="N45" i="8"/>
  <c r="N90" i="17"/>
  <c r="J8" i="107"/>
  <c r="N37" i="10"/>
  <c r="N27" i="10"/>
  <c r="N99" i="6"/>
  <c r="N55" i="13"/>
  <c r="I22" i="65"/>
  <c r="E16" i="68"/>
  <c r="N109" i="2"/>
  <c r="N9" i="83"/>
  <c r="N12" i="68"/>
  <c r="N114" i="6"/>
  <c r="N12" i="60"/>
  <c r="N67" i="7"/>
  <c r="N91" i="7"/>
  <c r="N25" i="4"/>
  <c r="N39" i="25"/>
  <c r="N33" i="25"/>
  <c r="N7" i="25"/>
  <c r="N82" i="17"/>
  <c r="N63" i="18"/>
  <c r="N107" i="22"/>
  <c r="N59" i="26"/>
  <c r="N22" i="23"/>
  <c r="N50" i="7"/>
  <c r="N44" i="87"/>
  <c r="N10" i="81"/>
  <c r="N17" i="55"/>
  <c r="N14" i="25"/>
  <c r="N37" i="26"/>
  <c r="N30" i="26"/>
  <c r="N9" i="56"/>
  <c r="N17" i="58"/>
  <c r="N64" i="12"/>
  <c r="N68" i="7"/>
  <c r="N60" i="7"/>
  <c r="N5" i="60"/>
  <c r="K23" i="65"/>
  <c r="N17" i="24"/>
  <c r="N7" i="66"/>
  <c r="E20" i="78"/>
  <c r="N134" i="21"/>
  <c r="N98" i="37"/>
  <c r="N10" i="84"/>
  <c r="N15" i="20"/>
  <c r="J42" i="107"/>
  <c r="N102" i="33"/>
  <c r="J54" i="107"/>
  <c r="B20" i="76"/>
  <c r="N10" i="30"/>
  <c r="N61" i="35"/>
  <c r="N126" i="21"/>
  <c r="N47" i="25"/>
  <c r="N20" i="25"/>
  <c r="N7" i="27"/>
  <c r="N8" i="66"/>
  <c r="N27" i="36"/>
  <c r="N15" i="27"/>
  <c r="N18" i="30"/>
  <c r="F19" i="70"/>
  <c r="N9" i="79"/>
  <c r="N71" i="38"/>
  <c r="N6" i="92"/>
  <c r="N13" i="67"/>
  <c r="N103" i="37"/>
  <c r="C19" i="78"/>
  <c r="K18" i="80"/>
  <c r="N94" i="2"/>
  <c r="N11" i="82"/>
  <c r="N5" i="82"/>
  <c r="L16" i="68"/>
  <c r="M26" i="83"/>
  <c r="N81" i="7"/>
  <c r="N62" i="7"/>
  <c r="L26" i="82"/>
  <c r="K11" i="107"/>
  <c r="I20" i="60"/>
  <c r="N12" i="56"/>
  <c r="N19" i="31"/>
  <c r="N6" i="91"/>
  <c r="N90" i="9"/>
  <c r="N88" i="9"/>
  <c r="N50" i="13"/>
  <c r="N48" i="13"/>
  <c r="N36" i="13"/>
  <c r="N28" i="13"/>
  <c r="N9" i="82"/>
  <c r="D26" i="82"/>
  <c r="J6" i="107"/>
  <c r="N7" i="95"/>
  <c r="N70" i="7"/>
  <c r="N115" i="6"/>
  <c r="H18" i="107"/>
  <c r="N34" i="12"/>
  <c r="N85" i="2"/>
  <c r="N5" i="86"/>
  <c r="N6" i="60"/>
  <c r="N69" i="11"/>
  <c r="N35" i="10"/>
  <c r="N82" i="7"/>
  <c r="N8" i="82"/>
  <c r="N115" i="2"/>
  <c r="N112" i="2"/>
  <c r="N111" i="2"/>
  <c r="N103" i="2"/>
  <c r="N99" i="2"/>
  <c r="N93" i="2"/>
  <c r="N79" i="2"/>
  <c r="G6" i="107"/>
  <c r="K6" i="107"/>
  <c r="N6" i="83"/>
  <c r="N17" i="3"/>
  <c r="N16" i="3"/>
  <c r="N10" i="3"/>
  <c r="N8" i="3"/>
  <c r="N6" i="3"/>
  <c r="N8" i="107"/>
  <c r="N74" i="7"/>
  <c r="N94" i="6"/>
  <c r="F19" i="91"/>
  <c r="I17" i="107" s="1"/>
  <c r="N44" i="8"/>
  <c r="N18" i="3"/>
  <c r="N55" i="8"/>
  <c r="M20" i="64"/>
  <c r="H20" i="60"/>
  <c r="P6" i="107"/>
  <c r="N5" i="83"/>
  <c r="N6" i="107"/>
  <c r="N96" i="2"/>
  <c r="N83" i="2"/>
  <c r="G26" i="83"/>
  <c r="N8" i="83"/>
  <c r="N55" i="7"/>
  <c r="N102" i="6"/>
  <c r="E23" i="56"/>
  <c r="F23" i="56"/>
  <c r="N33" i="31"/>
  <c r="G26" i="82"/>
  <c r="N91" i="2"/>
  <c r="N87" i="2"/>
  <c r="N106" i="2"/>
  <c r="N102" i="2"/>
  <c r="L26" i="83"/>
  <c r="D26" i="83"/>
  <c r="N11" i="3"/>
  <c r="P10" i="107"/>
  <c r="N111" i="6"/>
  <c r="N105" i="6"/>
  <c r="I12" i="107"/>
  <c r="N15" i="31"/>
  <c r="N12" i="31"/>
  <c r="O19" i="107"/>
  <c r="I23" i="107"/>
  <c r="N38" i="87"/>
  <c r="N26" i="107"/>
  <c r="N98" i="9"/>
  <c r="N82" i="9"/>
  <c r="N13" i="64"/>
  <c r="B20" i="64"/>
  <c r="N69" i="13"/>
  <c r="N92" i="7"/>
  <c r="N8" i="93"/>
  <c r="J12" i="107"/>
  <c r="N36" i="31"/>
  <c r="N81" i="8"/>
  <c r="N65" i="8"/>
  <c r="N48" i="8"/>
  <c r="N47" i="8"/>
  <c r="G22" i="65"/>
  <c r="G24" i="65"/>
  <c r="N65" i="11"/>
  <c r="N62" i="11"/>
  <c r="N61" i="11"/>
  <c r="N55" i="11"/>
  <c r="N18" i="54"/>
  <c r="N14" i="54"/>
  <c r="N10" i="54"/>
  <c r="N66" i="12"/>
  <c r="N50" i="12"/>
  <c r="N48" i="12"/>
  <c r="N67" i="13"/>
  <c r="N12" i="82"/>
  <c r="N10" i="82"/>
  <c r="N7" i="82"/>
  <c r="N114" i="2"/>
  <c r="N84" i="2"/>
  <c r="H6" i="107"/>
  <c r="N12" i="3"/>
  <c r="N9" i="3"/>
  <c r="N5" i="3"/>
  <c r="F8" i="107"/>
  <c r="N10" i="95"/>
  <c r="N6" i="68"/>
  <c r="K16" i="68"/>
  <c r="C16" i="68"/>
  <c r="N58" i="7"/>
  <c r="N17" i="60"/>
  <c r="E24" i="56"/>
  <c r="N13" i="56"/>
  <c r="N10" i="10"/>
  <c r="N8" i="10"/>
  <c r="N63" i="8"/>
  <c r="N83" i="11"/>
  <c r="N79" i="11"/>
  <c r="N75" i="11"/>
  <c r="N71" i="11"/>
  <c r="N67" i="11"/>
  <c r="N85" i="9"/>
  <c r="N117" i="2"/>
  <c r="N116" i="2"/>
  <c r="N110" i="2"/>
  <c r="N108" i="2"/>
  <c r="N104" i="2"/>
  <c r="K26" i="82"/>
  <c r="C26" i="82"/>
  <c r="N118" i="2"/>
  <c r="N107" i="2"/>
  <c r="N100" i="2"/>
  <c r="N98" i="2"/>
  <c r="N11" i="83"/>
  <c r="N13" i="3"/>
  <c r="N7" i="68"/>
  <c r="N59" i="7"/>
  <c r="N136" i="6"/>
  <c r="N112" i="6"/>
  <c r="J11" i="107"/>
  <c r="N33" i="10"/>
  <c r="N65" i="9"/>
  <c r="J26" i="82"/>
  <c r="B26" i="82"/>
  <c r="E3" i="107" s="1"/>
  <c r="N101" i="2"/>
  <c r="N92" i="2"/>
  <c r="N90" i="2"/>
  <c r="N88" i="2"/>
  <c r="N86" i="2"/>
  <c r="N7" i="83"/>
  <c r="J26" i="83"/>
  <c r="N14" i="3"/>
  <c r="K9" i="107"/>
  <c r="N84" i="7"/>
  <c r="N71" i="7"/>
  <c r="N61" i="7"/>
  <c r="N135" i="6"/>
  <c r="N130" i="6"/>
  <c r="N118" i="6"/>
  <c r="N43" i="10"/>
  <c r="N10" i="52"/>
  <c r="L23" i="65"/>
  <c r="N75" i="22"/>
  <c r="N75" i="33"/>
  <c r="O47" i="107"/>
  <c r="N57" i="35"/>
  <c r="N45" i="35"/>
  <c r="N5" i="98"/>
  <c r="N39" i="18"/>
  <c r="N86" i="7"/>
  <c r="N137" i="6"/>
  <c r="N9" i="60"/>
  <c r="N16" i="56"/>
  <c r="N15" i="56"/>
  <c r="N26" i="31"/>
  <c r="H13" i="107"/>
  <c r="N32" i="10"/>
  <c r="N21" i="10"/>
  <c r="N13" i="52"/>
  <c r="N5" i="52"/>
  <c r="N7" i="91"/>
  <c r="N78" i="8"/>
  <c r="N61" i="8"/>
  <c r="E23" i="65"/>
  <c r="N59" i="11"/>
  <c r="N43" i="11"/>
  <c r="N56" i="12"/>
  <c r="N72" i="9"/>
  <c r="N68" i="9"/>
  <c r="N63" i="13"/>
  <c r="N19" i="14"/>
  <c r="N61" i="87" s="1"/>
  <c r="N27" i="16"/>
  <c r="N19" i="16"/>
  <c r="N11" i="16"/>
  <c r="N47" i="18"/>
  <c r="N30" i="31"/>
  <c r="N86" i="8"/>
  <c r="N41" i="8"/>
  <c r="L24" i="65"/>
  <c r="H23" i="65"/>
  <c r="D23" i="65"/>
  <c r="H22" i="65"/>
  <c r="L22" i="65"/>
  <c r="D22" i="65"/>
  <c r="N53" i="11"/>
  <c r="N32" i="12"/>
  <c r="N95" i="9"/>
  <c r="N69" i="9"/>
  <c r="N35" i="13"/>
  <c r="I104" i="15"/>
  <c r="I106" i="15" s="1"/>
  <c r="N81" i="87"/>
  <c r="N77" i="87"/>
  <c r="N5" i="10"/>
  <c r="N8" i="52"/>
  <c r="N5" i="91"/>
  <c r="N80" i="8"/>
  <c r="N60" i="8"/>
  <c r="G23" i="65"/>
  <c r="K24" i="65"/>
  <c r="C24" i="65"/>
  <c r="N41" i="11"/>
  <c r="N11" i="54"/>
  <c r="N66" i="13"/>
  <c r="N58" i="13"/>
  <c r="N43" i="13"/>
  <c r="N31" i="13"/>
  <c r="C104" i="15"/>
  <c r="C106" i="15" s="1"/>
  <c r="N96" i="17"/>
  <c r="N25" i="31"/>
  <c r="N22" i="10"/>
  <c r="N19" i="10"/>
  <c r="N58" i="8"/>
  <c r="N52" i="8"/>
  <c r="K20" i="107"/>
  <c r="N87" i="9"/>
  <c r="M26" i="107"/>
  <c r="C22" i="73"/>
  <c r="N9" i="55"/>
  <c r="N106" i="17"/>
  <c r="N11" i="68"/>
  <c r="N10" i="68"/>
  <c r="N8" i="68"/>
  <c r="F16" i="68"/>
  <c r="N8" i="86"/>
  <c r="N79" i="7"/>
  <c r="N134" i="6"/>
  <c r="N123" i="6"/>
  <c r="N20" i="56"/>
  <c r="E25" i="56"/>
  <c r="D24" i="56"/>
  <c r="N35" i="31"/>
  <c r="N17" i="31"/>
  <c r="O13" i="107"/>
  <c r="N26" i="10"/>
  <c r="N73" i="8"/>
  <c r="N62" i="8"/>
  <c r="M23" i="65"/>
  <c r="M24" i="65"/>
  <c r="I23" i="65"/>
  <c r="M22" i="65"/>
  <c r="E22" i="65"/>
  <c r="N54" i="11"/>
  <c r="N8" i="54"/>
  <c r="N58" i="12"/>
  <c r="N45" i="12"/>
  <c r="N43" i="12"/>
  <c r="N77" i="9"/>
  <c r="N73" i="9"/>
  <c r="N72" i="13"/>
  <c r="N68" i="13"/>
  <c r="N60" i="13"/>
  <c r="N114" i="17"/>
  <c r="N108" i="17"/>
  <c r="N98" i="17"/>
  <c r="N15" i="73"/>
  <c r="N12" i="55"/>
  <c r="N20" i="16"/>
  <c r="N13" i="16"/>
  <c r="N31" i="18"/>
  <c r="N29" i="18"/>
  <c r="N8" i="4"/>
  <c r="N14" i="74"/>
  <c r="N12" i="74"/>
  <c r="N5" i="16"/>
  <c r="N32" i="18"/>
  <c r="N24" i="4"/>
  <c r="N14" i="4"/>
  <c r="N86" i="22"/>
  <c r="N71" i="8"/>
  <c r="N70" i="11"/>
  <c r="N49" i="11"/>
  <c r="N19" i="54"/>
  <c r="N40" i="12"/>
  <c r="N74" i="9"/>
  <c r="N56" i="13"/>
  <c r="N34" i="13"/>
  <c r="L104" i="15"/>
  <c r="L106" i="15" s="1"/>
  <c r="N6" i="81"/>
  <c r="N17" i="73"/>
  <c r="N8" i="55"/>
  <c r="N6" i="55"/>
  <c r="N50" i="18"/>
  <c r="N104" i="22"/>
  <c r="N7" i="58"/>
  <c r="N34" i="26"/>
  <c r="N6" i="98"/>
  <c r="N26" i="16"/>
  <c r="N14" i="16"/>
  <c r="N62" i="18"/>
  <c r="N108" i="22"/>
  <c r="N94" i="22"/>
  <c r="N80" i="22"/>
  <c r="N8" i="23"/>
  <c r="N46" i="26"/>
  <c r="B104" i="15"/>
  <c r="G22" i="73"/>
  <c r="N103" i="17"/>
  <c r="N9" i="4"/>
  <c r="G32" i="107"/>
  <c r="G20" i="62"/>
  <c r="N25" i="16"/>
  <c r="N10" i="16"/>
  <c r="N8" i="16"/>
  <c r="N112" i="17"/>
  <c r="N53" i="18"/>
  <c r="N17" i="4"/>
  <c r="N5" i="20"/>
  <c r="N110" i="21"/>
  <c r="N42" i="10"/>
  <c r="N24" i="10"/>
  <c r="N14" i="52"/>
  <c r="N76" i="8"/>
  <c r="N86" i="11"/>
  <c r="N85" i="11"/>
  <c r="N72" i="12"/>
  <c r="N42" i="12"/>
  <c r="J21" i="107"/>
  <c r="N93" i="9"/>
  <c r="N71" i="9"/>
  <c r="N64" i="13"/>
  <c r="N37" i="13"/>
  <c r="N10" i="14"/>
  <c r="K23" i="14"/>
  <c r="G23" i="14"/>
  <c r="N11" i="81"/>
  <c r="N35" i="16"/>
  <c r="N79" i="17"/>
  <c r="N71" i="18"/>
  <c r="N55" i="18"/>
  <c r="N17" i="20"/>
  <c r="N6" i="57"/>
  <c r="N102" i="21"/>
  <c r="N94" i="21"/>
  <c r="N100" i="17"/>
  <c r="N18" i="20"/>
  <c r="N137" i="21"/>
  <c r="N78" i="22"/>
  <c r="N9" i="88"/>
  <c r="N5" i="88"/>
  <c r="N93" i="33"/>
  <c r="N77" i="33"/>
  <c r="N8" i="20"/>
  <c r="N7" i="20"/>
  <c r="N135" i="21"/>
  <c r="P39" i="107"/>
  <c r="N6" i="23"/>
  <c r="N17" i="25"/>
  <c r="N9" i="25"/>
  <c r="N29" i="16"/>
  <c r="N17" i="16"/>
  <c r="N91" i="17"/>
  <c r="N84" i="17"/>
  <c r="N52" i="18"/>
  <c r="N33" i="4"/>
  <c r="N29" i="4"/>
  <c r="N15" i="74"/>
  <c r="N13" i="20"/>
  <c r="N9" i="20"/>
  <c r="N127" i="21"/>
  <c r="N109" i="22"/>
  <c r="N36" i="26"/>
  <c r="N26" i="26"/>
  <c r="K44" i="107"/>
  <c r="N68" i="34"/>
  <c r="N109" i="17"/>
  <c r="N61" i="18"/>
  <c r="N44" i="18"/>
  <c r="N34" i="18"/>
  <c r="N30" i="4"/>
  <c r="N23" i="4"/>
  <c r="N21" i="4"/>
  <c r="N13" i="74"/>
  <c r="N7" i="57"/>
  <c r="N86" i="34"/>
  <c r="I56" i="107"/>
  <c r="N22" i="4"/>
  <c r="N16" i="20"/>
  <c r="N10" i="20"/>
  <c r="N105" i="21"/>
  <c r="N53" i="26"/>
  <c r="N10" i="76"/>
  <c r="N93" i="17"/>
  <c r="N15" i="57"/>
  <c r="N14" i="57"/>
  <c r="N103" i="21"/>
  <c r="N110" i="22"/>
  <c r="N102" i="22"/>
  <c r="N16" i="23"/>
  <c r="O40" i="107"/>
  <c r="N38" i="25"/>
  <c r="N55" i="26"/>
  <c r="N21" i="26"/>
  <c r="N11" i="55"/>
  <c r="N32" i="16"/>
  <c r="N56" i="18"/>
  <c r="N49" i="18"/>
  <c r="N37" i="18"/>
  <c r="L30" i="107"/>
  <c r="L35" i="107"/>
  <c r="N120" i="21"/>
  <c r="N118" i="21"/>
  <c r="O38" i="107"/>
  <c r="L38" i="107"/>
  <c r="N13" i="23"/>
  <c r="N42" i="25"/>
  <c r="N26" i="25"/>
  <c r="J20" i="62"/>
  <c r="N20" i="27"/>
  <c r="N89" i="37"/>
  <c r="N87" i="37"/>
  <c r="N98" i="32"/>
  <c r="O48" i="107"/>
  <c r="N98" i="34"/>
  <c r="N84" i="34"/>
  <c r="N74" i="34"/>
  <c r="N69" i="34"/>
  <c r="N63" i="34"/>
  <c r="N12" i="58"/>
  <c r="N19" i="23"/>
  <c r="N41" i="25"/>
  <c r="N12" i="25"/>
  <c r="N22" i="26"/>
  <c r="N11" i="62"/>
  <c r="N5" i="62"/>
  <c r="N9" i="76"/>
  <c r="N6" i="27"/>
  <c r="L18" i="66"/>
  <c r="D18" i="66"/>
  <c r="N112" i="33"/>
  <c r="N9" i="67"/>
  <c r="N58" i="35"/>
  <c r="N80" i="37"/>
  <c r="N46" i="38"/>
  <c r="N39" i="38"/>
  <c r="N38" i="38"/>
  <c r="L17" i="92"/>
  <c r="N50" i="26"/>
  <c r="N8" i="30"/>
  <c r="N66" i="35"/>
  <c r="N78" i="38"/>
  <c r="N68" i="38"/>
  <c r="N64" i="38"/>
  <c r="N60" i="38"/>
  <c r="N56" i="38"/>
  <c r="N48" i="38"/>
  <c r="N29" i="26"/>
  <c r="H22" i="76"/>
  <c r="N20" i="30"/>
  <c r="N5" i="67"/>
  <c r="N61" i="38"/>
  <c r="N7" i="76"/>
  <c r="N17" i="27"/>
  <c r="N86" i="33"/>
  <c r="N109" i="34"/>
  <c r="N22" i="36"/>
  <c r="N9" i="84"/>
  <c r="N7" i="84"/>
  <c r="N5" i="84"/>
  <c r="H39" i="107"/>
  <c r="N36" i="25"/>
  <c r="N28" i="25"/>
  <c r="N18" i="25"/>
  <c r="N54" i="26"/>
  <c r="N23" i="26"/>
  <c r="N13" i="26"/>
  <c r="H20" i="66"/>
  <c r="N13" i="30"/>
  <c r="L18" i="77"/>
  <c r="L19" i="77"/>
  <c r="D18" i="77"/>
  <c r="D19" i="77"/>
  <c r="N42" i="26"/>
  <c r="N15" i="76"/>
  <c r="E21" i="76"/>
  <c r="N12" i="27"/>
  <c r="N13" i="66"/>
  <c r="C19" i="66"/>
  <c r="N5" i="66"/>
  <c r="L19" i="66"/>
  <c r="M18" i="66"/>
  <c r="N15" i="30"/>
  <c r="N74" i="33"/>
  <c r="N10" i="70"/>
  <c r="N87" i="34"/>
  <c r="N81" i="34"/>
  <c r="N73" i="34"/>
  <c r="N107" i="33"/>
  <c r="N98" i="33"/>
  <c r="N60" i="35"/>
  <c r="N53" i="35"/>
  <c r="N5" i="90"/>
  <c r="N110" i="34"/>
  <c r="N106" i="34"/>
  <c r="N104" i="34"/>
  <c r="N96" i="34"/>
  <c r="N94" i="34"/>
  <c r="N92" i="34"/>
  <c r="N51" i="107"/>
  <c r="N86" i="37"/>
  <c r="G55" i="107"/>
  <c r="N99" i="33"/>
  <c r="N91" i="33"/>
  <c r="N82" i="33"/>
  <c r="N97" i="34"/>
  <c r="H18" i="77"/>
  <c r="N21" i="36"/>
  <c r="N19" i="36"/>
  <c r="N13" i="36"/>
  <c r="N11" i="36"/>
  <c r="N5" i="36"/>
  <c r="N110" i="37"/>
  <c r="N108" i="37"/>
  <c r="N8" i="78"/>
  <c r="M18" i="78"/>
  <c r="N83" i="33"/>
  <c r="N85" i="35"/>
  <c r="N81" i="35"/>
  <c r="N67" i="35"/>
  <c r="N42" i="35"/>
  <c r="N79" i="34"/>
  <c r="N12" i="36"/>
  <c r="N102" i="37"/>
  <c r="N100" i="37"/>
  <c r="N96" i="37"/>
  <c r="N14" i="78"/>
  <c r="N12" i="78"/>
  <c r="H20" i="78"/>
  <c r="H19" i="78"/>
  <c r="L18" i="78"/>
  <c r="N65" i="35"/>
  <c r="F20" i="77"/>
  <c r="N37" i="38"/>
  <c r="K20" i="78"/>
  <c r="K19" i="78"/>
  <c r="H58" i="107"/>
  <c r="N6" i="62"/>
  <c r="N10" i="88"/>
  <c r="N8" i="88"/>
  <c r="N12" i="30"/>
  <c r="N108" i="32"/>
  <c r="N92" i="32"/>
  <c r="I18" i="77"/>
  <c r="N43" i="38"/>
  <c r="D18" i="78"/>
  <c r="H18" i="78"/>
  <c r="N9" i="96"/>
  <c r="N8" i="40"/>
  <c r="N5" i="40"/>
  <c r="N76" i="38"/>
  <c r="N62" i="38"/>
  <c r="N51" i="38"/>
  <c r="N7" i="79"/>
  <c r="I48" i="107"/>
  <c r="N82" i="35"/>
  <c r="N105" i="34"/>
  <c r="N101" i="34"/>
  <c r="N93" i="34"/>
  <c r="N64" i="34"/>
  <c r="P52" i="107"/>
  <c r="N113" i="37"/>
  <c r="N99" i="37"/>
  <c r="N92" i="37"/>
  <c r="N90" i="37"/>
  <c r="N88" i="37"/>
  <c r="N11" i="78"/>
  <c r="N9" i="78"/>
  <c r="M19" i="78"/>
  <c r="E19" i="78"/>
  <c r="N13" i="70"/>
  <c r="N102" i="34"/>
  <c r="N71" i="34"/>
  <c r="N111" i="37"/>
  <c r="N82" i="37"/>
  <c r="N78" i="37"/>
  <c r="N11" i="80"/>
  <c r="N7" i="78"/>
  <c r="N5" i="78"/>
  <c r="B19" i="78"/>
  <c r="F20" i="78"/>
  <c r="N8" i="85"/>
  <c r="N9" i="80"/>
  <c r="N10" i="40"/>
  <c r="N9" i="85"/>
  <c r="N10" i="79"/>
  <c r="N10" i="92"/>
  <c r="N8" i="92"/>
  <c r="N6" i="85"/>
  <c r="N10" i="80"/>
  <c r="N16" i="36"/>
  <c r="N14" i="36"/>
  <c r="N67" i="38"/>
  <c r="N59" i="38"/>
  <c r="N54" i="38"/>
  <c r="C20" i="78"/>
  <c r="N14" i="80"/>
  <c r="N40" i="72"/>
  <c r="N95" i="34"/>
  <c r="N14" i="77"/>
  <c r="N10" i="77"/>
  <c r="N6" i="77"/>
  <c r="N91" i="37"/>
  <c r="N63" i="38"/>
  <c r="N53" i="38"/>
  <c r="N47" i="38"/>
  <c r="N9" i="92"/>
  <c r="N9" i="31"/>
  <c r="N10" i="83"/>
  <c r="L8" i="107"/>
  <c r="N9" i="95"/>
  <c r="N5" i="95"/>
  <c r="B82" i="5"/>
  <c r="N5" i="68"/>
  <c r="N76" i="7"/>
  <c r="N54" i="7"/>
  <c r="M10" i="107"/>
  <c r="N120" i="6"/>
  <c r="N98" i="6"/>
  <c r="N11" i="107"/>
  <c r="G20" i="60"/>
  <c r="N8" i="56"/>
  <c r="N39" i="10"/>
  <c r="E19" i="91"/>
  <c r="H17" i="107" s="1"/>
  <c r="P13" i="107"/>
  <c r="M14" i="107"/>
  <c r="I26" i="82"/>
  <c r="L6" i="107"/>
  <c r="N105" i="2"/>
  <c r="I26" i="83"/>
  <c r="H26" i="82"/>
  <c r="N113" i="2"/>
  <c r="H26" i="83"/>
  <c r="K8" i="107"/>
  <c r="N89" i="7"/>
  <c r="N80" i="7"/>
  <c r="N78" i="7"/>
  <c r="N51" i="7"/>
  <c r="N46" i="7"/>
  <c r="H10" i="107"/>
  <c r="N126" i="6"/>
  <c r="N124" i="6"/>
  <c r="N122" i="6"/>
  <c r="N95" i="6"/>
  <c r="M11" i="107"/>
  <c r="N14" i="60"/>
  <c r="M20" i="60"/>
  <c r="E20" i="60"/>
  <c r="F20" i="60"/>
  <c r="D25" i="56"/>
  <c r="N17" i="56"/>
  <c r="K25" i="56"/>
  <c r="C25" i="56"/>
  <c r="F21" i="91"/>
  <c r="J20" i="91"/>
  <c r="B20" i="91"/>
  <c r="M22" i="107"/>
  <c r="F26" i="82"/>
  <c r="I6" i="107"/>
  <c r="F26" i="83"/>
  <c r="I8" i="107"/>
  <c r="O8" i="107"/>
  <c r="G8" i="107"/>
  <c r="D16" i="68"/>
  <c r="N7" i="86"/>
  <c r="L10" i="107"/>
  <c r="N85" i="7"/>
  <c r="N83" i="7"/>
  <c r="F11" i="107"/>
  <c r="L20" i="60"/>
  <c r="I25" i="56"/>
  <c r="G13" i="107"/>
  <c r="N16" i="10"/>
  <c r="N67" i="8"/>
  <c r="N20" i="107"/>
  <c r="F20" i="107"/>
  <c r="J20" i="107"/>
  <c r="G10" i="107"/>
  <c r="M26" i="82"/>
  <c r="E26" i="82"/>
  <c r="E26" i="83"/>
  <c r="K26" i="83"/>
  <c r="F7" i="107"/>
  <c r="H8" i="107"/>
  <c r="N9" i="68"/>
  <c r="I10" i="107"/>
  <c r="N94" i="7"/>
  <c r="N66" i="7"/>
  <c r="N131" i="6"/>
  <c r="N110" i="6"/>
  <c r="H23" i="56"/>
  <c r="H25" i="56"/>
  <c r="H24" i="56"/>
  <c r="N7" i="93"/>
  <c r="N7" i="10"/>
  <c r="N37" i="8"/>
  <c r="N18" i="107"/>
  <c r="F18" i="107"/>
  <c r="F10" i="107"/>
  <c r="N47" i="7"/>
  <c r="N129" i="6"/>
  <c r="N127" i="6"/>
  <c r="L11" i="107"/>
  <c r="I11" i="107"/>
  <c r="G23" i="56"/>
  <c r="G25" i="56"/>
  <c r="N13" i="31"/>
  <c r="N106" i="6"/>
  <c r="N103" i="6"/>
  <c r="L14" i="107"/>
  <c r="K20" i="91"/>
  <c r="N95" i="2"/>
  <c r="P8" i="107"/>
  <c r="J16" i="68"/>
  <c r="O6" i="107"/>
  <c r="F6" i="107"/>
  <c r="N89" i="2"/>
  <c r="N80" i="2"/>
  <c r="M6" i="107"/>
  <c r="N7" i="3"/>
  <c r="N6" i="95"/>
  <c r="O17" i="95" s="1"/>
  <c r="N14" i="68"/>
  <c r="M16" i="68"/>
  <c r="I16" i="68"/>
  <c r="N10" i="86"/>
  <c r="N6" i="86"/>
  <c r="J9" i="107"/>
  <c r="N90" i="7"/>
  <c r="N75" i="7"/>
  <c r="N73" i="7"/>
  <c r="N63" i="7"/>
  <c r="N52" i="7"/>
  <c r="K10" i="107"/>
  <c r="N119" i="6"/>
  <c r="N117" i="6"/>
  <c r="N107" i="6"/>
  <c r="N96" i="6"/>
  <c r="I23" i="56"/>
  <c r="I24" i="56"/>
  <c r="J23" i="56"/>
  <c r="J24" i="56"/>
  <c r="B23" i="56"/>
  <c r="N12" i="107"/>
  <c r="F12" i="107"/>
  <c r="N41" i="31"/>
  <c r="N20" i="10"/>
  <c r="J15" i="107"/>
  <c r="I15" i="107"/>
  <c r="N87" i="11"/>
  <c r="N77" i="11"/>
  <c r="G19" i="107"/>
  <c r="K19" i="107"/>
  <c r="L19" i="107"/>
  <c r="N16" i="60"/>
  <c r="D20" i="60"/>
  <c r="G21" i="91"/>
  <c r="N81" i="2"/>
  <c r="N97" i="2"/>
  <c r="M8" i="107"/>
  <c r="N15" i="3"/>
  <c r="B16" i="68"/>
  <c r="H16" i="68"/>
  <c r="N11" i="86"/>
  <c r="N87" i="7"/>
  <c r="J10" i="107"/>
  <c r="N128" i="6"/>
  <c r="N13" i="60"/>
  <c r="N11" i="60"/>
  <c r="L24" i="56"/>
  <c r="L25" i="56"/>
  <c r="M23" i="56"/>
  <c r="M24" i="56"/>
  <c r="M25" i="56"/>
  <c r="M12" i="107"/>
  <c r="N32" i="31"/>
  <c r="N63" i="11"/>
  <c r="N47" i="11"/>
  <c r="J19" i="107"/>
  <c r="F9" i="107"/>
  <c r="N9" i="86"/>
  <c r="N56" i="7"/>
  <c r="N49" i="7"/>
  <c r="N100" i="6"/>
  <c r="N10" i="56"/>
  <c r="N6" i="56"/>
  <c r="F24" i="56"/>
  <c r="F25" i="56"/>
  <c r="J25" i="56"/>
  <c r="N9" i="93"/>
  <c r="P12" i="107"/>
  <c r="H12" i="107"/>
  <c r="N21" i="31"/>
  <c r="N8" i="31"/>
  <c r="N6" i="31"/>
  <c r="N13" i="107"/>
  <c r="F13" i="107"/>
  <c r="N47" i="10"/>
  <c r="N45" i="10"/>
  <c r="N28" i="10"/>
  <c r="N15" i="10"/>
  <c r="N13" i="10"/>
  <c r="N7" i="52"/>
  <c r="N8" i="91"/>
  <c r="N77" i="8"/>
  <c r="N69" i="8"/>
  <c r="N16" i="54"/>
  <c r="N62" i="12"/>
  <c r="N60" i="12"/>
  <c r="P21" i="107"/>
  <c r="N21" i="107"/>
  <c r="F21" i="107"/>
  <c r="N13" i="68"/>
  <c r="I9" i="107"/>
  <c r="N93" i="7"/>
  <c r="N88" i="7"/>
  <c r="N64" i="7"/>
  <c r="N57" i="7"/>
  <c r="N45" i="7"/>
  <c r="N108" i="6"/>
  <c r="N101" i="6"/>
  <c r="B24" i="56"/>
  <c r="N11" i="56"/>
  <c r="G24" i="56"/>
  <c r="N10" i="93"/>
  <c r="N39" i="31"/>
  <c r="N18" i="31"/>
  <c r="N11" i="31"/>
  <c r="N7" i="31"/>
  <c r="N46" i="10"/>
  <c r="N25" i="10"/>
  <c r="N18" i="10"/>
  <c r="N14" i="10"/>
  <c r="O14" i="107"/>
  <c r="G14" i="107"/>
  <c r="N12" i="52"/>
  <c r="P15" i="107"/>
  <c r="H15" i="107"/>
  <c r="J21" i="91"/>
  <c r="J19" i="91"/>
  <c r="M17" i="107" s="1"/>
  <c r="B21" i="91"/>
  <c r="B19" i="91"/>
  <c r="N84" i="8"/>
  <c r="N82" i="8"/>
  <c r="N70" i="8"/>
  <c r="N57" i="8"/>
  <c r="N49" i="8"/>
  <c r="M18" i="107"/>
  <c r="G20" i="107"/>
  <c r="O20" i="107"/>
  <c r="I20" i="107"/>
  <c r="N52" i="13"/>
  <c r="N40" i="13"/>
  <c r="J23" i="107"/>
  <c r="N69" i="7"/>
  <c r="N132" i="6"/>
  <c r="N125" i="6"/>
  <c r="N113" i="6"/>
  <c r="N7" i="60"/>
  <c r="N18" i="56"/>
  <c r="N14" i="56"/>
  <c r="L12" i="107"/>
  <c r="N37" i="31"/>
  <c r="N24" i="31"/>
  <c r="N22" i="31"/>
  <c r="N5" i="31"/>
  <c r="J13" i="107"/>
  <c r="N44" i="10"/>
  <c r="N31" i="10"/>
  <c r="N29" i="10"/>
  <c r="N12" i="10"/>
  <c r="N14" i="107"/>
  <c r="F14" i="107"/>
  <c r="N19" i="52"/>
  <c r="N6" i="52"/>
  <c r="K15" i="107"/>
  <c r="O15" i="107"/>
  <c r="G15" i="107"/>
  <c r="M20" i="91"/>
  <c r="M21" i="91"/>
  <c r="M19" i="91"/>
  <c r="P17" i="107" s="1"/>
  <c r="E20" i="91"/>
  <c r="E21" i="91"/>
  <c r="K19" i="91"/>
  <c r="N17" i="107" s="1"/>
  <c r="K21" i="91"/>
  <c r="C19" i="91"/>
  <c r="F17" i="107" s="1"/>
  <c r="C20" i="91"/>
  <c r="C21" i="91"/>
  <c r="N74" i="8"/>
  <c r="N72" i="8"/>
  <c r="P18" i="107"/>
  <c r="N68" i="11"/>
  <c r="N51" i="11"/>
  <c r="N30" i="12"/>
  <c r="N28" i="12"/>
  <c r="N48" i="7"/>
  <c r="K20" i="60"/>
  <c r="C20" i="60"/>
  <c r="O12" i="107"/>
  <c r="G12" i="107"/>
  <c r="K12" i="107"/>
  <c r="N31" i="31"/>
  <c r="N10" i="31"/>
  <c r="L13" i="107"/>
  <c r="I13" i="107"/>
  <c r="N38" i="10"/>
  <c r="N17" i="10"/>
  <c r="N6" i="10"/>
  <c r="P14" i="107"/>
  <c r="H14" i="107"/>
  <c r="I14" i="107"/>
  <c r="N17" i="52"/>
  <c r="N15" i="107"/>
  <c r="F15" i="107"/>
  <c r="H21" i="91"/>
  <c r="H19" i="91"/>
  <c r="K17" i="107" s="1"/>
  <c r="H20" i="91"/>
  <c r="I19" i="91"/>
  <c r="L17" i="107" s="1"/>
  <c r="I20" i="91"/>
  <c r="N64" i="8"/>
  <c r="N50" i="8"/>
  <c r="O18" i="107"/>
  <c r="G18" i="107"/>
  <c r="K18" i="107"/>
  <c r="N82" i="11"/>
  <c r="N78" i="11"/>
  <c r="N19" i="107"/>
  <c r="F19" i="107"/>
  <c r="P20" i="107"/>
  <c r="H20" i="107"/>
  <c r="N41" i="12"/>
  <c r="O10" i="107"/>
  <c r="N72" i="7"/>
  <c r="N65" i="7"/>
  <c r="N53" i="7"/>
  <c r="N116" i="6"/>
  <c r="N109" i="6"/>
  <c r="N97" i="6"/>
  <c r="P11" i="107"/>
  <c r="H11" i="107"/>
  <c r="J20" i="60"/>
  <c r="B20" i="60"/>
  <c r="N7" i="56"/>
  <c r="L23" i="56"/>
  <c r="D23" i="56"/>
  <c r="N6" i="93"/>
  <c r="N29" i="31"/>
  <c r="N16" i="31"/>
  <c r="N14" i="31"/>
  <c r="K13" i="107"/>
  <c r="N36" i="10"/>
  <c r="N23" i="10"/>
  <c r="N15" i="52"/>
  <c r="N11" i="52"/>
  <c r="M15" i="107"/>
  <c r="L20" i="91"/>
  <c r="L21" i="91"/>
  <c r="L19" i="91"/>
  <c r="O17" i="107" s="1"/>
  <c r="D20" i="91"/>
  <c r="D21" i="91"/>
  <c r="D19" i="91"/>
  <c r="G17" i="107" s="1"/>
  <c r="N79" i="8"/>
  <c r="N53" i="8"/>
  <c r="N42" i="8"/>
  <c r="J18" i="107"/>
  <c r="P19" i="107"/>
  <c r="H19" i="107"/>
  <c r="N12" i="54"/>
  <c r="M20" i="107"/>
  <c r="N17" i="64"/>
  <c r="G16" i="68"/>
  <c r="P9" i="107"/>
  <c r="H9" i="107"/>
  <c r="N10" i="107"/>
  <c r="N77" i="7"/>
  <c r="N133" i="6"/>
  <c r="N121" i="6"/>
  <c r="O11" i="107"/>
  <c r="G11" i="107"/>
  <c r="N15" i="60"/>
  <c r="N19" i="56"/>
  <c r="K23" i="56"/>
  <c r="K24" i="56"/>
  <c r="C23" i="56"/>
  <c r="C24" i="56"/>
  <c r="N34" i="31"/>
  <c r="N27" i="31"/>
  <c r="N23" i="31"/>
  <c r="N41" i="10"/>
  <c r="N34" i="10"/>
  <c r="N30" i="10"/>
  <c r="N9" i="10"/>
  <c r="K14" i="107"/>
  <c r="N9" i="52"/>
  <c r="L15" i="107"/>
  <c r="G19" i="91"/>
  <c r="J17" i="107" s="1"/>
  <c r="G20" i="91"/>
  <c r="N85" i="8"/>
  <c r="N56" i="8"/>
  <c r="N54" i="8"/>
  <c r="N46" i="8"/>
  <c r="F22" i="65"/>
  <c r="F24" i="65"/>
  <c r="J24" i="65"/>
  <c r="J22" i="65"/>
  <c r="J23" i="65"/>
  <c r="B24" i="65"/>
  <c r="B22" i="65"/>
  <c r="B23" i="65"/>
  <c r="N81" i="11"/>
  <c r="N73" i="11"/>
  <c r="N59" i="8"/>
  <c r="H24" i="65"/>
  <c r="K22" i="65"/>
  <c r="C22" i="65"/>
  <c r="N58" i="11"/>
  <c r="N44" i="11"/>
  <c r="N9" i="54"/>
  <c r="N47" i="12"/>
  <c r="K21" i="107"/>
  <c r="O21" i="107"/>
  <c r="G21" i="107"/>
  <c r="N89" i="9"/>
  <c r="N79" i="9"/>
  <c r="N22" i="107"/>
  <c r="F22" i="107"/>
  <c r="N49" i="13"/>
  <c r="N39" i="13"/>
  <c r="N27" i="13"/>
  <c r="H23" i="107"/>
  <c r="N15" i="64"/>
  <c r="E20" i="64"/>
  <c r="N75" i="8"/>
  <c r="I24" i="65"/>
  <c r="N80" i="11"/>
  <c r="N7" i="54"/>
  <c r="N39" i="12"/>
  <c r="I21" i="107"/>
  <c r="N96" i="9"/>
  <c r="N92" i="9"/>
  <c r="N83" i="9"/>
  <c r="N81" i="9"/>
  <c r="I22" i="107"/>
  <c r="N42" i="13"/>
  <c r="M13" i="107"/>
  <c r="J14" i="107"/>
  <c r="I21" i="91"/>
  <c r="N83" i="8"/>
  <c r="E24" i="65"/>
  <c r="N66" i="11"/>
  <c r="N52" i="11"/>
  <c r="N17" i="54"/>
  <c r="N5" i="54"/>
  <c r="L20" i="107"/>
  <c r="N69" i="12"/>
  <c r="N67" i="12"/>
  <c r="N65" i="12"/>
  <c r="N54" i="12"/>
  <c r="N52" i="12"/>
  <c r="N37" i="12"/>
  <c r="N35" i="12"/>
  <c r="N33" i="12"/>
  <c r="N104" i="9"/>
  <c r="N100" i="9"/>
  <c r="N66" i="9"/>
  <c r="K22" i="107"/>
  <c r="O22" i="107"/>
  <c r="G22" i="107"/>
  <c r="N61" i="13"/>
  <c r="N54" i="13"/>
  <c r="F23" i="14"/>
  <c r="D24" i="65"/>
  <c r="N76" i="11"/>
  <c r="N64" i="11"/>
  <c r="N63" i="12"/>
  <c r="N31" i="12"/>
  <c r="N94" i="9"/>
  <c r="J22" i="107"/>
  <c r="N44" i="13"/>
  <c r="L23" i="107"/>
  <c r="M104" i="15"/>
  <c r="M106" i="15" s="1"/>
  <c r="F104" i="15"/>
  <c r="F106" i="15" s="1"/>
  <c r="I18" i="107"/>
  <c r="F23" i="65"/>
  <c r="N50" i="11"/>
  <c r="I19" i="107"/>
  <c r="M19" i="107"/>
  <c r="N15" i="54"/>
  <c r="N61" i="12"/>
  <c r="N59" i="12"/>
  <c r="N57" i="12"/>
  <c r="N46" i="12"/>
  <c r="N44" i="12"/>
  <c r="N29" i="12"/>
  <c r="N27" i="12"/>
  <c r="N97" i="9"/>
  <c r="N84" i="9"/>
  <c r="N71" i="13"/>
  <c r="N59" i="13"/>
  <c r="N53" i="13"/>
  <c r="N45" i="13"/>
  <c r="K23" i="107"/>
  <c r="O23" i="107"/>
  <c r="G23" i="107"/>
  <c r="K20" i="64"/>
  <c r="C20" i="64"/>
  <c r="D20" i="64"/>
  <c r="L20" i="64"/>
  <c r="M24" i="107"/>
  <c r="B25" i="56"/>
  <c r="F20" i="91"/>
  <c r="L18" i="107"/>
  <c r="N43" i="8"/>
  <c r="N84" i="11"/>
  <c r="N74" i="11"/>
  <c r="N60" i="11"/>
  <c r="N48" i="11"/>
  <c r="N13" i="54"/>
  <c r="H21" i="107"/>
  <c r="N55" i="12"/>
  <c r="N23" i="12"/>
  <c r="M21" i="107"/>
  <c r="N107" i="9"/>
  <c r="N80" i="9"/>
  <c r="N76" i="9"/>
  <c r="P22" i="107"/>
  <c r="H22" i="107"/>
  <c r="N47" i="13"/>
  <c r="F20" i="64"/>
  <c r="N51" i="8"/>
  <c r="N72" i="11"/>
  <c r="N70" i="12"/>
  <c r="N68" i="12"/>
  <c r="N53" i="12"/>
  <c r="N51" i="12"/>
  <c r="N49" i="12"/>
  <c r="N38" i="12"/>
  <c r="N36" i="12"/>
  <c r="N105" i="9"/>
  <c r="N103" i="9"/>
  <c r="N101" i="9"/>
  <c r="N99" i="9"/>
  <c r="N91" i="9"/>
  <c r="L22" i="107"/>
  <c r="N51" i="13"/>
  <c r="N67" i="9"/>
  <c r="N62" i="13"/>
  <c r="N57" i="13"/>
  <c r="N30" i="13"/>
  <c r="N25" i="13"/>
  <c r="I20" i="64"/>
  <c r="N14" i="14"/>
  <c r="N56" i="87" s="1"/>
  <c r="N6" i="14"/>
  <c r="N48" i="87" s="1"/>
  <c r="C23" i="14"/>
  <c r="N45" i="87"/>
  <c r="P23" i="107"/>
  <c r="N23" i="107"/>
  <c r="F23" i="107"/>
  <c r="J20" i="64"/>
  <c r="N41" i="87"/>
  <c r="N37" i="87"/>
  <c r="P24" i="107"/>
  <c r="H24" i="107"/>
  <c r="J26" i="107"/>
  <c r="O26" i="107"/>
  <c r="G26" i="107"/>
  <c r="I22" i="73"/>
  <c r="F22" i="73"/>
  <c r="L21" i="107"/>
  <c r="N75" i="9"/>
  <c r="N70" i="9"/>
  <c r="N65" i="13"/>
  <c r="N38" i="13"/>
  <c r="N33" i="13"/>
  <c r="M23" i="107"/>
  <c r="N12" i="64"/>
  <c r="J104" i="15"/>
  <c r="J106" i="15" s="1"/>
  <c r="O31" i="107"/>
  <c r="G31" i="107"/>
  <c r="K31" i="107"/>
  <c r="N16" i="64"/>
  <c r="N21" i="14"/>
  <c r="L23" i="14"/>
  <c r="D23" i="14"/>
  <c r="I23" i="14"/>
  <c r="F26" i="107"/>
  <c r="N27" i="107"/>
  <c r="N78" i="9"/>
  <c r="N46" i="13"/>
  <c r="N41" i="13"/>
  <c r="N14" i="64"/>
  <c r="N13" i="14"/>
  <c r="N55" i="87" s="1"/>
  <c r="N9" i="14"/>
  <c r="N51" i="87" s="1"/>
  <c r="N7" i="14"/>
  <c r="N49" i="87" s="1"/>
  <c r="N9" i="98"/>
  <c r="N86" i="9"/>
  <c r="N78" i="87"/>
  <c r="N40" i="87"/>
  <c r="L24" i="107"/>
  <c r="I24" i="107"/>
  <c r="I26" i="107"/>
  <c r="N51" i="18"/>
  <c r="N33" i="18"/>
  <c r="P30" i="107"/>
  <c r="H30" i="107"/>
  <c r="N110" i="17"/>
  <c r="P29" i="107"/>
  <c r="H29" i="107"/>
  <c r="N102" i="9"/>
  <c r="G20" i="64"/>
  <c r="D104" i="15"/>
  <c r="D106" i="15" s="1"/>
  <c r="N18" i="14"/>
  <c r="N60" i="87" s="1"/>
  <c r="K22" i="73"/>
  <c r="L26" i="107"/>
  <c r="N13" i="55"/>
  <c r="N15" i="16"/>
  <c r="N113" i="17"/>
  <c r="N86" i="17"/>
  <c r="L29" i="107"/>
  <c r="N60" i="18"/>
  <c r="N5" i="19"/>
  <c r="P31" i="107"/>
  <c r="H31" i="107"/>
  <c r="M32" i="107"/>
  <c r="M23" i="14"/>
  <c r="E23" i="14"/>
  <c r="N39" i="87"/>
  <c r="K26" i="107"/>
  <c r="N19" i="73"/>
  <c r="J22" i="73"/>
  <c r="B22" i="73"/>
  <c r="N10" i="55"/>
  <c r="N5" i="55"/>
  <c r="P27" i="107"/>
  <c r="H27" i="107"/>
  <c r="K28" i="107"/>
  <c r="N30" i="16"/>
  <c r="N12" i="16"/>
  <c r="N7" i="16"/>
  <c r="N28" i="107"/>
  <c r="F28" i="107"/>
  <c r="J28" i="107"/>
  <c r="N111" i="17"/>
  <c r="N105" i="17"/>
  <c r="N83" i="17"/>
  <c r="N69" i="18"/>
  <c r="N54" i="18"/>
  <c r="N42" i="18"/>
  <c r="N37" i="4"/>
  <c r="E104" i="15"/>
  <c r="E106" i="15" s="1"/>
  <c r="N11" i="14"/>
  <c r="N53" i="87" s="1"/>
  <c r="N79" i="87"/>
  <c r="J24" i="107"/>
  <c r="N9" i="81"/>
  <c r="N18" i="73"/>
  <c r="K27" i="107"/>
  <c r="N34" i="16"/>
  <c r="N22" i="16"/>
  <c r="N101" i="17"/>
  <c r="N97" i="17"/>
  <c r="O29" i="107"/>
  <c r="N46" i="18"/>
  <c r="N38" i="4"/>
  <c r="E18" i="74"/>
  <c r="J18" i="74"/>
  <c r="H33" i="107"/>
  <c r="G104" i="15"/>
  <c r="G106" i="15" s="1"/>
  <c r="N15" i="14"/>
  <c r="N57" i="87" s="1"/>
  <c r="N8" i="14"/>
  <c r="N50" i="87" s="1"/>
  <c r="N42" i="87"/>
  <c r="O24" i="107"/>
  <c r="G24" i="107"/>
  <c r="N7" i="81"/>
  <c r="H22" i="73"/>
  <c r="N24" i="16"/>
  <c r="O28" i="107"/>
  <c r="G28" i="107"/>
  <c r="N95" i="17"/>
  <c r="N89" i="17"/>
  <c r="N67" i="18"/>
  <c r="N65" i="18"/>
  <c r="N38" i="18"/>
  <c r="N36" i="18"/>
  <c r="L31" i="107"/>
  <c r="I31" i="107"/>
  <c r="O32" i="107"/>
  <c r="J23" i="14"/>
  <c r="B23" i="14"/>
  <c r="N24" i="107"/>
  <c r="F24" i="107"/>
  <c r="N5" i="81"/>
  <c r="P26" i="107"/>
  <c r="H26" i="107"/>
  <c r="N16" i="55"/>
  <c r="N14" i="55"/>
  <c r="I27" i="107"/>
  <c r="M27" i="107"/>
  <c r="N33" i="16"/>
  <c r="N18" i="16"/>
  <c r="N16" i="16"/>
  <c r="N6" i="16"/>
  <c r="N104" i="17"/>
  <c r="N87" i="17"/>
  <c r="N85" i="17"/>
  <c r="N81" i="17"/>
  <c r="M29" i="107"/>
  <c r="N64" i="18"/>
  <c r="N59" i="18"/>
  <c r="N57" i="18"/>
  <c r="N45" i="18"/>
  <c r="N41" i="18"/>
  <c r="N30" i="18"/>
  <c r="N28" i="18"/>
  <c r="J30" i="107"/>
  <c r="O30" i="107"/>
  <c r="G30" i="107"/>
  <c r="N13" i="4"/>
  <c r="N32" i="107"/>
  <c r="K104" i="15"/>
  <c r="K106" i="15" s="1"/>
  <c r="N16" i="14"/>
  <c r="N58" i="87" s="1"/>
  <c r="N5" i="14"/>
  <c r="N43" i="87"/>
  <c r="N16" i="73"/>
  <c r="M22" i="73"/>
  <c r="E22" i="73"/>
  <c r="N15" i="55"/>
  <c r="J27" i="107"/>
  <c r="N36" i="16"/>
  <c r="N31" i="16"/>
  <c r="M28" i="107"/>
  <c r="N107" i="17"/>
  <c r="N102" i="17"/>
  <c r="N88" i="17"/>
  <c r="K29" i="107"/>
  <c r="N70" i="18"/>
  <c r="N66" i="18"/>
  <c r="N48" i="18"/>
  <c r="N43" i="18"/>
  <c r="J31" i="107"/>
  <c r="G18" i="74"/>
  <c r="M33" i="107"/>
  <c r="H20" i="64"/>
  <c r="H104" i="15"/>
  <c r="H106" i="15" s="1"/>
  <c r="H23" i="14"/>
  <c r="N17" i="14"/>
  <c r="N59" i="87" s="1"/>
  <c r="K24" i="107"/>
  <c r="N8" i="81"/>
  <c r="O8" i="81" s="1"/>
  <c r="F27" i="107"/>
  <c r="N19" i="55"/>
  <c r="N7" i="55"/>
  <c r="N28" i="16"/>
  <c r="N23" i="16"/>
  <c r="N21" i="16"/>
  <c r="N9" i="16"/>
  <c r="P28" i="107"/>
  <c r="H28" i="107"/>
  <c r="N99" i="17"/>
  <c r="N94" i="17"/>
  <c r="N92" i="17"/>
  <c r="N80" i="17"/>
  <c r="N29" i="107"/>
  <c r="F29" i="107"/>
  <c r="J29" i="107"/>
  <c r="N58" i="18"/>
  <c r="N40" i="18"/>
  <c r="N35" i="18"/>
  <c r="K30" i="107"/>
  <c r="F32" i="107"/>
  <c r="L22" i="73"/>
  <c r="D22" i="73"/>
  <c r="O27" i="107"/>
  <c r="G27" i="107"/>
  <c r="L28" i="107"/>
  <c r="I29" i="107"/>
  <c r="I30" i="107"/>
  <c r="I32" i="107"/>
  <c r="N26" i="4"/>
  <c r="N15" i="4"/>
  <c r="N11" i="4"/>
  <c r="P32" i="107"/>
  <c r="H32" i="107"/>
  <c r="L18" i="74"/>
  <c r="D18" i="74"/>
  <c r="N13" i="57"/>
  <c r="G29" i="107"/>
  <c r="N31" i="4"/>
  <c r="N27" i="4"/>
  <c r="N20" i="4"/>
  <c r="I18" i="74"/>
  <c r="F18" i="74"/>
  <c r="B18" i="74"/>
  <c r="N12" i="57"/>
  <c r="L27" i="107"/>
  <c r="I28" i="107"/>
  <c r="N30" i="107"/>
  <c r="F30" i="107"/>
  <c r="M31" i="107"/>
  <c r="N40" i="4"/>
  <c r="N18" i="4"/>
  <c r="N7" i="4"/>
  <c r="O35" i="107"/>
  <c r="M37" i="107"/>
  <c r="N13" i="58"/>
  <c r="M30" i="107"/>
  <c r="N6" i="19"/>
  <c r="N36" i="4"/>
  <c r="N16" i="4"/>
  <c r="N5" i="4"/>
  <c r="L32" i="107"/>
  <c r="J33" i="107"/>
  <c r="L33" i="107"/>
  <c r="N8" i="26"/>
  <c r="N34" i="4"/>
  <c r="N19" i="4"/>
  <c r="N12" i="4"/>
  <c r="K18" i="74"/>
  <c r="O33" i="107"/>
  <c r="G33" i="107"/>
  <c r="M35" i="107"/>
  <c r="N111" i="21"/>
  <c r="L37" i="107"/>
  <c r="I37" i="107"/>
  <c r="N107" i="21"/>
  <c r="N20" i="14"/>
  <c r="N62" i="87" s="1"/>
  <c r="N12" i="14"/>
  <c r="N54" i="87" s="1"/>
  <c r="N31" i="107"/>
  <c r="F31" i="107"/>
  <c r="N32" i="4"/>
  <c r="N6" i="4"/>
  <c r="K32" i="107"/>
  <c r="G35" i="107"/>
  <c r="N39" i="4"/>
  <c r="N35" i="4"/>
  <c r="N28" i="4"/>
  <c r="J32" i="107"/>
  <c r="N21" i="20"/>
  <c r="I33" i="107"/>
  <c r="N122" i="21"/>
  <c r="N105" i="22"/>
  <c r="N83" i="22"/>
  <c r="N77" i="22"/>
  <c r="N65" i="22"/>
  <c r="K35" i="107"/>
  <c r="N116" i="21"/>
  <c r="N109" i="21"/>
  <c r="N95" i="21"/>
  <c r="J37" i="107"/>
  <c r="N113" i="22"/>
  <c r="N99" i="22"/>
  <c r="N91" i="22"/>
  <c r="N74" i="22"/>
  <c r="N68" i="22"/>
  <c r="J39" i="107"/>
  <c r="N41" i="107"/>
  <c r="N32" i="25"/>
  <c r="K51" i="25"/>
  <c r="B20" i="62"/>
  <c r="M18" i="74"/>
  <c r="C18" i="74"/>
  <c r="P33" i="107"/>
  <c r="N11" i="20"/>
  <c r="N6" i="20"/>
  <c r="I35" i="107"/>
  <c r="N133" i="21"/>
  <c r="N108" i="21"/>
  <c r="N101" i="21"/>
  <c r="P37" i="107"/>
  <c r="H37" i="107"/>
  <c r="N96" i="22"/>
  <c r="N93" i="22"/>
  <c r="N85" i="22"/>
  <c r="N81" i="22"/>
  <c r="N67" i="22"/>
  <c r="G38" i="107"/>
  <c r="N9" i="58"/>
  <c r="M41" i="107"/>
  <c r="N23" i="25"/>
  <c r="N10" i="4"/>
  <c r="N11" i="57"/>
  <c r="N9" i="57"/>
  <c r="N131" i="21"/>
  <c r="N129" i="21"/>
  <c r="N114" i="21"/>
  <c r="N112" i="21"/>
  <c r="N99" i="21"/>
  <c r="N97" i="21"/>
  <c r="O37" i="107"/>
  <c r="G37" i="107"/>
  <c r="N79" i="22"/>
  <c r="J38" i="107"/>
  <c r="N18" i="57"/>
  <c r="N16" i="57"/>
  <c r="N5" i="57"/>
  <c r="J35" i="107"/>
  <c r="N132" i="21"/>
  <c r="N125" i="21"/>
  <c r="N100" i="21"/>
  <c r="N93" i="21"/>
  <c r="N114" i="22"/>
  <c r="N73" i="22"/>
  <c r="N69" i="22"/>
  <c r="M38" i="107"/>
  <c r="K41" i="107"/>
  <c r="O41" i="107"/>
  <c r="G41" i="107"/>
  <c r="N19" i="20"/>
  <c r="N14" i="20"/>
  <c r="N35" i="107"/>
  <c r="F35" i="107"/>
  <c r="N138" i="21"/>
  <c r="N136" i="21"/>
  <c r="N123" i="21"/>
  <c r="N121" i="21"/>
  <c r="N106" i="21"/>
  <c r="N89" i="21"/>
  <c r="N100" i="22"/>
  <c r="N70" i="22"/>
  <c r="N16" i="58"/>
  <c r="K39" i="107"/>
  <c r="I39" i="107"/>
  <c r="G40" i="107"/>
  <c r="H18" i="74"/>
  <c r="K33" i="107"/>
  <c r="N12" i="20"/>
  <c r="N17" i="57"/>
  <c r="N124" i="21"/>
  <c r="N117" i="21"/>
  <c r="N101" i="22"/>
  <c r="N97" i="22"/>
  <c r="N92" i="22"/>
  <c r="N84" i="22"/>
  <c r="N72" i="22"/>
  <c r="N38" i="107"/>
  <c r="F38" i="107"/>
  <c r="K38" i="107"/>
  <c r="N6" i="58"/>
  <c r="N32" i="26"/>
  <c r="N25" i="26"/>
  <c r="I42" i="107"/>
  <c r="N33" i="107"/>
  <c r="F33" i="107"/>
  <c r="N10" i="57"/>
  <c r="N8" i="57"/>
  <c r="N130" i="21"/>
  <c r="N128" i="21"/>
  <c r="N115" i="21"/>
  <c r="N113" i="21"/>
  <c r="N98" i="21"/>
  <c r="N96" i="21"/>
  <c r="N89" i="22"/>
  <c r="N76" i="22"/>
  <c r="O39" i="107"/>
  <c r="G39" i="107"/>
  <c r="M40" i="107"/>
  <c r="N13" i="25"/>
  <c r="F43" i="107"/>
  <c r="I43" i="107"/>
  <c r="K20" i="76"/>
  <c r="N37" i="107"/>
  <c r="F37" i="107"/>
  <c r="N104" i="21"/>
  <c r="N111" i="22"/>
  <c r="N106" i="22"/>
  <c r="I38" i="107"/>
  <c r="N10" i="58"/>
  <c r="M39" i="107"/>
  <c r="N14" i="23"/>
  <c r="N7" i="23"/>
  <c r="N5" i="23"/>
  <c r="F40" i="107"/>
  <c r="N46" i="25"/>
  <c r="N30" i="25"/>
  <c r="I51" i="25"/>
  <c r="B51" i="25"/>
  <c r="N58" i="26"/>
  <c r="N19" i="26"/>
  <c r="N14" i="66"/>
  <c r="P35" i="107"/>
  <c r="H35" i="107"/>
  <c r="P38" i="107"/>
  <c r="H38" i="107"/>
  <c r="N8" i="58"/>
  <c r="L39" i="107"/>
  <c r="N24" i="23"/>
  <c r="I40" i="107"/>
  <c r="N34" i="25"/>
  <c r="H51" i="25"/>
  <c r="F20" i="66"/>
  <c r="K37" i="107"/>
  <c r="N90" i="22"/>
  <c r="N71" i="22"/>
  <c r="N66" i="22"/>
  <c r="N12" i="23"/>
  <c r="L40" i="107"/>
  <c r="N31" i="25"/>
  <c r="N38" i="26"/>
  <c r="K42" i="107"/>
  <c r="O42" i="107"/>
  <c r="G42" i="107"/>
  <c r="P42" i="107"/>
  <c r="C20" i="62"/>
  <c r="N95" i="22"/>
  <c r="N88" i="22"/>
  <c r="N11" i="58"/>
  <c r="N18" i="24"/>
  <c r="L41" i="107"/>
  <c r="N22" i="25"/>
  <c r="J51" i="25"/>
  <c r="N10" i="26"/>
  <c r="N13" i="62"/>
  <c r="N43" i="107"/>
  <c r="G22" i="76"/>
  <c r="G21" i="76"/>
  <c r="G20" i="76"/>
  <c r="J44" i="107"/>
  <c r="N103" i="22"/>
  <c r="N98" i="22"/>
  <c r="N40" i="107"/>
  <c r="N21" i="23"/>
  <c r="N17" i="23"/>
  <c r="N11" i="23"/>
  <c r="P40" i="107"/>
  <c r="H40" i="107"/>
  <c r="F41" i="107"/>
  <c r="J41" i="107"/>
  <c r="N44" i="25"/>
  <c r="N15" i="25"/>
  <c r="N10" i="25"/>
  <c r="N49" i="26"/>
  <c r="N47" i="26"/>
  <c r="N45" i="26"/>
  <c r="N15" i="58"/>
  <c r="N5" i="58"/>
  <c r="N39" i="107"/>
  <c r="F39" i="107"/>
  <c r="N9" i="23"/>
  <c r="I41" i="107"/>
  <c r="N27" i="25"/>
  <c r="N25" i="25"/>
  <c r="N8" i="25"/>
  <c r="N6" i="25"/>
  <c r="C51" i="25"/>
  <c r="G51" i="25"/>
  <c r="N18" i="26"/>
  <c r="N14" i="26"/>
  <c r="H42" i="107"/>
  <c r="K20" i="62"/>
  <c r="N19" i="27"/>
  <c r="P41" i="107"/>
  <c r="H41" i="107"/>
  <c r="N48" i="25"/>
  <c r="N29" i="25"/>
  <c r="N56" i="26"/>
  <c r="N43" i="26"/>
  <c r="N20" i="26"/>
  <c r="N9" i="26"/>
  <c r="N7" i="26"/>
  <c r="N14" i="62"/>
  <c r="N12" i="62"/>
  <c r="N10" i="62"/>
  <c r="H20" i="62"/>
  <c r="N11" i="88"/>
  <c r="M44" i="107"/>
  <c r="G18" i="66"/>
  <c r="I20" i="66"/>
  <c r="M20" i="66"/>
  <c r="E18" i="66"/>
  <c r="N5" i="30"/>
  <c r="N87" i="22"/>
  <c r="N82" i="22"/>
  <c r="N15" i="23"/>
  <c r="N10" i="23"/>
  <c r="K40" i="107"/>
  <c r="N37" i="25"/>
  <c r="N11" i="25"/>
  <c r="F51" i="25"/>
  <c r="N48" i="26"/>
  <c r="N35" i="26"/>
  <c r="N12" i="26"/>
  <c r="M20" i="62"/>
  <c r="E20" i="62"/>
  <c r="C20" i="76"/>
  <c r="E20" i="66"/>
  <c r="L46" i="107"/>
  <c r="I46" i="107"/>
  <c r="M46" i="107"/>
  <c r="J40" i="107"/>
  <c r="N35" i="25"/>
  <c r="N16" i="25"/>
  <c r="M51" i="25"/>
  <c r="E51" i="25"/>
  <c r="N52" i="26"/>
  <c r="N41" i="26"/>
  <c r="N39" i="26"/>
  <c r="N24" i="26"/>
  <c r="N11" i="26"/>
  <c r="N17" i="62"/>
  <c r="N15" i="62"/>
  <c r="N9" i="62"/>
  <c r="N7" i="62"/>
  <c r="N7" i="88"/>
  <c r="M43" i="107"/>
  <c r="N44" i="107"/>
  <c r="F44" i="107"/>
  <c r="N23" i="23"/>
  <c r="N18" i="23"/>
  <c r="N40" i="25"/>
  <c r="N21" i="25"/>
  <c r="L51" i="25"/>
  <c r="D51" i="25"/>
  <c r="N51" i="26"/>
  <c r="N28" i="26"/>
  <c r="N17" i="26"/>
  <c r="N15" i="26"/>
  <c r="N42" i="107"/>
  <c r="F42" i="107"/>
  <c r="N16" i="62"/>
  <c r="N6" i="88"/>
  <c r="L43" i="107"/>
  <c r="P43" i="107"/>
  <c r="H43" i="107"/>
  <c r="N17" i="76"/>
  <c r="K22" i="76"/>
  <c r="N45" i="25"/>
  <c r="N19" i="25"/>
  <c r="N40" i="26"/>
  <c r="N27" i="26"/>
  <c r="M42" i="107"/>
  <c r="N8" i="62"/>
  <c r="I20" i="62"/>
  <c r="F20" i="62"/>
  <c r="O43" i="107"/>
  <c r="G43" i="107"/>
  <c r="K43" i="107"/>
  <c r="D22" i="76"/>
  <c r="I20" i="76"/>
  <c r="I21" i="76"/>
  <c r="I22" i="76"/>
  <c r="F22" i="76"/>
  <c r="F20" i="76"/>
  <c r="F21" i="76"/>
  <c r="J20" i="76"/>
  <c r="N14" i="27"/>
  <c r="N100" i="32"/>
  <c r="N43" i="25"/>
  <c r="N24" i="25"/>
  <c r="N5" i="25"/>
  <c r="N44" i="26"/>
  <c r="N33" i="26"/>
  <c r="N31" i="26"/>
  <c r="N16" i="26"/>
  <c r="L42" i="107"/>
  <c r="J43" i="107"/>
  <c r="M21" i="76"/>
  <c r="O44" i="107"/>
  <c r="G44" i="107"/>
  <c r="L20" i="62"/>
  <c r="D20" i="62"/>
  <c r="H21" i="76"/>
  <c r="E20" i="76"/>
  <c r="N14" i="76"/>
  <c r="N12" i="76"/>
  <c r="H20" i="76"/>
  <c r="L21" i="76"/>
  <c r="L20" i="76"/>
  <c r="D21" i="76"/>
  <c r="D20" i="76"/>
  <c r="N11" i="27"/>
  <c r="N9" i="27"/>
  <c r="H19" i="66"/>
  <c r="J47" i="107"/>
  <c r="N8" i="76"/>
  <c r="K21" i="76"/>
  <c r="C21" i="76"/>
  <c r="N18" i="27"/>
  <c r="N16" i="27"/>
  <c r="N5" i="27"/>
  <c r="N101" i="33"/>
  <c r="N6" i="76"/>
  <c r="N21" i="27"/>
  <c r="L44" i="107"/>
  <c r="I44" i="107"/>
  <c r="N12" i="66"/>
  <c r="N10" i="66"/>
  <c r="J18" i="66"/>
  <c r="B20" i="66"/>
  <c r="K20" i="66"/>
  <c r="K18" i="66"/>
  <c r="K19" i="66"/>
  <c r="C20" i="66"/>
  <c r="G19" i="66"/>
  <c r="G20" i="66"/>
  <c r="C22" i="76"/>
  <c r="M20" i="76"/>
  <c r="N13" i="76"/>
  <c r="N11" i="76"/>
  <c r="N10" i="27"/>
  <c r="N8" i="27"/>
  <c r="P44" i="107"/>
  <c r="H44" i="107"/>
  <c r="N6" i="66"/>
  <c r="F19" i="66"/>
  <c r="N7" i="70"/>
  <c r="N16" i="76"/>
  <c r="J22" i="76"/>
  <c r="J21" i="76"/>
  <c r="B22" i="76"/>
  <c r="B21" i="76"/>
  <c r="N13" i="27"/>
  <c r="C18" i="66"/>
  <c r="N15" i="66"/>
  <c r="H18" i="66"/>
  <c r="L20" i="66"/>
  <c r="D20" i="66"/>
  <c r="D19" i="66"/>
  <c r="L22" i="76"/>
  <c r="N5" i="76"/>
  <c r="M22" i="76"/>
  <c r="E22" i="76"/>
  <c r="J19" i="66"/>
  <c r="N11" i="66"/>
  <c r="N9" i="66"/>
  <c r="N9" i="30"/>
  <c r="N7" i="30"/>
  <c r="J20" i="66"/>
  <c r="E19" i="66"/>
  <c r="I18" i="66"/>
  <c r="N22" i="30"/>
  <c r="N11" i="30"/>
  <c r="N107" i="32"/>
  <c r="N109" i="33"/>
  <c r="N90" i="33"/>
  <c r="I19" i="67"/>
  <c r="I21" i="67" s="1"/>
  <c r="F19" i="67"/>
  <c r="F21" i="67" s="1"/>
  <c r="M19" i="70"/>
  <c r="E19" i="70"/>
  <c r="G48" i="107"/>
  <c r="N50" i="35"/>
  <c r="M19" i="66"/>
  <c r="N103" i="32"/>
  <c r="N99" i="32"/>
  <c r="N78" i="33"/>
  <c r="I47" i="107"/>
  <c r="B19" i="66"/>
  <c r="F18" i="66"/>
  <c r="N14" i="30"/>
  <c r="J19" i="67"/>
  <c r="J21" i="67" s="1"/>
  <c r="G19" i="67"/>
  <c r="G21" i="67" s="1"/>
  <c r="N9" i="70"/>
  <c r="N5" i="70"/>
  <c r="N63" i="35"/>
  <c r="I19" i="66"/>
  <c r="J46" i="107"/>
  <c r="K46" i="107"/>
  <c r="N85" i="33"/>
  <c r="N6" i="70"/>
  <c r="N19" i="30"/>
  <c r="N104" i="32"/>
  <c r="N102" i="32"/>
  <c r="N94" i="32"/>
  <c r="N46" i="107"/>
  <c r="F46" i="107"/>
  <c r="N110" i="33"/>
  <c r="M47" i="107"/>
  <c r="N12" i="67"/>
  <c r="M19" i="67"/>
  <c r="M21" i="67" s="1"/>
  <c r="E19" i="67"/>
  <c r="E21" i="67" s="1"/>
  <c r="B18" i="66"/>
  <c r="N17" i="30"/>
  <c r="N95" i="32"/>
  <c r="N106" i="33"/>
  <c r="P47" i="107"/>
  <c r="H47" i="107"/>
  <c r="N12" i="70"/>
  <c r="N8" i="70"/>
  <c r="K19" i="70"/>
  <c r="C19" i="70"/>
  <c r="N48" i="107"/>
  <c r="M48" i="107"/>
  <c r="N16" i="30"/>
  <c r="N106" i="32"/>
  <c r="N97" i="32"/>
  <c r="N94" i="33"/>
  <c r="N8" i="67"/>
  <c r="N6" i="67"/>
  <c r="N14" i="70"/>
  <c r="J19" i="70"/>
  <c r="B19" i="70"/>
  <c r="L49" i="107"/>
  <c r="I49" i="107"/>
  <c r="N111" i="33"/>
  <c r="N97" i="33"/>
  <c r="N95" i="33"/>
  <c r="N81" i="33"/>
  <c r="N79" i="33"/>
  <c r="L19" i="70"/>
  <c r="D19" i="70"/>
  <c r="F48" i="107"/>
  <c r="N73" i="35"/>
  <c r="N69" i="35"/>
  <c r="N11" i="90"/>
  <c r="K50" i="107"/>
  <c r="N93" i="32"/>
  <c r="N7" i="67"/>
  <c r="N11" i="70"/>
  <c r="I19" i="70"/>
  <c r="N74" i="35"/>
  <c r="N38" i="35"/>
  <c r="N7" i="90"/>
  <c r="N50" i="107"/>
  <c r="F50" i="107"/>
  <c r="M55" i="107"/>
  <c r="K55" i="107"/>
  <c r="N55" i="107"/>
  <c r="F55" i="107"/>
  <c r="J55" i="107"/>
  <c r="L55" i="107"/>
  <c r="I55" i="107"/>
  <c r="G47" i="107"/>
  <c r="N100" i="33"/>
  <c r="N96" i="33"/>
  <c r="N84" i="33"/>
  <c r="N80" i="33"/>
  <c r="N11" i="67"/>
  <c r="L19" i="67"/>
  <c r="L21" i="67" s="1"/>
  <c r="D19" i="67"/>
  <c r="D21" i="67" s="1"/>
  <c r="N15" i="70"/>
  <c r="N7" i="89"/>
  <c r="M50" i="107"/>
  <c r="N108" i="34"/>
  <c r="N101" i="32"/>
  <c r="N96" i="32"/>
  <c r="O46" i="107"/>
  <c r="G46" i="107"/>
  <c r="F47" i="107"/>
  <c r="N10" i="67"/>
  <c r="K19" i="67"/>
  <c r="K21" i="67" s="1"/>
  <c r="C19" i="67"/>
  <c r="C21" i="67" s="1"/>
  <c r="N80" i="35"/>
  <c r="N77" i="34"/>
  <c r="M52" i="107"/>
  <c r="M20" i="77"/>
  <c r="M18" i="77"/>
  <c r="E20" i="77"/>
  <c r="E18" i="77"/>
  <c r="N105" i="33"/>
  <c r="N103" i="33"/>
  <c r="N89" i="33"/>
  <c r="N87" i="33"/>
  <c r="N73" i="33"/>
  <c r="N71" i="33"/>
  <c r="B19" i="67"/>
  <c r="N16" i="67"/>
  <c r="N14" i="67"/>
  <c r="G19" i="70"/>
  <c r="N16" i="70"/>
  <c r="J48" i="107"/>
  <c r="N78" i="35"/>
  <c r="N49" i="35"/>
  <c r="H52" i="107"/>
  <c r="K52" i="107"/>
  <c r="O52" i="107"/>
  <c r="G52" i="107"/>
  <c r="P46" i="107"/>
  <c r="H46" i="107"/>
  <c r="N47" i="107"/>
  <c r="N108" i="33"/>
  <c r="N104" i="33"/>
  <c r="N92" i="33"/>
  <c r="N88" i="33"/>
  <c r="N76" i="33"/>
  <c r="N72" i="33"/>
  <c r="L47" i="107"/>
  <c r="N15" i="67"/>
  <c r="H19" i="67"/>
  <c r="H21" i="67" s="1"/>
  <c r="N56" i="35"/>
  <c r="K49" i="107"/>
  <c r="O49" i="107"/>
  <c r="G49" i="107"/>
  <c r="P50" i="107"/>
  <c r="H50" i="107"/>
  <c r="K47" i="107"/>
  <c r="H19" i="70"/>
  <c r="N11" i="89"/>
  <c r="L48" i="107"/>
  <c r="N84" i="35"/>
  <c r="N62" i="35"/>
  <c r="N51" i="35"/>
  <c r="N47" i="35"/>
  <c r="N40" i="35"/>
  <c r="J49" i="107"/>
  <c r="N9" i="90"/>
  <c r="N89" i="34"/>
  <c r="N85" i="34"/>
  <c r="J19" i="77"/>
  <c r="J20" i="77"/>
  <c r="B19" i="77"/>
  <c r="B20" i="77"/>
  <c r="N76" i="35"/>
  <c r="N54" i="35"/>
  <c r="N39" i="35"/>
  <c r="L50" i="107"/>
  <c r="I50" i="107"/>
  <c r="N100" i="34"/>
  <c r="N67" i="34"/>
  <c r="N65" i="34"/>
  <c r="K51" i="107"/>
  <c r="J52" i="107"/>
  <c r="N13" i="77"/>
  <c r="N10" i="89"/>
  <c r="N6" i="89"/>
  <c r="K48" i="107"/>
  <c r="P48" i="107"/>
  <c r="H48" i="107"/>
  <c r="N83" i="35"/>
  <c r="N79" i="35"/>
  <c r="N72" i="35"/>
  <c r="N52" i="35"/>
  <c r="N49" i="107"/>
  <c r="F49" i="107"/>
  <c r="O50" i="107"/>
  <c r="G50" i="107"/>
  <c r="N90" i="34"/>
  <c r="N88" i="34"/>
  <c r="P51" i="107"/>
  <c r="H51" i="107"/>
  <c r="M51" i="107"/>
  <c r="N52" i="107"/>
  <c r="L52" i="107"/>
  <c r="N15" i="77"/>
  <c r="N70" i="35"/>
  <c r="N59" i="35"/>
  <c r="N55" i="35"/>
  <c r="N48" i="35"/>
  <c r="P49" i="107"/>
  <c r="H49" i="107"/>
  <c r="M49" i="107"/>
  <c r="J50" i="107"/>
  <c r="F51" i="107"/>
  <c r="N111" i="34"/>
  <c r="N80" i="34"/>
  <c r="L51" i="107"/>
  <c r="I51" i="107"/>
  <c r="F52" i="107"/>
  <c r="N68" i="35"/>
  <c r="N46" i="35"/>
  <c r="N8" i="90"/>
  <c r="N6" i="90"/>
  <c r="O6" i="90" s="1"/>
  <c r="N103" i="34"/>
  <c r="N82" i="34"/>
  <c r="N78" i="34"/>
  <c r="N76" i="34"/>
  <c r="N72" i="34"/>
  <c r="N70" i="34"/>
  <c r="O51" i="107"/>
  <c r="G51" i="107"/>
  <c r="N5" i="89"/>
  <c r="N86" i="35"/>
  <c r="N75" i="35"/>
  <c r="N71" i="35"/>
  <c r="N64" i="35"/>
  <c r="N44" i="35"/>
  <c r="N66" i="34"/>
  <c r="N62" i="34"/>
  <c r="J51" i="107"/>
  <c r="J37" i="36"/>
  <c r="B37" i="36"/>
  <c r="L37" i="36"/>
  <c r="D37" i="36"/>
  <c r="N84" i="37"/>
  <c r="O54" i="107"/>
  <c r="G54" i="107"/>
  <c r="K18" i="77"/>
  <c r="C18" i="77"/>
  <c r="N18" i="36"/>
  <c r="I37" i="36"/>
  <c r="N94" i="37"/>
  <c r="P54" i="107"/>
  <c r="H54" i="107"/>
  <c r="N75" i="34"/>
  <c r="K19" i="77"/>
  <c r="H19" i="77"/>
  <c r="I19" i="77"/>
  <c r="N33" i="36"/>
  <c r="N8" i="36"/>
  <c r="N6" i="36"/>
  <c r="G37" i="36"/>
  <c r="N115" i="37"/>
  <c r="N81" i="37"/>
  <c r="N54" i="107"/>
  <c r="F54" i="107"/>
  <c r="N11" i="84"/>
  <c r="N83" i="34"/>
  <c r="G19" i="77"/>
  <c r="N9" i="77"/>
  <c r="N7" i="77"/>
  <c r="N5" i="77"/>
  <c r="N31" i="36"/>
  <c r="N29" i="36"/>
  <c r="N25" i="36"/>
  <c r="N104" i="37"/>
  <c r="N97" i="37"/>
  <c r="I54" i="107"/>
  <c r="N44" i="38"/>
  <c r="N91" i="34"/>
  <c r="G18" i="77"/>
  <c r="N28" i="36"/>
  <c r="N23" i="36"/>
  <c r="N17" i="36"/>
  <c r="M37" i="36"/>
  <c r="E37" i="36"/>
  <c r="N95" i="37"/>
  <c r="N83" i="37"/>
  <c r="L54" i="107"/>
  <c r="N99" i="34"/>
  <c r="I52" i="107"/>
  <c r="C19" i="77"/>
  <c r="I20" i="77"/>
  <c r="F19" i="77"/>
  <c r="J18" i="77"/>
  <c r="B18" i="77"/>
  <c r="F18" i="77"/>
  <c r="N20" i="36"/>
  <c r="N15" i="36"/>
  <c r="N9" i="36"/>
  <c r="N114" i="37"/>
  <c r="G20" i="77"/>
  <c r="N12" i="77"/>
  <c r="N8" i="77"/>
  <c r="M19" i="77"/>
  <c r="E19" i="77"/>
  <c r="N7" i="36"/>
  <c r="N112" i="37"/>
  <c r="N79" i="37"/>
  <c r="N11" i="77"/>
  <c r="H20" i="77"/>
  <c r="L20" i="77"/>
  <c r="D20" i="77"/>
  <c r="N26" i="36"/>
  <c r="F37" i="36"/>
  <c r="M54" i="107"/>
  <c r="N6" i="84"/>
  <c r="O55" i="107"/>
  <c r="K20" i="77"/>
  <c r="C20" i="77"/>
  <c r="K37" i="36"/>
  <c r="C37" i="36"/>
  <c r="K54" i="107"/>
  <c r="N117" i="37"/>
  <c r="G18" i="78"/>
  <c r="G19" i="78"/>
  <c r="L57" i="107"/>
  <c r="M57" i="107"/>
  <c r="K17" i="92"/>
  <c r="N70" i="38"/>
  <c r="N55" i="38"/>
  <c r="N45" i="38"/>
  <c r="K56" i="107"/>
  <c r="M56" i="107"/>
  <c r="N13" i="78"/>
  <c r="B20" i="78"/>
  <c r="H37" i="36"/>
  <c r="N12" i="84"/>
  <c r="N72" i="38"/>
  <c r="N85" i="37"/>
  <c r="N93" i="37"/>
  <c r="N8" i="84"/>
  <c r="N101" i="37"/>
  <c r="P55" i="107"/>
  <c r="H55" i="107"/>
  <c r="N77" i="38"/>
  <c r="N69" i="38"/>
  <c r="N52" i="38"/>
  <c r="P56" i="107"/>
  <c r="H56" i="107"/>
  <c r="N56" i="107"/>
  <c r="F56" i="107"/>
  <c r="J56" i="107"/>
  <c r="I18" i="78"/>
  <c r="N109" i="37"/>
  <c r="N75" i="38"/>
  <c r="N40" i="38"/>
  <c r="L56" i="107"/>
  <c r="N74" i="38"/>
  <c r="N57" i="38"/>
  <c r="N42" i="38"/>
  <c r="F18" i="78"/>
  <c r="I57" i="107"/>
  <c r="N65" i="38"/>
  <c r="N50" i="38"/>
  <c r="O61" i="107"/>
  <c r="G61" i="107"/>
  <c r="J18" i="78"/>
  <c r="B18" i="78"/>
  <c r="K18" i="78"/>
  <c r="C18" i="78"/>
  <c r="G20" i="78"/>
  <c r="N73" i="38"/>
  <c r="N58" i="38"/>
  <c r="N41" i="38"/>
  <c r="O56" i="107"/>
  <c r="G56" i="107"/>
  <c r="M20" i="78"/>
  <c r="I20" i="78"/>
  <c r="I19" i="78"/>
  <c r="F19" i="78"/>
  <c r="I17" i="92"/>
  <c r="N15" i="78"/>
  <c r="P57" i="107"/>
  <c r="H57" i="107"/>
  <c r="N5" i="92"/>
  <c r="G58" i="107"/>
  <c r="C18" i="80"/>
  <c r="N66" i="38"/>
  <c r="N49" i="38"/>
  <c r="J20" i="78"/>
  <c r="J19" i="78"/>
  <c r="N6" i="78"/>
  <c r="L20" i="78"/>
  <c r="D20" i="78"/>
  <c r="N6" i="39"/>
  <c r="O57" i="107"/>
  <c r="G57" i="107"/>
  <c r="D17" i="92"/>
  <c r="H17" i="92"/>
  <c r="N6" i="79"/>
  <c r="E18" i="78"/>
  <c r="J57" i="107"/>
  <c r="F57" i="107"/>
  <c r="N57" i="107"/>
  <c r="G17" i="92"/>
  <c r="C17" i="92"/>
  <c r="P58" i="107"/>
  <c r="L19" i="78"/>
  <c r="D19" i="78"/>
  <c r="N10" i="78"/>
  <c r="F17" i="92"/>
  <c r="N12" i="85"/>
  <c r="N8" i="79"/>
  <c r="D18" i="80"/>
  <c r="H18" i="80"/>
  <c r="L18" i="80"/>
  <c r="E18" i="79"/>
  <c r="N15" i="79"/>
  <c r="N13" i="79"/>
  <c r="N37" i="72"/>
  <c r="K57" i="107"/>
  <c r="J17" i="92"/>
  <c r="B17" i="92"/>
  <c r="I58" i="107"/>
  <c r="M58" i="107"/>
  <c r="N5" i="39"/>
  <c r="M17" i="92"/>
  <c r="E17" i="92"/>
  <c r="N7" i="85"/>
  <c r="N5" i="85"/>
  <c r="K58" i="107"/>
  <c r="N12" i="79"/>
  <c r="N5" i="79"/>
  <c r="G18" i="79"/>
  <c r="K18" i="79"/>
  <c r="F58" i="107"/>
  <c r="I18" i="79"/>
  <c r="F18" i="79"/>
  <c r="J18" i="79"/>
  <c r="N11" i="92"/>
  <c r="N13" i="80"/>
  <c r="I18" i="80"/>
  <c r="M18" i="80"/>
  <c r="L18" i="79"/>
  <c r="D18" i="79"/>
  <c r="N12" i="80"/>
  <c r="N8" i="80"/>
  <c r="L59" i="107"/>
  <c r="N8" i="96"/>
  <c r="N10" i="85"/>
  <c r="N11" i="79"/>
  <c r="B18" i="80"/>
  <c r="N15" i="80"/>
  <c r="J18" i="80"/>
  <c r="N5" i="80"/>
  <c r="G18" i="80"/>
  <c r="N7" i="40"/>
  <c r="N38" i="72"/>
  <c r="M61" i="107"/>
  <c r="J59" i="107"/>
  <c r="N41" i="72"/>
  <c r="L61" i="107"/>
  <c r="E18" i="80"/>
  <c r="P59" i="107"/>
  <c r="N6" i="96"/>
  <c r="H59" i="107"/>
  <c r="M59" i="107"/>
  <c r="P60" i="107"/>
  <c r="H60" i="107"/>
  <c r="I60" i="107"/>
  <c r="N14" i="79"/>
  <c r="N6" i="80"/>
  <c r="K59" i="107"/>
  <c r="N11" i="40"/>
  <c r="M18" i="79"/>
  <c r="J60" i="107"/>
  <c r="N59" i="107"/>
  <c r="F59" i="107"/>
  <c r="N13" i="40"/>
  <c r="N6" i="40"/>
  <c r="M60" i="107"/>
  <c r="N60" i="107"/>
  <c r="F60" i="107"/>
  <c r="N36" i="72"/>
  <c r="H18" i="79"/>
  <c r="N5" i="96"/>
  <c r="N9" i="40"/>
  <c r="N39" i="72"/>
  <c r="J61" i="107"/>
  <c r="N61" i="107"/>
  <c r="F61" i="107"/>
  <c r="F18" i="80"/>
  <c r="P61" i="107"/>
  <c r="H61" i="107"/>
  <c r="I61" i="107"/>
  <c r="K61" i="107"/>
  <c r="N21" i="40"/>
  <c r="N14" i="40"/>
  <c r="N12" i="40"/>
  <c r="L60" i="107"/>
  <c r="N44" i="72"/>
  <c r="N42" i="72"/>
  <c r="C18" i="79"/>
  <c r="N7" i="80"/>
  <c r="I59" i="107"/>
  <c r="O59" i="107"/>
  <c r="G59" i="107"/>
  <c r="N16" i="40"/>
  <c r="O60" i="107"/>
  <c r="G60" i="107"/>
  <c r="K60" i="107"/>
  <c r="N43" i="72"/>
  <c r="N35" i="72"/>
  <c r="J28" i="85" l="1"/>
  <c r="B37" i="85"/>
  <c r="E58" i="107"/>
  <c r="F27" i="86"/>
  <c r="M27" i="86"/>
  <c r="E27" i="86"/>
  <c r="O67" i="24"/>
  <c r="N63" i="4"/>
  <c r="O47" i="4"/>
  <c r="O41" i="13"/>
  <c r="O65" i="13"/>
  <c r="O30" i="13"/>
  <c r="O42" i="13"/>
  <c r="O46" i="13"/>
  <c r="O57" i="13"/>
  <c r="O47" i="13"/>
  <c r="O45" i="13"/>
  <c r="O54" i="13"/>
  <c r="O49" i="13"/>
  <c r="O40" i="13"/>
  <c r="O37" i="13"/>
  <c r="O60" i="13"/>
  <c r="O66" i="13"/>
  <c r="O28" i="13"/>
  <c r="O71" i="13"/>
  <c r="O39" i="13"/>
  <c r="O50" i="13"/>
  <c r="O33" i="13"/>
  <c r="O62" i="13"/>
  <c r="O53" i="13"/>
  <c r="O61" i="13"/>
  <c r="O52" i="13"/>
  <c r="O64" i="13"/>
  <c r="O34" i="13"/>
  <c r="O68" i="13"/>
  <c r="O31" i="13"/>
  <c r="O63" i="13"/>
  <c r="O67" i="13"/>
  <c r="O36" i="13"/>
  <c r="O55" i="13"/>
  <c r="O51" i="13"/>
  <c r="O44" i="13"/>
  <c r="O58" i="13"/>
  <c r="O38" i="13"/>
  <c r="O17" i="13"/>
  <c r="O13" i="13"/>
  <c r="O9" i="13"/>
  <c r="O15" i="13"/>
  <c r="O7" i="13"/>
  <c r="O10" i="13"/>
  <c r="O25" i="13"/>
  <c r="O16" i="13"/>
  <c r="O12" i="13"/>
  <c r="O8" i="13"/>
  <c r="O19" i="13"/>
  <c r="O11" i="13"/>
  <c r="O18" i="13"/>
  <c r="O14" i="13"/>
  <c r="O6" i="13"/>
  <c r="O79" i="13"/>
  <c r="O78" i="13"/>
  <c r="O77" i="13"/>
  <c r="O76" i="13"/>
  <c r="O75" i="13"/>
  <c r="O73" i="13"/>
  <c r="O59" i="13"/>
  <c r="O27" i="13"/>
  <c r="O56" i="13"/>
  <c r="O72" i="13"/>
  <c r="O43" i="13"/>
  <c r="O35" i="13"/>
  <c r="O69" i="13"/>
  <c r="O48" i="13"/>
  <c r="O114" i="9"/>
  <c r="O79" i="12"/>
  <c r="O26" i="54"/>
  <c r="O72" i="11"/>
  <c r="O27" i="11"/>
  <c r="O48" i="11"/>
  <c r="O64" i="11"/>
  <c r="O66" i="11"/>
  <c r="O80" i="11"/>
  <c r="O73" i="11"/>
  <c r="O82" i="11"/>
  <c r="O51" i="11"/>
  <c r="O47" i="11"/>
  <c r="O77" i="11"/>
  <c r="O86" i="11"/>
  <c r="O71" i="11"/>
  <c r="O55" i="11"/>
  <c r="O69" i="11"/>
  <c r="O46" i="11"/>
  <c r="O90" i="11"/>
  <c r="O11" i="11"/>
  <c r="O28" i="11"/>
  <c r="O12" i="11"/>
  <c r="O29" i="11"/>
  <c r="O18" i="11"/>
  <c r="O45" i="11"/>
  <c r="O23" i="11"/>
  <c r="O60" i="11"/>
  <c r="O50" i="11"/>
  <c r="O76" i="11"/>
  <c r="O81" i="11"/>
  <c r="O68" i="11"/>
  <c r="O63" i="11"/>
  <c r="O87" i="11"/>
  <c r="O54" i="11"/>
  <c r="O43" i="11"/>
  <c r="O75" i="11"/>
  <c r="O61" i="11"/>
  <c r="O91" i="11"/>
  <c r="O94" i="11"/>
  <c r="O16" i="11"/>
  <c r="O32" i="11"/>
  <c r="O17" i="11"/>
  <c r="O36" i="11"/>
  <c r="O22" i="11"/>
  <c r="O10" i="11"/>
  <c r="O74" i="11"/>
  <c r="O44" i="11"/>
  <c r="O49" i="11"/>
  <c r="O41" i="11"/>
  <c r="O53" i="11"/>
  <c r="O59" i="11"/>
  <c r="O79" i="11"/>
  <c r="O62" i="11"/>
  <c r="O92" i="11"/>
  <c r="O7" i="11"/>
  <c r="O20" i="11"/>
  <c r="O57" i="11"/>
  <c r="O21" i="11"/>
  <c r="O9" i="11"/>
  <c r="O26" i="11"/>
  <c r="O14" i="11"/>
  <c r="O31" i="11"/>
  <c r="O84" i="11"/>
  <c r="O52" i="11"/>
  <c r="O58" i="11"/>
  <c r="O78" i="11"/>
  <c r="O85" i="11"/>
  <c r="O70" i="11"/>
  <c r="O67" i="11"/>
  <c r="O83" i="11"/>
  <c r="O65" i="11"/>
  <c r="O88" i="11"/>
  <c r="O93" i="11"/>
  <c r="O15" i="11"/>
  <c r="O24" i="11"/>
  <c r="O8" i="11"/>
  <c r="O25" i="11"/>
  <c r="O13" i="11"/>
  <c r="O30" i="11"/>
  <c r="O19" i="11"/>
  <c r="O56" i="11"/>
  <c r="O93" i="8"/>
  <c r="O26" i="52"/>
  <c r="O54" i="10"/>
  <c r="O27" i="31"/>
  <c r="O48" i="31"/>
  <c r="O16" i="93"/>
  <c r="O17" i="93"/>
  <c r="O144" i="6"/>
  <c r="O65" i="7"/>
  <c r="O100" i="7"/>
  <c r="O101" i="7"/>
  <c r="O89" i="2"/>
  <c r="O92" i="2"/>
  <c r="O87" i="2"/>
  <c r="O109" i="2"/>
  <c r="O95" i="2"/>
  <c r="O86" i="2"/>
  <c r="O101" i="2"/>
  <c r="O98" i="2"/>
  <c r="O110" i="2"/>
  <c r="O91" i="2"/>
  <c r="O93" i="2"/>
  <c r="O112" i="2"/>
  <c r="O85" i="2"/>
  <c r="O118" i="2"/>
  <c r="O111" i="2"/>
  <c r="O82" i="2"/>
  <c r="O97" i="2"/>
  <c r="O105" i="2"/>
  <c r="O88" i="2"/>
  <c r="O100" i="2"/>
  <c r="O116" i="2"/>
  <c r="O84" i="2"/>
  <c r="O102" i="2"/>
  <c r="O83" i="2"/>
  <c r="O99" i="2"/>
  <c r="O115" i="2"/>
  <c r="O108" i="2"/>
  <c r="O78" i="2"/>
  <c r="O74" i="2"/>
  <c r="O70" i="2"/>
  <c r="O66" i="2"/>
  <c r="O62" i="2"/>
  <c r="O58" i="2"/>
  <c r="O54" i="2"/>
  <c r="O50" i="2"/>
  <c r="O46" i="2"/>
  <c r="O42" i="2"/>
  <c r="O38" i="2"/>
  <c r="O34" i="2"/>
  <c r="O30" i="2"/>
  <c r="O26" i="2"/>
  <c r="O22" i="2"/>
  <c r="O18" i="2"/>
  <c r="O14" i="2"/>
  <c r="O9" i="2"/>
  <c r="O69" i="2"/>
  <c r="O57" i="2"/>
  <c r="O45" i="2"/>
  <c r="O33" i="2"/>
  <c r="O21" i="2"/>
  <c r="O8" i="2"/>
  <c r="O76" i="2"/>
  <c r="O72" i="2"/>
  <c r="O68" i="2"/>
  <c r="O64" i="2"/>
  <c r="O60" i="2"/>
  <c r="O56" i="2"/>
  <c r="O52" i="2"/>
  <c r="O48" i="2"/>
  <c r="O44" i="2"/>
  <c r="O40" i="2"/>
  <c r="O36" i="2"/>
  <c r="O32" i="2"/>
  <c r="O28" i="2"/>
  <c r="O24" i="2"/>
  <c r="O20" i="2"/>
  <c r="O16" i="2"/>
  <c r="O12" i="2"/>
  <c r="O7" i="2"/>
  <c r="O11" i="2"/>
  <c r="O73" i="2"/>
  <c r="O61" i="2"/>
  <c r="O49" i="2"/>
  <c r="O37" i="2"/>
  <c r="O25" i="2"/>
  <c r="O13" i="2"/>
  <c r="O79" i="2"/>
  <c r="O75" i="2"/>
  <c r="O71" i="2"/>
  <c r="O67" i="2"/>
  <c r="O63" i="2"/>
  <c r="O59" i="2"/>
  <c r="O55" i="2"/>
  <c r="O51" i="2"/>
  <c r="O47" i="2"/>
  <c r="O43" i="2"/>
  <c r="O39" i="2"/>
  <c r="O35" i="2"/>
  <c r="O31" i="2"/>
  <c r="O27" i="2"/>
  <c r="O23" i="2"/>
  <c r="O19" i="2"/>
  <c r="O15" i="2"/>
  <c r="O6" i="2"/>
  <c r="O77" i="2"/>
  <c r="O65" i="2"/>
  <c r="O53" i="2"/>
  <c r="O41" i="2"/>
  <c r="O29" i="2"/>
  <c r="O17" i="2"/>
  <c r="O127" i="2"/>
  <c r="O126" i="2"/>
  <c r="O125" i="2"/>
  <c r="O124" i="2"/>
  <c r="O123" i="2"/>
  <c r="O122" i="2"/>
  <c r="O121" i="2"/>
  <c r="O120" i="2"/>
  <c r="O94" i="2"/>
  <c r="O81" i="2"/>
  <c r="O80" i="2"/>
  <c r="O113" i="2"/>
  <c r="O90" i="2"/>
  <c r="O107" i="2"/>
  <c r="O104" i="2"/>
  <c r="O117" i="2"/>
  <c r="O114" i="2"/>
  <c r="O106" i="2"/>
  <c r="O96" i="2"/>
  <c r="O103" i="2"/>
  <c r="O8" i="84"/>
  <c r="O11" i="89"/>
  <c r="O17" i="89"/>
  <c r="O11" i="88"/>
  <c r="O39" i="4"/>
  <c r="O58" i="18"/>
  <c r="O80" i="17"/>
  <c r="O23" i="16"/>
  <c r="O113" i="9"/>
  <c r="O78" i="9"/>
  <c r="O36" i="12"/>
  <c r="O53" i="12"/>
  <c r="O78" i="12"/>
  <c r="O15" i="52"/>
  <c r="O30" i="10"/>
  <c r="O53" i="10"/>
  <c r="O47" i="31"/>
  <c r="O133" i="6"/>
  <c r="O16" i="95"/>
  <c r="O26" i="3"/>
  <c r="O18" i="3"/>
  <c r="P3" i="107"/>
  <c r="M28" i="82"/>
  <c r="G3" i="107"/>
  <c r="D28" i="82"/>
  <c r="F3" i="107"/>
  <c r="C27" i="82"/>
  <c r="C28" i="82" s="1"/>
  <c r="O3" i="107"/>
  <c r="L28" i="82"/>
  <c r="I3" i="107"/>
  <c r="F28" i="82"/>
  <c r="B27" i="82"/>
  <c r="B28" i="82" s="1"/>
  <c r="B37" i="82"/>
  <c r="C37" i="82" s="1"/>
  <c r="D37" i="82" s="1"/>
  <c r="E37" i="82" s="1"/>
  <c r="F37" i="82" s="1"/>
  <c r="G37" i="82" s="1"/>
  <c r="H37" i="82" s="1"/>
  <c r="I37" i="82" s="1"/>
  <c r="J37" i="82" s="1"/>
  <c r="K37" i="82" s="1"/>
  <c r="L37" i="82" s="1"/>
  <c r="M37" i="82" s="1"/>
  <c r="N3" i="107"/>
  <c r="K28" i="82"/>
  <c r="J3" i="107"/>
  <c r="G28" i="82"/>
  <c r="N32" i="82"/>
  <c r="N27" i="82"/>
  <c r="N31" i="82"/>
  <c r="N29" i="82"/>
  <c r="N35" i="82"/>
  <c r="N30" i="82"/>
  <c r="N33" i="82"/>
  <c r="H3" i="107"/>
  <c r="E28" i="82"/>
  <c r="K3" i="107"/>
  <c r="H28" i="82"/>
  <c r="L3" i="107"/>
  <c r="I28" i="82"/>
  <c r="M3" i="107"/>
  <c r="J28" i="82"/>
  <c r="O9" i="95"/>
  <c r="O42" i="72"/>
  <c r="O10" i="72"/>
  <c r="O14" i="40"/>
  <c r="O27" i="40"/>
  <c r="O16" i="96"/>
  <c r="O6" i="96"/>
  <c r="C37" i="85"/>
  <c r="D37" i="85" s="1"/>
  <c r="E37" i="85" s="1"/>
  <c r="F37" i="85" s="1"/>
  <c r="G37" i="85" s="1"/>
  <c r="H37" i="85" s="1"/>
  <c r="I37" i="85" s="1"/>
  <c r="J37" i="85" s="1"/>
  <c r="K37" i="85" s="1"/>
  <c r="L37" i="85" s="1"/>
  <c r="M37" i="85" s="1"/>
  <c r="O18" i="85"/>
  <c r="O7" i="85"/>
  <c r="O21" i="39"/>
  <c r="O39" i="39"/>
  <c r="O41" i="38"/>
  <c r="N98" i="38"/>
  <c r="O84" i="38"/>
  <c r="O18" i="84"/>
  <c r="O93" i="37"/>
  <c r="O53" i="37"/>
  <c r="O125" i="37"/>
  <c r="O96" i="29"/>
  <c r="O33" i="34"/>
  <c r="O59" i="34"/>
  <c r="O75" i="34"/>
  <c r="O44" i="35"/>
  <c r="O14" i="35"/>
  <c r="O86" i="35"/>
  <c r="O87" i="35"/>
  <c r="O92" i="35"/>
  <c r="N24" i="67"/>
  <c r="N27" i="67"/>
  <c r="N23" i="67"/>
  <c r="N20" i="67"/>
  <c r="N26" i="67"/>
  <c r="N22" i="67"/>
  <c r="N25" i="67"/>
  <c r="B28" i="67"/>
  <c r="C28" i="67" s="1"/>
  <c r="D28" i="67" s="1"/>
  <c r="E28" i="67" s="1"/>
  <c r="F28" i="67" s="1"/>
  <c r="G28" i="67" s="1"/>
  <c r="H28" i="67" s="1"/>
  <c r="I28" i="67" s="1"/>
  <c r="J28" i="67" s="1"/>
  <c r="K28" i="67" s="1"/>
  <c r="L28" i="67" s="1"/>
  <c r="M28" i="67" s="1"/>
  <c r="B21" i="67"/>
  <c r="O88" i="33"/>
  <c r="O73" i="33"/>
  <c r="O118" i="33"/>
  <c r="O96" i="32"/>
  <c r="O115" i="32"/>
  <c r="O21" i="27"/>
  <c r="O27" i="27"/>
  <c r="O17" i="88"/>
  <c r="O33" i="26"/>
  <c r="O65" i="26"/>
  <c r="O66" i="24"/>
  <c r="O28" i="24"/>
  <c r="B60" i="25"/>
  <c r="C60" i="25" s="1"/>
  <c r="D60" i="25" s="1"/>
  <c r="E60" i="25" s="1"/>
  <c r="F60" i="25" s="1"/>
  <c r="G60" i="25" s="1"/>
  <c r="H60" i="25" s="1"/>
  <c r="I60" i="25" s="1"/>
  <c r="J60" i="25" s="1"/>
  <c r="K60" i="25" s="1"/>
  <c r="L60" i="25" s="1"/>
  <c r="M60" i="25" s="1"/>
  <c r="B53" i="25"/>
  <c r="O23" i="23"/>
  <c r="O30" i="23"/>
  <c r="O87" i="22"/>
  <c r="O48" i="22"/>
  <c r="O71" i="22"/>
  <c r="O81" i="22"/>
  <c r="O105" i="22"/>
  <c r="O104" i="22"/>
  <c r="O9" i="22"/>
  <c r="O57" i="22"/>
  <c r="O30" i="22"/>
  <c r="O52" i="22"/>
  <c r="O23" i="22"/>
  <c r="O24" i="22"/>
  <c r="O90" i="22"/>
  <c r="O111" i="22"/>
  <c r="O97" i="22"/>
  <c r="O70" i="22"/>
  <c r="O85" i="22"/>
  <c r="O68" i="22"/>
  <c r="O113" i="22"/>
  <c r="O77" i="22"/>
  <c r="O102" i="22"/>
  <c r="O109" i="22"/>
  <c r="O78" i="22"/>
  <c r="O108" i="22"/>
  <c r="O13" i="22"/>
  <c r="O29" i="22"/>
  <c r="O45" i="22"/>
  <c r="O61" i="22"/>
  <c r="O44" i="22"/>
  <c r="O18" i="22"/>
  <c r="O34" i="22"/>
  <c r="O50" i="22"/>
  <c r="O16" i="22"/>
  <c r="O64" i="22"/>
  <c r="O119" i="22"/>
  <c r="O11" i="22"/>
  <c r="O27" i="22"/>
  <c r="O43" i="22"/>
  <c r="O59" i="22"/>
  <c r="O36" i="22"/>
  <c r="O103" i="22"/>
  <c r="O92" i="22"/>
  <c r="O99" i="22"/>
  <c r="O41" i="22"/>
  <c r="O14" i="22"/>
  <c r="O62" i="22"/>
  <c r="O5" i="22"/>
  <c r="O39" i="22"/>
  <c r="O88" i="22"/>
  <c r="O76" i="22"/>
  <c r="O72" i="22"/>
  <c r="O101" i="22"/>
  <c r="O100" i="22"/>
  <c r="O69" i="22"/>
  <c r="O93" i="22"/>
  <c r="O74" i="22"/>
  <c r="O83" i="22"/>
  <c r="O110" i="22"/>
  <c r="O75" i="22"/>
  <c r="O107" i="22"/>
  <c r="O17" i="22"/>
  <c r="O33" i="22"/>
  <c r="O49" i="22"/>
  <c r="O8" i="22"/>
  <c r="O56" i="22"/>
  <c r="O22" i="22"/>
  <c r="O38" i="22"/>
  <c r="O54" i="22"/>
  <c r="O28" i="22"/>
  <c r="O115" i="22"/>
  <c r="O120" i="22"/>
  <c r="O15" i="22"/>
  <c r="O31" i="22"/>
  <c r="O47" i="22"/>
  <c r="O63" i="22"/>
  <c r="O106" i="22"/>
  <c r="O114" i="22"/>
  <c r="O65" i="22"/>
  <c r="O94" i="22"/>
  <c r="O25" i="22"/>
  <c r="O32" i="22"/>
  <c r="O46" i="22"/>
  <c r="O118" i="22"/>
  <c r="O55" i="22"/>
  <c r="O82" i="22"/>
  <c r="O98" i="22"/>
  <c r="O95" i="22"/>
  <c r="O66" i="22"/>
  <c r="O89" i="22"/>
  <c r="O84" i="22"/>
  <c r="O73" i="22"/>
  <c r="O79" i="22"/>
  <c r="O67" i="22"/>
  <c r="O96" i="22"/>
  <c r="O91" i="22"/>
  <c r="O80" i="22"/>
  <c r="O86" i="22"/>
  <c r="O21" i="22"/>
  <c r="O37" i="22"/>
  <c r="O53" i="22"/>
  <c r="O20" i="22"/>
  <c r="O10" i="22"/>
  <c r="O26" i="22"/>
  <c r="O42" i="22"/>
  <c r="O58" i="22"/>
  <c r="O40" i="22"/>
  <c r="O117" i="22"/>
  <c r="O7" i="22"/>
  <c r="O19" i="22"/>
  <c r="O35" i="22"/>
  <c r="O51" i="22"/>
  <c r="O12" i="22"/>
  <c r="O60" i="22"/>
  <c r="O41" i="21"/>
  <c r="O98" i="21"/>
  <c r="O130" i="21"/>
  <c r="O144" i="21"/>
  <c r="O14" i="20"/>
  <c r="O27" i="20"/>
  <c r="E27" i="74"/>
  <c r="F27" i="74" s="1"/>
  <c r="G27" i="74" s="1"/>
  <c r="H27" i="74" s="1"/>
  <c r="I27" i="74" s="1"/>
  <c r="J27" i="74" s="1"/>
  <c r="K27" i="74" s="1"/>
  <c r="L27" i="74" s="1"/>
  <c r="M27" i="74" s="1"/>
  <c r="O77" i="18"/>
  <c r="O120" i="17"/>
  <c r="O42" i="16"/>
  <c r="O15" i="55"/>
  <c r="O19" i="81"/>
  <c r="O9" i="98"/>
  <c r="B32" i="14"/>
  <c r="C32" i="14" s="1"/>
  <c r="D32" i="14" s="1"/>
  <c r="E32" i="14" s="1"/>
  <c r="F32" i="14" s="1"/>
  <c r="G32" i="14" s="1"/>
  <c r="H32" i="14" s="1"/>
  <c r="I32" i="14" s="1"/>
  <c r="J32" i="14" s="1"/>
  <c r="K32" i="14" s="1"/>
  <c r="L32" i="14" s="1"/>
  <c r="M32" i="14" s="1"/>
  <c r="B25" i="14"/>
  <c r="B113" i="15"/>
  <c r="C113" i="15" s="1"/>
  <c r="D113" i="15" s="1"/>
  <c r="E113" i="15" s="1"/>
  <c r="F113" i="15" s="1"/>
  <c r="G113" i="15" s="1"/>
  <c r="H113" i="15" s="1"/>
  <c r="I113" i="15" s="1"/>
  <c r="J113" i="15" s="1"/>
  <c r="K113" i="15" s="1"/>
  <c r="L113" i="15" s="1"/>
  <c r="M113" i="15" s="1"/>
  <c r="B106" i="15"/>
  <c r="B29" i="64"/>
  <c r="C29" i="64" s="1"/>
  <c r="D29" i="64" s="1"/>
  <c r="E29" i="64" s="1"/>
  <c r="F29" i="64" s="1"/>
  <c r="G29" i="64" s="1"/>
  <c r="H29" i="64" s="1"/>
  <c r="I29" i="64" s="1"/>
  <c r="J29" i="64" s="1"/>
  <c r="K29" i="64" s="1"/>
  <c r="L29" i="64" s="1"/>
  <c r="M29" i="64" s="1"/>
  <c r="B22" i="64"/>
  <c r="O25" i="54"/>
  <c r="N102" i="11"/>
  <c r="O26" i="7"/>
  <c r="O14" i="7"/>
  <c r="B25" i="68"/>
  <c r="C25" i="68" s="1"/>
  <c r="D25" i="68" s="1"/>
  <c r="E25" i="68" s="1"/>
  <c r="F25" i="68" s="1"/>
  <c r="G25" i="68" s="1"/>
  <c r="H25" i="68" s="1"/>
  <c r="I25" i="68" s="1"/>
  <c r="J25" i="68" s="1"/>
  <c r="K25" i="68" s="1"/>
  <c r="L25" i="68" s="1"/>
  <c r="M25" i="68" s="1"/>
  <c r="B18" i="68"/>
  <c r="B91" i="5"/>
  <c r="C91" i="5" s="1"/>
  <c r="D91" i="5" s="1"/>
  <c r="E91" i="5" s="1"/>
  <c r="F91" i="5" s="1"/>
  <c r="G91" i="5" s="1"/>
  <c r="H91" i="5" s="1"/>
  <c r="I91" i="5" s="1"/>
  <c r="J91" i="5" s="1"/>
  <c r="K91" i="5" s="1"/>
  <c r="L91" i="5" s="1"/>
  <c r="M91" i="5" s="1"/>
  <c r="B84" i="5"/>
  <c r="F66" i="107"/>
  <c r="F67" i="107"/>
  <c r="M28" i="85"/>
  <c r="K28" i="85"/>
  <c r="D28" i="85"/>
  <c r="F28" i="85"/>
  <c r="G28" i="85"/>
  <c r="K27" i="86"/>
  <c r="O41" i="72"/>
  <c r="O18" i="39"/>
  <c r="O114" i="37"/>
  <c r="O100" i="29"/>
  <c r="O48" i="35"/>
  <c r="O79" i="35"/>
  <c r="O56" i="35"/>
  <c r="O49" i="35"/>
  <c r="O80" i="35"/>
  <c r="O7" i="89"/>
  <c r="O106" i="33"/>
  <c r="O104" i="32"/>
  <c r="O90" i="33"/>
  <c r="N66" i="87"/>
  <c r="O101" i="33"/>
  <c r="O52" i="26"/>
  <c r="N64" i="87"/>
  <c r="N40" i="30"/>
  <c r="N45" i="30"/>
  <c r="N41" i="30"/>
  <c r="N42" i="30"/>
  <c r="N36" i="30"/>
  <c r="N43" i="30"/>
  <c r="N39" i="30"/>
  <c r="N37" i="30"/>
  <c r="O43" i="26"/>
  <c r="O40" i="24"/>
  <c r="O5" i="58"/>
  <c r="N39" i="58"/>
  <c r="N35" i="58"/>
  <c r="N33" i="58"/>
  <c r="N36" i="58"/>
  <c r="N37" i="58"/>
  <c r="N41" i="58"/>
  <c r="N38" i="58"/>
  <c r="N32" i="58"/>
  <c r="O23" i="58"/>
  <c r="O22" i="58"/>
  <c r="O21" i="58"/>
  <c r="O20" i="58"/>
  <c r="O19" i="58"/>
  <c r="O14" i="58"/>
  <c r="O21" i="23"/>
  <c r="N42" i="23"/>
  <c r="N47" i="23"/>
  <c r="N43" i="23"/>
  <c r="N44" i="23"/>
  <c r="N38" i="23"/>
  <c r="D36" i="102" s="1"/>
  <c r="N41" i="23"/>
  <c r="N39" i="23"/>
  <c r="O5" i="23"/>
  <c r="N45" i="23"/>
  <c r="O29" i="23"/>
  <c r="O28" i="23"/>
  <c r="O27" i="23"/>
  <c r="O136" i="21"/>
  <c r="O125" i="21"/>
  <c r="O131" i="21"/>
  <c r="O11" i="20"/>
  <c r="N135" i="22"/>
  <c r="N137" i="22"/>
  <c r="N131" i="22"/>
  <c r="N133" i="22"/>
  <c r="N129" i="22"/>
  <c r="N134" i="22"/>
  <c r="N132" i="22"/>
  <c r="N128" i="22"/>
  <c r="D35" i="102" s="1"/>
  <c r="O34" i="4"/>
  <c r="O5" i="4"/>
  <c r="N61" i="4"/>
  <c r="N57" i="4"/>
  <c r="N58" i="4"/>
  <c r="N54" i="4"/>
  <c r="D29" i="102" s="1"/>
  <c r="N59" i="4"/>
  <c r="N60" i="4"/>
  <c r="N55" i="4"/>
  <c r="O45" i="4"/>
  <c r="O43" i="4"/>
  <c r="O42" i="4"/>
  <c r="O41" i="4"/>
  <c r="O88" i="17"/>
  <c r="O30" i="18"/>
  <c r="O81" i="17"/>
  <c r="O16" i="55"/>
  <c r="N36" i="81"/>
  <c r="N32" i="81"/>
  <c r="N33" i="81"/>
  <c r="N27" i="81"/>
  <c r="D22" i="102" s="1"/>
  <c r="O5" i="81"/>
  <c r="N34" i="81"/>
  <c r="N30" i="81"/>
  <c r="N28" i="81"/>
  <c r="N29" i="81" s="1"/>
  <c r="N31" i="81"/>
  <c r="O18" i="81"/>
  <c r="O17" i="81"/>
  <c r="O16" i="81"/>
  <c r="O15" i="81"/>
  <c r="O36" i="18"/>
  <c r="O24" i="16"/>
  <c r="O111" i="17"/>
  <c r="O113" i="17"/>
  <c r="O51" i="18"/>
  <c r="O67" i="9"/>
  <c r="O107" i="9"/>
  <c r="O55" i="12"/>
  <c r="O84" i="9"/>
  <c r="O61" i="12"/>
  <c r="O31" i="12"/>
  <c r="O54" i="12"/>
  <c r="O96" i="9"/>
  <c r="O47" i="12"/>
  <c r="O97" i="6"/>
  <c r="O31" i="31"/>
  <c r="O19" i="52"/>
  <c r="O113" i="6"/>
  <c r="O25" i="10"/>
  <c r="O101" i="6"/>
  <c r="O60" i="12"/>
  <c r="O21" i="31"/>
  <c r="O107" i="6"/>
  <c r="O90" i="7"/>
  <c r="O87" i="21"/>
  <c r="O62" i="21"/>
  <c r="O35" i="72"/>
  <c r="O27" i="72"/>
  <c r="O11" i="72"/>
  <c r="O22" i="72"/>
  <c r="O6" i="72"/>
  <c r="O17" i="72"/>
  <c r="N58" i="72"/>
  <c r="D61" i="102" s="1"/>
  <c r="O49" i="72"/>
  <c r="N63" i="72"/>
  <c r="O46" i="72"/>
  <c r="O16" i="72"/>
  <c r="O23" i="72"/>
  <c r="O7" i="72"/>
  <c r="O18" i="72"/>
  <c r="O13" i="72"/>
  <c r="N65" i="72"/>
  <c r="O5" i="72"/>
  <c r="O45" i="72"/>
  <c r="O12" i="72"/>
  <c r="O19" i="72"/>
  <c r="O14" i="72"/>
  <c r="O25" i="72"/>
  <c r="O9" i="72"/>
  <c r="N61" i="72"/>
  <c r="N62" i="72"/>
  <c r="O48" i="72"/>
  <c r="O24" i="72"/>
  <c r="O8" i="72"/>
  <c r="N67" i="72"/>
  <c r="O21" i="72"/>
  <c r="O47" i="72"/>
  <c r="O15" i="72"/>
  <c r="O26" i="72"/>
  <c r="N64" i="72"/>
  <c r="O20" i="72"/>
  <c r="O44" i="72"/>
  <c r="O21" i="40"/>
  <c r="N33" i="96"/>
  <c r="N29" i="96"/>
  <c r="N24" i="96"/>
  <c r="D59" i="102" s="1"/>
  <c r="N30" i="96"/>
  <c r="N25" i="96"/>
  <c r="O15" i="96"/>
  <c r="N31" i="96"/>
  <c r="N27" i="96"/>
  <c r="N28" i="96"/>
  <c r="O14" i="96"/>
  <c r="O13" i="96"/>
  <c r="O12" i="96"/>
  <c r="O11" i="96"/>
  <c r="O13" i="40"/>
  <c r="O7" i="40"/>
  <c r="O8" i="39"/>
  <c r="O31" i="39"/>
  <c r="O58" i="38"/>
  <c r="O23" i="39"/>
  <c r="O11" i="39"/>
  <c r="O109" i="37"/>
  <c r="O52" i="38"/>
  <c r="O85" i="37"/>
  <c r="O55" i="38"/>
  <c r="O112" i="37"/>
  <c r="O99" i="34"/>
  <c r="O70" i="29"/>
  <c r="O97" i="37"/>
  <c r="O83" i="34"/>
  <c r="O81" i="37"/>
  <c r="O64" i="35"/>
  <c r="N34" i="89"/>
  <c r="N30" i="89"/>
  <c r="N31" i="89"/>
  <c r="N25" i="89"/>
  <c r="D50" i="102" s="1"/>
  <c r="N32" i="89"/>
  <c r="N28" i="89"/>
  <c r="N26" i="89"/>
  <c r="N29" i="89"/>
  <c r="O15" i="89"/>
  <c r="O14" i="89"/>
  <c r="O13" i="89"/>
  <c r="O12" i="89"/>
  <c r="O78" i="34"/>
  <c r="O8" i="90"/>
  <c r="O111" i="34"/>
  <c r="O55" i="35"/>
  <c r="O90" i="34"/>
  <c r="O83" i="35"/>
  <c r="O6" i="89"/>
  <c r="O76" i="35"/>
  <c r="O62" i="35"/>
  <c r="O92" i="33"/>
  <c r="O78" i="35"/>
  <c r="O87" i="33"/>
  <c r="O101" i="32"/>
  <c r="O80" i="33"/>
  <c r="O7" i="90"/>
  <c r="O11" i="90"/>
  <c r="O97" i="33"/>
  <c r="O106" i="32"/>
  <c r="O95" i="32"/>
  <c r="O85" i="33"/>
  <c r="O63" i="35"/>
  <c r="O103" i="32"/>
  <c r="O109" i="33"/>
  <c r="N68" i="87"/>
  <c r="N39" i="27"/>
  <c r="N44" i="27"/>
  <c r="N40" i="27"/>
  <c r="N41" i="27"/>
  <c r="N35" i="27"/>
  <c r="D40" i="102" s="1"/>
  <c r="N42" i="27"/>
  <c r="N38" i="27"/>
  <c r="N36" i="27"/>
  <c r="O26" i="27"/>
  <c r="O25" i="27"/>
  <c r="O24" i="27"/>
  <c r="O23" i="27"/>
  <c r="O22" i="27"/>
  <c r="O9" i="27"/>
  <c r="O44" i="26"/>
  <c r="O20" i="24"/>
  <c r="O6" i="88"/>
  <c r="O17" i="26"/>
  <c r="O7" i="88"/>
  <c r="O24" i="26"/>
  <c r="O39" i="24"/>
  <c r="O35" i="26"/>
  <c r="O15" i="23"/>
  <c r="N80" i="26"/>
  <c r="N76" i="26"/>
  <c r="N74" i="26"/>
  <c r="N77" i="26"/>
  <c r="N82" i="26"/>
  <c r="N78" i="26"/>
  <c r="N79" i="26"/>
  <c r="N73" i="26"/>
  <c r="O64" i="26"/>
  <c r="O63" i="26"/>
  <c r="O62" i="26"/>
  <c r="O61" i="26"/>
  <c r="O56" i="26"/>
  <c r="O55" i="24"/>
  <c r="O9" i="23"/>
  <c r="O15" i="58"/>
  <c r="O31" i="24"/>
  <c r="O38" i="26"/>
  <c r="O35" i="24"/>
  <c r="O12" i="23"/>
  <c r="O24" i="24"/>
  <c r="O24" i="23"/>
  <c r="O43" i="24"/>
  <c r="O7" i="23"/>
  <c r="O10" i="58"/>
  <c r="O104" i="21"/>
  <c r="O113" i="21"/>
  <c r="O6" i="58"/>
  <c r="O12" i="20"/>
  <c r="O16" i="58"/>
  <c r="O106" i="21"/>
  <c r="O138" i="21"/>
  <c r="O19" i="20"/>
  <c r="O58" i="24"/>
  <c r="O132" i="21"/>
  <c r="O112" i="21"/>
  <c r="O133" i="21"/>
  <c r="O122" i="21"/>
  <c r="O6" i="4"/>
  <c r="O16" i="4"/>
  <c r="O13" i="58"/>
  <c r="O92" i="17"/>
  <c r="O28" i="16"/>
  <c r="O66" i="18"/>
  <c r="O102" i="17"/>
  <c r="O31" i="16"/>
  <c r="O41" i="18"/>
  <c r="O64" i="18"/>
  <c r="O85" i="17"/>
  <c r="O16" i="16"/>
  <c r="O38" i="18"/>
  <c r="O95" i="17"/>
  <c r="O38" i="4"/>
  <c r="O101" i="17"/>
  <c r="O37" i="4"/>
  <c r="O69" i="18"/>
  <c r="O12" i="16"/>
  <c r="O60" i="18"/>
  <c r="O15" i="16"/>
  <c r="O102" i="9"/>
  <c r="O70" i="9"/>
  <c r="O101" i="9"/>
  <c r="O38" i="12"/>
  <c r="O68" i="12"/>
  <c r="O97" i="9"/>
  <c r="O46" i="12"/>
  <c r="O63" i="12"/>
  <c r="O66" i="9"/>
  <c r="O35" i="12"/>
  <c r="O65" i="12"/>
  <c r="O81" i="9"/>
  <c r="O9" i="52"/>
  <c r="O34" i="10"/>
  <c r="O34" i="31"/>
  <c r="O77" i="7"/>
  <c r="O23" i="10"/>
  <c r="O16" i="31"/>
  <c r="N105" i="8"/>
  <c r="O24" i="37"/>
  <c r="O6" i="40"/>
  <c r="O25" i="39"/>
  <c r="O74" i="38"/>
  <c r="O79" i="37"/>
  <c r="O95" i="37"/>
  <c r="O82" i="29"/>
  <c r="O100" i="34"/>
  <c r="O51" i="35"/>
  <c r="O105" i="33"/>
  <c r="O100" i="33"/>
  <c r="O95" i="33"/>
  <c r="O97" i="32"/>
  <c r="O102" i="29"/>
  <c r="O99" i="32"/>
  <c r="O14" i="27"/>
  <c r="O10" i="23"/>
  <c r="O49" i="26"/>
  <c r="O19" i="24"/>
  <c r="O11" i="58"/>
  <c r="O26" i="24"/>
  <c r="O38" i="24"/>
  <c r="O89" i="21"/>
  <c r="O76" i="21"/>
  <c r="O40" i="21"/>
  <c r="O74" i="21"/>
  <c r="O58" i="21"/>
  <c r="O42" i="21"/>
  <c r="O25" i="21"/>
  <c r="O72" i="21"/>
  <c r="O85" i="21"/>
  <c r="O69" i="21"/>
  <c r="O53" i="21"/>
  <c r="O37" i="21"/>
  <c r="O18" i="21"/>
  <c r="O80" i="21"/>
  <c r="O27" i="21"/>
  <c r="O83" i="21"/>
  <c r="O67" i="21"/>
  <c r="O51" i="21"/>
  <c r="O35" i="21"/>
  <c r="O16" i="21"/>
  <c r="N159" i="21"/>
  <c r="N161" i="21"/>
  <c r="N156" i="21"/>
  <c r="O64" i="21"/>
  <c r="O36" i="21"/>
  <c r="O86" i="21"/>
  <c r="O70" i="21"/>
  <c r="O54" i="21"/>
  <c r="O38" i="21"/>
  <c r="O21" i="21"/>
  <c r="O60" i="21"/>
  <c r="O81" i="21"/>
  <c r="O65" i="21"/>
  <c r="O49" i="21"/>
  <c r="O33" i="21"/>
  <c r="O14" i="21"/>
  <c r="O68" i="21"/>
  <c r="O13" i="21"/>
  <c r="O79" i="21"/>
  <c r="O63" i="21"/>
  <c r="O47" i="21"/>
  <c r="O31" i="21"/>
  <c r="O12" i="21"/>
  <c r="N152" i="21"/>
  <c r="D33" i="102" s="1"/>
  <c r="N158" i="21"/>
  <c r="O142" i="21"/>
  <c r="O52" i="21"/>
  <c r="O23" i="21"/>
  <c r="O82" i="21"/>
  <c r="O66" i="21"/>
  <c r="O50" i="21"/>
  <c r="O34" i="21"/>
  <c r="O15" i="21"/>
  <c r="O32" i="21"/>
  <c r="O77" i="21"/>
  <c r="O61" i="21"/>
  <c r="O45" i="21"/>
  <c r="O28" i="21"/>
  <c r="O10" i="21"/>
  <c r="O56" i="21"/>
  <c r="O75" i="21"/>
  <c r="O59" i="21"/>
  <c r="O43" i="21"/>
  <c r="O26" i="21"/>
  <c r="O143" i="21"/>
  <c r="N157" i="21"/>
  <c r="N155" i="21"/>
  <c r="O141" i="21"/>
  <c r="O46" i="21"/>
  <c r="O119" i="21"/>
  <c r="O24" i="21"/>
  <c r="O44" i="21"/>
  <c r="O71" i="21"/>
  <c r="O8" i="21"/>
  <c r="O88" i="21"/>
  <c r="O30" i="21"/>
  <c r="O73" i="21"/>
  <c r="O55" i="21"/>
  <c r="N153" i="21"/>
  <c r="O48" i="21"/>
  <c r="O78" i="21"/>
  <c r="O11" i="21"/>
  <c r="O84" i="21"/>
  <c r="O57" i="21"/>
  <c r="O39" i="21"/>
  <c r="O99" i="21"/>
  <c r="O108" i="21"/>
  <c r="O116" i="21"/>
  <c r="O107" i="21"/>
  <c r="O40" i="4"/>
  <c r="O31" i="4"/>
  <c r="O26" i="4"/>
  <c r="O48" i="18"/>
  <c r="O59" i="18"/>
  <c r="O6" i="16"/>
  <c r="O89" i="17"/>
  <c r="O7" i="81"/>
  <c r="O97" i="17"/>
  <c r="O54" i="18"/>
  <c r="O7" i="16"/>
  <c r="N42" i="19"/>
  <c r="N38" i="19"/>
  <c r="N35" i="19"/>
  <c r="D28" i="102" s="1"/>
  <c r="N39" i="19"/>
  <c r="N36" i="19"/>
  <c r="N44" i="19"/>
  <c r="N40" i="19"/>
  <c r="N41" i="19"/>
  <c r="O110" i="17"/>
  <c r="N93" i="13"/>
  <c r="N89" i="13"/>
  <c r="N90" i="13"/>
  <c r="N86" i="13"/>
  <c r="N95" i="13"/>
  <c r="N91" i="13"/>
  <c r="N87" i="13"/>
  <c r="N92" i="13"/>
  <c r="O99" i="9"/>
  <c r="O44" i="12"/>
  <c r="O33" i="12"/>
  <c r="O89" i="9"/>
  <c r="O14" i="31"/>
  <c r="O38" i="10"/>
  <c r="O30" i="12"/>
  <c r="O29" i="10"/>
  <c r="N56" i="31"/>
  <c r="N58" i="31"/>
  <c r="O46" i="31"/>
  <c r="N55" i="31"/>
  <c r="N59" i="31"/>
  <c r="N62" i="31"/>
  <c r="N61" i="31"/>
  <c r="N64" i="31"/>
  <c r="O45" i="31"/>
  <c r="O44" i="31"/>
  <c r="O43" i="31"/>
  <c r="O42" i="31"/>
  <c r="O28" i="31"/>
  <c r="O20" i="31"/>
  <c r="O18" i="31"/>
  <c r="O64" i="7"/>
  <c r="O15" i="10"/>
  <c r="O56" i="7"/>
  <c r="O32" i="31"/>
  <c r="O52" i="7"/>
  <c r="O40" i="7"/>
  <c r="O43" i="72"/>
  <c r="O16" i="40"/>
  <c r="O11" i="40"/>
  <c r="O10" i="85"/>
  <c r="O13" i="39"/>
  <c r="N54" i="39"/>
  <c r="N50" i="39"/>
  <c r="N48" i="39"/>
  <c r="N56" i="39"/>
  <c r="N51" i="39"/>
  <c r="O38" i="39"/>
  <c r="N52" i="39"/>
  <c r="N53" i="39"/>
  <c r="N47" i="39"/>
  <c r="D56" i="102" s="1"/>
  <c r="O5" i="39"/>
  <c r="O37" i="39"/>
  <c r="O36" i="39"/>
  <c r="O35" i="39"/>
  <c r="O34" i="39"/>
  <c r="O24" i="39"/>
  <c r="O6" i="39"/>
  <c r="O49" i="38"/>
  <c r="O28" i="39"/>
  <c r="O14" i="39"/>
  <c r="O73" i="38"/>
  <c r="O50" i="38"/>
  <c r="O42" i="38"/>
  <c r="O9" i="39"/>
  <c r="O69" i="38"/>
  <c r="O101" i="37"/>
  <c r="O72" i="38"/>
  <c r="O70" i="38"/>
  <c r="O117" i="37"/>
  <c r="O84" i="29"/>
  <c r="O72" i="29"/>
  <c r="O91" i="34"/>
  <c r="O104" i="37"/>
  <c r="O71" i="29"/>
  <c r="O11" i="84"/>
  <c r="O115" i="37"/>
  <c r="O84" i="37"/>
  <c r="O85" i="29"/>
  <c r="O62" i="34"/>
  <c r="O50" i="34"/>
  <c r="O60" i="34"/>
  <c r="O44" i="34"/>
  <c r="O28" i="34"/>
  <c r="O12" i="34"/>
  <c r="O30" i="34"/>
  <c r="O55" i="34"/>
  <c r="O39" i="34"/>
  <c r="O23" i="34"/>
  <c r="O7" i="34"/>
  <c r="O54" i="34"/>
  <c r="O10" i="34"/>
  <c r="O61" i="34"/>
  <c r="O45" i="34"/>
  <c r="O29" i="34"/>
  <c r="O13" i="34"/>
  <c r="N132" i="34"/>
  <c r="N130" i="34"/>
  <c r="O116" i="34"/>
  <c r="O34" i="34"/>
  <c r="O56" i="34"/>
  <c r="O40" i="34"/>
  <c r="O24" i="34"/>
  <c r="O8" i="34"/>
  <c r="O18" i="34"/>
  <c r="O51" i="34"/>
  <c r="O35" i="34"/>
  <c r="O19" i="34"/>
  <c r="O46" i="34"/>
  <c r="O57" i="34"/>
  <c r="O41" i="34"/>
  <c r="O25" i="34"/>
  <c r="O9" i="34"/>
  <c r="N128" i="34"/>
  <c r="N129" i="34"/>
  <c r="O115" i="34"/>
  <c r="O26" i="34"/>
  <c r="O52" i="34"/>
  <c r="O36" i="34"/>
  <c r="O20" i="34"/>
  <c r="O58" i="34"/>
  <c r="O6" i="34"/>
  <c r="O47" i="34"/>
  <c r="O31" i="34"/>
  <c r="O15" i="34"/>
  <c r="O38" i="34"/>
  <c r="O53" i="34"/>
  <c r="O37" i="34"/>
  <c r="O21" i="34"/>
  <c r="N131" i="34"/>
  <c r="N126" i="34"/>
  <c r="O5" i="34"/>
  <c r="O114" i="34"/>
  <c r="O14" i="34"/>
  <c r="O42" i="34"/>
  <c r="O43" i="34"/>
  <c r="O17" i="34"/>
  <c r="O113" i="34"/>
  <c r="O48" i="34"/>
  <c r="O27" i="34"/>
  <c r="N125" i="34"/>
  <c r="D48" i="102" s="1"/>
  <c r="O32" i="34"/>
  <c r="O11" i="34"/>
  <c r="O22" i="34"/>
  <c r="O49" i="34"/>
  <c r="N134" i="34"/>
  <c r="O71" i="35"/>
  <c r="O83" i="29"/>
  <c r="O70" i="34"/>
  <c r="O82" i="34"/>
  <c r="O46" i="35"/>
  <c r="O59" i="35"/>
  <c r="O80" i="29"/>
  <c r="O52" i="35"/>
  <c r="O10" i="89"/>
  <c r="O65" i="34"/>
  <c r="O85" i="34"/>
  <c r="O40" i="35"/>
  <c r="O84" i="35"/>
  <c r="O72" i="33"/>
  <c r="O104" i="33"/>
  <c r="O89" i="33"/>
  <c r="O108" i="34"/>
  <c r="O84" i="33"/>
  <c r="O26" i="39"/>
  <c r="O38" i="35"/>
  <c r="O10" i="35"/>
  <c r="N104" i="35"/>
  <c r="N100" i="35"/>
  <c r="D49" i="102" s="1"/>
  <c r="O90" i="35"/>
  <c r="O20" i="35"/>
  <c r="O77" i="35"/>
  <c r="O31" i="35"/>
  <c r="O15" i="35"/>
  <c r="O21" i="35"/>
  <c r="N107" i="35"/>
  <c r="N109" i="35"/>
  <c r="O6" i="35"/>
  <c r="O89" i="35"/>
  <c r="O32" i="35"/>
  <c r="O16" i="35"/>
  <c r="O22" i="35"/>
  <c r="O27" i="35"/>
  <c r="O11" i="35"/>
  <c r="O33" i="35"/>
  <c r="O17" i="35"/>
  <c r="O26" i="35"/>
  <c r="N103" i="35"/>
  <c r="N105" i="35"/>
  <c r="O88" i="35"/>
  <c r="O28" i="35"/>
  <c r="O12" i="35"/>
  <c r="O23" i="35"/>
  <c r="O7" i="35"/>
  <c r="O30" i="35"/>
  <c r="O29" i="35"/>
  <c r="O13" i="35"/>
  <c r="N101" i="35"/>
  <c r="O8" i="35"/>
  <c r="O25" i="35"/>
  <c r="N106" i="35"/>
  <c r="O18" i="35"/>
  <c r="O9" i="35"/>
  <c r="O91" i="35"/>
  <c r="O19" i="35"/>
  <c r="O69" i="35"/>
  <c r="O79" i="33"/>
  <c r="O111" i="33"/>
  <c r="N75" i="87"/>
  <c r="N76" i="87"/>
  <c r="O94" i="32"/>
  <c r="O107" i="32"/>
  <c r="O8" i="27"/>
  <c r="O16" i="27"/>
  <c r="O11" i="27"/>
  <c r="O16" i="26"/>
  <c r="O27" i="26"/>
  <c r="O47" i="24"/>
  <c r="O28" i="26"/>
  <c r="O39" i="26"/>
  <c r="O44" i="24"/>
  <c r="O48" i="26"/>
  <c r="O60" i="24"/>
  <c r="O25" i="24"/>
  <c r="O45" i="26"/>
  <c r="O48" i="24"/>
  <c r="O11" i="23"/>
  <c r="O18" i="24"/>
  <c r="O41" i="24"/>
  <c r="O36" i="24"/>
  <c r="O19" i="26"/>
  <c r="O51" i="24"/>
  <c r="O14" i="23"/>
  <c r="O115" i="21"/>
  <c r="O25" i="26"/>
  <c r="O117" i="21"/>
  <c r="O121" i="21"/>
  <c r="O93" i="21"/>
  <c r="O33" i="24"/>
  <c r="O114" i="21"/>
  <c r="O9" i="58"/>
  <c r="O95" i="21"/>
  <c r="O28" i="4"/>
  <c r="O32" i="4"/>
  <c r="O12" i="4"/>
  <c r="O36" i="4"/>
  <c r="O7" i="4"/>
  <c r="O20" i="4"/>
  <c r="O11" i="4"/>
  <c r="O35" i="18"/>
  <c r="O94" i="17"/>
  <c r="O9" i="16"/>
  <c r="O7" i="55"/>
  <c r="O70" i="18"/>
  <c r="O107" i="17"/>
  <c r="O36" i="16"/>
  <c r="O13" i="4"/>
  <c r="O45" i="18"/>
  <c r="O87" i="17"/>
  <c r="O18" i="16"/>
  <c r="O65" i="18"/>
  <c r="O46" i="18"/>
  <c r="O22" i="16"/>
  <c r="O83" i="17"/>
  <c r="O30" i="16"/>
  <c r="N37" i="55"/>
  <c r="N42" i="55"/>
  <c r="N38" i="55"/>
  <c r="N39" i="55"/>
  <c r="N33" i="55"/>
  <c r="D24" i="102" s="1"/>
  <c r="O24" i="55"/>
  <c r="N40" i="55"/>
  <c r="N36" i="55"/>
  <c r="N34" i="55"/>
  <c r="O23" i="55"/>
  <c r="O22" i="55"/>
  <c r="O21" i="55"/>
  <c r="O20" i="55"/>
  <c r="O13" i="55"/>
  <c r="O75" i="9"/>
  <c r="O103" i="9"/>
  <c r="O49" i="12"/>
  <c r="O70" i="12"/>
  <c r="O76" i="9"/>
  <c r="O27" i="12"/>
  <c r="O57" i="12"/>
  <c r="O100" i="9"/>
  <c r="O37" i="12"/>
  <c r="O67" i="12"/>
  <c r="O83" i="9"/>
  <c r="O42" i="7"/>
  <c r="O36" i="29"/>
  <c r="O139" i="21"/>
  <c r="O11" i="29"/>
  <c r="N59" i="72"/>
  <c r="O112" i="29"/>
  <c r="B36" i="86"/>
  <c r="C36" i="86" s="1"/>
  <c r="D36" i="86" s="1"/>
  <c r="E36" i="86" s="1"/>
  <c r="F36" i="86" s="1"/>
  <c r="G36" i="86" s="1"/>
  <c r="H36" i="86" s="1"/>
  <c r="I36" i="86" s="1"/>
  <c r="J36" i="86" s="1"/>
  <c r="K36" i="86" s="1"/>
  <c r="L36" i="86" s="1"/>
  <c r="M36" i="86" s="1"/>
  <c r="O16" i="34"/>
  <c r="O9" i="40"/>
  <c r="O38" i="72"/>
  <c r="O30" i="39"/>
  <c r="O75" i="38"/>
  <c r="O45" i="38"/>
  <c r="O101" i="29"/>
  <c r="O76" i="34"/>
  <c r="O80" i="34"/>
  <c r="O88" i="34"/>
  <c r="O54" i="35"/>
  <c r="O9" i="90"/>
  <c r="O12" i="40"/>
  <c r="O39" i="72"/>
  <c r="O36" i="72"/>
  <c r="O8" i="96"/>
  <c r="N33" i="85"/>
  <c r="N29" i="85"/>
  <c r="N30" i="85"/>
  <c r="N35" i="85"/>
  <c r="N31" i="85"/>
  <c r="N26" i="85"/>
  <c r="D58" i="102" s="1"/>
  <c r="O17" i="85"/>
  <c r="N32" i="85"/>
  <c r="N27" i="85"/>
  <c r="O16" i="85"/>
  <c r="O15" i="85"/>
  <c r="O14" i="85"/>
  <c r="O13" i="85"/>
  <c r="O32" i="39"/>
  <c r="O37" i="72"/>
  <c r="O12" i="85"/>
  <c r="O19" i="39"/>
  <c r="O66" i="38"/>
  <c r="O16" i="39"/>
  <c r="O12" i="39"/>
  <c r="O7" i="39"/>
  <c r="O65" i="38"/>
  <c r="O57" i="38"/>
  <c r="O40" i="38"/>
  <c r="O77" i="38"/>
  <c r="O12" i="84"/>
  <c r="O6" i="84"/>
  <c r="O104" i="29"/>
  <c r="O79" i="29"/>
  <c r="O83" i="37"/>
  <c r="O44" i="38"/>
  <c r="O88" i="29"/>
  <c r="O94" i="37"/>
  <c r="O97" i="29"/>
  <c r="O66" i="34"/>
  <c r="O75" i="35"/>
  <c r="O95" i="29"/>
  <c r="O72" i="34"/>
  <c r="O103" i="34"/>
  <c r="O68" i="35"/>
  <c r="O70" i="35"/>
  <c r="O72" i="35"/>
  <c r="O67" i="34"/>
  <c r="O39" i="35"/>
  <c r="O89" i="34"/>
  <c r="O47" i="35"/>
  <c r="O76" i="33"/>
  <c r="O108" i="33"/>
  <c r="O87" i="29"/>
  <c r="N133" i="33"/>
  <c r="N129" i="33"/>
  <c r="N130" i="33"/>
  <c r="N135" i="33"/>
  <c r="N131" i="33"/>
  <c r="N126" i="33"/>
  <c r="N132" i="33"/>
  <c r="N127" i="33"/>
  <c r="O61" i="33"/>
  <c r="O56" i="33"/>
  <c r="O52" i="33"/>
  <c r="O48" i="33"/>
  <c r="O44" i="33"/>
  <c r="O40" i="33"/>
  <c r="O36" i="33"/>
  <c r="O32" i="33"/>
  <c r="O28" i="33"/>
  <c r="O24" i="33"/>
  <c r="O20" i="33"/>
  <c r="O16" i="33"/>
  <c r="O12" i="33"/>
  <c r="O8" i="33"/>
  <c r="O71" i="33"/>
  <c r="O60" i="33"/>
  <c r="O55" i="33"/>
  <c r="O51" i="33"/>
  <c r="O47" i="33"/>
  <c r="O43" i="33"/>
  <c r="O39" i="33"/>
  <c r="O35" i="33"/>
  <c r="O31" i="33"/>
  <c r="O27" i="33"/>
  <c r="O23" i="33"/>
  <c r="O19" i="33"/>
  <c r="O15" i="33"/>
  <c r="O11" i="33"/>
  <c r="O7" i="33"/>
  <c r="O70" i="33"/>
  <c r="O59" i="33"/>
  <c r="O54" i="33"/>
  <c r="O50" i="33"/>
  <c r="O46" i="33"/>
  <c r="O42" i="33"/>
  <c r="O38" i="33"/>
  <c r="O34" i="33"/>
  <c r="O30" i="33"/>
  <c r="O26" i="33"/>
  <c r="O22" i="33"/>
  <c r="O18" i="33"/>
  <c r="O14" i="33"/>
  <c r="O10" i="33"/>
  <c r="O6" i="33"/>
  <c r="O67" i="33"/>
  <c r="O57" i="33"/>
  <c r="O53" i="33"/>
  <c r="O49" i="33"/>
  <c r="O45" i="33"/>
  <c r="O41" i="33"/>
  <c r="O37" i="33"/>
  <c r="O33" i="33"/>
  <c r="O29" i="33"/>
  <c r="O25" i="33"/>
  <c r="O21" i="33"/>
  <c r="O17" i="33"/>
  <c r="O13" i="33"/>
  <c r="O9" i="33"/>
  <c r="O117" i="33"/>
  <c r="O116" i="33"/>
  <c r="O115" i="33"/>
  <c r="O114" i="33"/>
  <c r="O103" i="33"/>
  <c r="O77" i="34"/>
  <c r="O96" i="33"/>
  <c r="O74" i="35"/>
  <c r="O93" i="32"/>
  <c r="O73" i="35"/>
  <c r="O81" i="33"/>
  <c r="O94" i="33"/>
  <c r="O110" i="33"/>
  <c r="O102" i="32"/>
  <c r="N73" i="87"/>
  <c r="O78" i="33"/>
  <c r="O50" i="35"/>
  <c r="N70" i="87"/>
  <c r="O13" i="27"/>
  <c r="O10" i="27"/>
  <c r="O18" i="27"/>
  <c r="O31" i="26"/>
  <c r="O100" i="32"/>
  <c r="O40" i="26"/>
  <c r="O52" i="24"/>
  <c r="O51" i="26"/>
  <c r="O18" i="23"/>
  <c r="O41" i="26"/>
  <c r="O20" i="26"/>
  <c r="O23" i="24"/>
  <c r="O19" i="27"/>
  <c r="O18" i="26"/>
  <c r="O34" i="24"/>
  <c r="O47" i="26"/>
  <c r="O50" i="24"/>
  <c r="O17" i="23"/>
  <c r="O29" i="24"/>
  <c r="O56" i="24"/>
  <c r="O57" i="24"/>
  <c r="O8" i="58"/>
  <c r="O58" i="26"/>
  <c r="O21" i="24"/>
  <c r="O96" i="21"/>
  <c r="O128" i="21"/>
  <c r="O32" i="26"/>
  <c r="O124" i="21"/>
  <c r="O123" i="21"/>
  <c r="O100" i="21"/>
  <c r="N39" i="57"/>
  <c r="N34" i="57"/>
  <c r="O7" i="57" s="1"/>
  <c r="N40" i="57"/>
  <c r="N36" i="57"/>
  <c r="N37" i="57"/>
  <c r="N42" i="57"/>
  <c r="N38" i="57"/>
  <c r="N33" i="57"/>
  <c r="O22" i="57"/>
  <c r="O97" i="21"/>
  <c r="O129" i="21"/>
  <c r="O10" i="4"/>
  <c r="O101" i="21"/>
  <c r="O6" i="20"/>
  <c r="O109" i="21"/>
  <c r="O53" i="24"/>
  <c r="O21" i="20"/>
  <c r="O35" i="4"/>
  <c r="O111" i="21"/>
  <c r="O19" i="4"/>
  <c r="O6" i="19"/>
  <c r="O18" i="4"/>
  <c r="O27" i="4"/>
  <c r="O15" i="4"/>
  <c r="O40" i="18"/>
  <c r="O99" i="17"/>
  <c r="O21" i="16"/>
  <c r="O19" i="55"/>
  <c r="O43" i="18"/>
  <c r="O21" i="18"/>
  <c r="O14" i="18"/>
  <c r="O10" i="18"/>
  <c r="O6" i="18"/>
  <c r="N92" i="18"/>
  <c r="N88" i="18"/>
  <c r="N86" i="18"/>
  <c r="O20" i="18"/>
  <c r="O13" i="18"/>
  <c r="O9" i="18"/>
  <c r="N89" i="18"/>
  <c r="O18" i="18"/>
  <c r="O12" i="18"/>
  <c r="O8" i="18"/>
  <c r="N94" i="18"/>
  <c r="N90" i="18"/>
  <c r="O28" i="18"/>
  <c r="O15" i="18"/>
  <c r="O11" i="18"/>
  <c r="O7" i="18"/>
  <c r="N91" i="18"/>
  <c r="N85" i="18"/>
  <c r="D27" i="102" s="1"/>
  <c r="O76" i="18"/>
  <c r="O75" i="18"/>
  <c r="O74" i="18"/>
  <c r="O73" i="18"/>
  <c r="O72" i="18"/>
  <c r="O57" i="18"/>
  <c r="O104" i="17"/>
  <c r="O33" i="16"/>
  <c r="O14" i="55"/>
  <c r="O67" i="18"/>
  <c r="O34" i="16"/>
  <c r="O9" i="81"/>
  <c r="O42" i="18"/>
  <c r="O105" i="17"/>
  <c r="O10" i="55"/>
  <c r="O86" i="17"/>
  <c r="O33" i="18"/>
  <c r="O86" i="9"/>
  <c r="O91" i="9"/>
  <c r="O105" i="9"/>
  <c r="O51" i="12"/>
  <c r="O80" i="9"/>
  <c r="O23" i="12"/>
  <c r="O17" i="12"/>
  <c r="N93" i="12"/>
  <c r="N92" i="12"/>
  <c r="O77" i="12"/>
  <c r="O74" i="12"/>
  <c r="O16" i="12"/>
  <c r="O14" i="12"/>
  <c r="O13" i="12"/>
  <c r="N95" i="12"/>
  <c r="N86" i="12"/>
  <c r="D25" i="102" s="1"/>
  <c r="O15" i="12"/>
  <c r="O12" i="12"/>
  <c r="O10" i="12"/>
  <c r="O9" i="12"/>
  <c r="N91" i="12"/>
  <c r="O76" i="12"/>
  <c r="O7" i="12"/>
  <c r="O8" i="12"/>
  <c r="O20" i="12"/>
  <c r="O6" i="12"/>
  <c r="N87" i="12"/>
  <c r="N90" i="12"/>
  <c r="O75" i="12"/>
  <c r="N89" i="12"/>
  <c r="O19" i="12"/>
  <c r="O29" i="12"/>
  <c r="O59" i="12"/>
  <c r="O94" i="9"/>
  <c r="O127" i="6"/>
  <c r="O66" i="7"/>
  <c r="O83" i="7"/>
  <c r="O124" i="6"/>
  <c r="O46" i="7"/>
  <c r="O89" i="7"/>
  <c r="O98" i="6"/>
  <c r="O76" i="7"/>
  <c r="O9" i="31"/>
  <c r="O47" i="38"/>
  <c r="O76" i="29"/>
  <c r="O40" i="72"/>
  <c r="O6" i="85"/>
  <c r="O78" i="37"/>
  <c r="O47" i="37"/>
  <c r="O65" i="37"/>
  <c r="O49" i="37"/>
  <c r="O33" i="37"/>
  <c r="O35" i="37"/>
  <c r="O72" i="37"/>
  <c r="O52" i="37"/>
  <c r="O36" i="37"/>
  <c r="O20" i="37"/>
  <c r="N133" i="37"/>
  <c r="O122" i="37"/>
  <c r="O27" i="37"/>
  <c r="O66" i="37"/>
  <c r="O50" i="37"/>
  <c r="O34" i="37"/>
  <c r="O18" i="37"/>
  <c r="O31" i="37"/>
  <c r="O61" i="37"/>
  <c r="O45" i="37"/>
  <c r="O29" i="37"/>
  <c r="O77" i="37"/>
  <c r="O23" i="37"/>
  <c r="O64" i="37"/>
  <c r="O48" i="37"/>
  <c r="O32" i="37"/>
  <c r="N136" i="37"/>
  <c r="O5" i="37"/>
  <c r="O63" i="37"/>
  <c r="O62" i="37"/>
  <c r="O46" i="37"/>
  <c r="O30" i="37"/>
  <c r="O68" i="37"/>
  <c r="O19" i="37"/>
  <c r="O57" i="37"/>
  <c r="O41" i="37"/>
  <c r="O25" i="37"/>
  <c r="O55" i="37"/>
  <c r="O60" i="37"/>
  <c r="O44" i="37"/>
  <c r="O28" i="37"/>
  <c r="N134" i="37"/>
  <c r="O124" i="37"/>
  <c r="O51" i="37"/>
  <c r="O58" i="37"/>
  <c r="O42" i="37"/>
  <c r="O26" i="37"/>
  <c r="O37" i="37"/>
  <c r="N137" i="37"/>
  <c r="O39" i="37"/>
  <c r="O38" i="37"/>
  <c r="O59" i="37"/>
  <c r="O21" i="37"/>
  <c r="O56" i="37"/>
  <c r="O123" i="37"/>
  <c r="O22" i="37"/>
  <c r="O74" i="37"/>
  <c r="O43" i="37"/>
  <c r="O40" i="37"/>
  <c r="O76" i="37"/>
  <c r="O71" i="34"/>
  <c r="O88" i="37"/>
  <c r="O113" i="37"/>
  <c r="O64" i="34"/>
  <c r="O82" i="35"/>
  <c r="O51" i="38"/>
  <c r="O8" i="40"/>
  <c r="O94" i="29"/>
  <c r="N71" i="87"/>
  <c r="O96" i="37"/>
  <c r="O79" i="34"/>
  <c r="O85" i="35"/>
  <c r="O108" i="37"/>
  <c r="O97" i="34"/>
  <c r="O27" i="39"/>
  <c r="O77" i="29"/>
  <c r="O93" i="29"/>
  <c r="O96" i="34"/>
  <c r="N32" i="90"/>
  <c r="N28" i="90"/>
  <c r="N26" i="90"/>
  <c r="N29" i="90"/>
  <c r="N34" i="90"/>
  <c r="N30" i="90"/>
  <c r="N31" i="90"/>
  <c r="N25" i="90"/>
  <c r="O16" i="90"/>
  <c r="O15" i="90"/>
  <c r="O14" i="90"/>
  <c r="O12" i="90"/>
  <c r="O107" i="33"/>
  <c r="O87" i="34"/>
  <c r="N74" i="87"/>
  <c r="O105" i="29"/>
  <c r="O23" i="26"/>
  <c r="N33" i="84"/>
  <c r="N29" i="84"/>
  <c r="N27" i="84"/>
  <c r="N30" i="84"/>
  <c r="N35" i="84"/>
  <c r="N31" i="84"/>
  <c r="N32" i="84"/>
  <c r="N26" i="84"/>
  <c r="O17" i="84"/>
  <c r="O16" i="84"/>
  <c r="O15" i="84"/>
  <c r="O14" i="84"/>
  <c r="O13" i="84"/>
  <c r="O109" i="34"/>
  <c r="O48" i="38"/>
  <c r="O68" i="38"/>
  <c r="O50" i="26"/>
  <c r="O38" i="38"/>
  <c r="O98" i="29"/>
  <c r="O84" i="34"/>
  <c r="O87" i="37"/>
  <c r="O56" i="18"/>
  <c r="O55" i="26"/>
  <c r="O16" i="23"/>
  <c r="O16" i="20"/>
  <c r="O86" i="34"/>
  <c r="O23" i="4"/>
  <c r="O61" i="18"/>
  <c r="O26" i="26"/>
  <c r="O9" i="20"/>
  <c r="O33" i="4"/>
  <c r="O17" i="16"/>
  <c r="O6" i="23"/>
  <c r="O8" i="20"/>
  <c r="O9" i="88"/>
  <c r="O18" i="20"/>
  <c r="O102" i="21"/>
  <c r="O71" i="18"/>
  <c r="O42" i="10"/>
  <c r="O10" i="16"/>
  <c r="O103" i="17"/>
  <c r="O46" i="26"/>
  <c r="O26" i="16"/>
  <c r="O14" i="4"/>
  <c r="N54" i="16"/>
  <c r="N50" i="16"/>
  <c r="D23" i="102" s="1"/>
  <c r="N59" i="16"/>
  <c r="N55" i="16"/>
  <c r="N51" i="16"/>
  <c r="N56" i="16"/>
  <c r="N57" i="16"/>
  <c r="N53" i="16"/>
  <c r="O41" i="16"/>
  <c r="O40" i="16"/>
  <c r="O39" i="16"/>
  <c r="O38" i="16"/>
  <c r="O37" i="16"/>
  <c r="O8" i="4"/>
  <c r="O13" i="16"/>
  <c r="O98" i="17"/>
  <c r="O77" i="9"/>
  <c r="O35" i="31"/>
  <c r="O123" i="6"/>
  <c r="O9" i="55"/>
  <c r="O22" i="10"/>
  <c r="O69" i="9"/>
  <c r="O30" i="31"/>
  <c r="O27" i="16"/>
  <c r="O72" i="9"/>
  <c r="N39" i="52"/>
  <c r="N36" i="52"/>
  <c r="N33" i="52"/>
  <c r="O24" i="52"/>
  <c r="N40" i="52"/>
  <c r="N38" i="52"/>
  <c r="N37" i="52"/>
  <c r="N34" i="52"/>
  <c r="N42" i="52"/>
  <c r="O23" i="52"/>
  <c r="O22" i="52"/>
  <c r="O20" i="52"/>
  <c r="N29" i="98"/>
  <c r="N23" i="98"/>
  <c r="D16" i="102" s="1"/>
  <c r="N30" i="98"/>
  <c r="N26" i="98"/>
  <c r="N24" i="98"/>
  <c r="N27" i="98"/>
  <c r="N32" i="98"/>
  <c r="N28" i="98"/>
  <c r="O14" i="98"/>
  <c r="O13" i="98"/>
  <c r="O12" i="98"/>
  <c r="O11" i="98"/>
  <c r="O10" i="98"/>
  <c r="O75" i="33"/>
  <c r="O43" i="10"/>
  <c r="O61" i="7"/>
  <c r="O48" i="12"/>
  <c r="O36" i="31"/>
  <c r="O82" i="9"/>
  <c r="O74" i="7"/>
  <c r="O10" i="3"/>
  <c r="N30" i="86"/>
  <c r="N31" i="86"/>
  <c r="N25" i="86"/>
  <c r="N34" i="86"/>
  <c r="N32" i="86"/>
  <c r="N28" i="86"/>
  <c r="N26" i="86"/>
  <c r="N29" i="86"/>
  <c r="O19" i="31"/>
  <c r="O62" i="7"/>
  <c r="N140" i="37"/>
  <c r="N138" i="37"/>
  <c r="N139" i="37"/>
  <c r="O103" i="37"/>
  <c r="O15" i="27"/>
  <c r="N69" i="87"/>
  <c r="O134" i="21"/>
  <c r="O64" i="12"/>
  <c r="O30" i="26"/>
  <c r="O10" i="81"/>
  <c r="O54" i="24"/>
  <c r="O63" i="18"/>
  <c r="O67" i="7"/>
  <c r="O20" i="3"/>
  <c r="O54" i="37"/>
  <c r="O22" i="21"/>
  <c r="O11" i="12"/>
  <c r="O47" i="29"/>
  <c r="O20" i="7"/>
  <c r="O17" i="21"/>
  <c r="O24" i="35"/>
  <c r="O97" i="7"/>
  <c r="O9" i="21"/>
  <c r="O109" i="6"/>
  <c r="O72" i="7"/>
  <c r="O31" i="10"/>
  <c r="O22" i="31"/>
  <c r="O125" i="6"/>
  <c r="O46" i="10"/>
  <c r="O39" i="31"/>
  <c r="O108" i="6"/>
  <c r="O88" i="7"/>
  <c r="O62" i="12"/>
  <c r="O28" i="10"/>
  <c r="O87" i="7"/>
  <c r="O117" i="6"/>
  <c r="O63" i="7"/>
  <c r="O6" i="95"/>
  <c r="O103" i="6"/>
  <c r="O129" i="6"/>
  <c r="O94" i="7"/>
  <c r="O85" i="7"/>
  <c r="O126" i="6"/>
  <c r="O51" i="7"/>
  <c r="O39" i="10"/>
  <c r="O120" i="6"/>
  <c r="O53" i="38"/>
  <c r="O86" i="29"/>
  <c r="O54" i="38"/>
  <c r="O9" i="85"/>
  <c r="O8" i="85"/>
  <c r="O82" i="37"/>
  <c r="O102" i="34"/>
  <c r="O90" i="37"/>
  <c r="O78" i="29"/>
  <c r="O93" i="34"/>
  <c r="O62" i="38"/>
  <c r="O9" i="96"/>
  <c r="O8" i="88"/>
  <c r="O65" i="35"/>
  <c r="O100" i="37"/>
  <c r="O42" i="35"/>
  <c r="O83" i="33"/>
  <c r="O110" i="37"/>
  <c r="O82" i="33"/>
  <c r="O81" i="29"/>
  <c r="O104" i="34"/>
  <c r="O53" i="35"/>
  <c r="O106" i="29"/>
  <c r="O42" i="26"/>
  <c r="N72" i="87"/>
  <c r="O54" i="26"/>
  <c r="O32" i="24"/>
  <c r="O7" i="84"/>
  <c r="O61" i="38"/>
  <c r="O56" i="38"/>
  <c r="O78" i="38"/>
  <c r="O30" i="24"/>
  <c r="O39" i="38"/>
  <c r="O58" i="35"/>
  <c r="O37" i="24"/>
  <c r="O63" i="34"/>
  <c r="O98" i="34"/>
  <c r="O89" i="37"/>
  <c r="O32" i="16"/>
  <c r="O53" i="26"/>
  <c r="O30" i="4"/>
  <c r="O109" i="17"/>
  <c r="O36" i="26"/>
  <c r="O13" i="20"/>
  <c r="O52" i="18"/>
  <c r="O29" i="16"/>
  <c r="O77" i="33"/>
  <c r="O46" i="24"/>
  <c r="O63" i="17"/>
  <c r="O24" i="17"/>
  <c r="O20" i="17"/>
  <c r="O16" i="17"/>
  <c r="O12" i="17"/>
  <c r="O8" i="17"/>
  <c r="N137" i="17"/>
  <c r="N133" i="17"/>
  <c r="O62" i="17"/>
  <c r="O23" i="17"/>
  <c r="O19" i="17"/>
  <c r="O15" i="17"/>
  <c r="O11" i="17"/>
  <c r="O7" i="17"/>
  <c r="N134" i="17"/>
  <c r="N128" i="17"/>
  <c r="D26" i="102" s="1"/>
  <c r="O26" i="17"/>
  <c r="O22" i="17"/>
  <c r="O18" i="17"/>
  <c r="O14" i="17"/>
  <c r="O10" i="17"/>
  <c r="O6" i="17"/>
  <c r="N135" i="17"/>
  <c r="N131" i="17"/>
  <c r="N129" i="17"/>
  <c r="O79" i="17"/>
  <c r="O25" i="17"/>
  <c r="O21" i="17"/>
  <c r="O17" i="17"/>
  <c r="O13" i="17"/>
  <c r="O9" i="17"/>
  <c r="N132" i="17"/>
  <c r="O119" i="17"/>
  <c r="O118" i="17"/>
  <c r="O117" i="17"/>
  <c r="O115" i="17"/>
  <c r="O42" i="12"/>
  <c r="O110" i="21"/>
  <c r="O53" i="18"/>
  <c r="O25" i="16"/>
  <c r="O9" i="4"/>
  <c r="O59" i="24"/>
  <c r="O6" i="98"/>
  <c r="O50" i="18"/>
  <c r="O6" i="81"/>
  <c r="O74" i="9"/>
  <c r="O24" i="4"/>
  <c r="O20" i="16"/>
  <c r="O108" i="17"/>
  <c r="O43" i="12"/>
  <c r="O26" i="10"/>
  <c r="O134" i="6"/>
  <c r="O25" i="31"/>
  <c r="O95" i="9"/>
  <c r="O47" i="18"/>
  <c r="O56" i="12"/>
  <c r="O13" i="52"/>
  <c r="O26" i="31"/>
  <c r="O137" i="6"/>
  <c r="O45" i="35"/>
  <c r="O118" i="6"/>
  <c r="O71" i="7"/>
  <c r="O14" i="3"/>
  <c r="O46" i="9"/>
  <c r="O38" i="9"/>
  <c r="O30" i="9"/>
  <c r="O18" i="9"/>
  <c r="O10" i="9"/>
  <c r="N127" i="9"/>
  <c r="O49" i="9"/>
  <c r="O45" i="9"/>
  <c r="O41" i="9"/>
  <c r="O37" i="9"/>
  <c r="O33" i="9"/>
  <c r="O29" i="9"/>
  <c r="O25" i="9"/>
  <c r="O21" i="9"/>
  <c r="O17" i="9"/>
  <c r="O13" i="9"/>
  <c r="O9" i="9"/>
  <c r="O5" i="9"/>
  <c r="N128" i="9"/>
  <c r="N124" i="9"/>
  <c r="O65" i="9"/>
  <c r="O48" i="9"/>
  <c r="O44" i="9"/>
  <c r="O40" i="9"/>
  <c r="O36" i="9"/>
  <c r="O32" i="9"/>
  <c r="O28" i="9"/>
  <c r="O24" i="9"/>
  <c r="O20" i="9"/>
  <c r="O16" i="9"/>
  <c r="O12" i="9"/>
  <c r="O8" i="9"/>
  <c r="N125" i="9"/>
  <c r="O26" i="9"/>
  <c r="O6" i="9"/>
  <c r="N122" i="9"/>
  <c r="O51" i="9"/>
  <c r="O47" i="9"/>
  <c r="O43" i="9"/>
  <c r="O39" i="9"/>
  <c r="O35" i="9"/>
  <c r="O31" i="9"/>
  <c r="O27" i="9"/>
  <c r="O23" i="9"/>
  <c r="O19" i="9"/>
  <c r="O15" i="9"/>
  <c r="O11" i="9"/>
  <c r="O7" i="9"/>
  <c r="N130" i="9"/>
  <c r="N126" i="9"/>
  <c r="N121" i="9"/>
  <c r="O50" i="9"/>
  <c r="O42" i="9"/>
  <c r="O34" i="9"/>
  <c r="O22" i="9"/>
  <c r="O14" i="9"/>
  <c r="O112" i="9"/>
  <c r="O111" i="9"/>
  <c r="O110" i="9"/>
  <c r="O109" i="9"/>
  <c r="O112" i="6"/>
  <c r="O8" i="10"/>
  <c r="O5" i="3"/>
  <c r="O25" i="3"/>
  <c r="O24" i="3"/>
  <c r="O22" i="3"/>
  <c r="O21" i="3"/>
  <c r="O50" i="12"/>
  <c r="O98" i="9"/>
  <c r="O105" i="6"/>
  <c r="O11" i="3"/>
  <c r="O17" i="38"/>
  <c r="O31" i="7"/>
  <c r="O79" i="38"/>
  <c r="O15" i="38"/>
  <c r="N130" i="29"/>
  <c r="O37" i="7"/>
  <c r="O12" i="38"/>
  <c r="N104" i="11"/>
  <c r="O18" i="38"/>
  <c r="O39" i="12"/>
  <c r="O41" i="10"/>
  <c r="O36" i="10"/>
  <c r="O29" i="31"/>
  <c r="O116" i="6"/>
  <c r="O17" i="52"/>
  <c r="O6" i="10"/>
  <c r="O48" i="7"/>
  <c r="O44" i="10"/>
  <c r="O24" i="31"/>
  <c r="O132" i="6"/>
  <c r="O14" i="10"/>
  <c r="O7" i="31"/>
  <c r="O45" i="7"/>
  <c r="O44" i="7"/>
  <c r="O38" i="7"/>
  <c r="O21" i="7"/>
  <c r="N112" i="7"/>
  <c r="N111" i="7"/>
  <c r="O99" i="7"/>
  <c r="O96" i="7"/>
  <c r="O36" i="7"/>
  <c r="O33" i="7"/>
  <c r="O16" i="7"/>
  <c r="O28" i="7"/>
  <c r="O43" i="7"/>
  <c r="O27" i="7"/>
  <c r="O10" i="7"/>
  <c r="O32" i="7"/>
  <c r="O34" i="7"/>
  <c r="O17" i="7"/>
  <c r="N117" i="7"/>
  <c r="N114" i="7"/>
  <c r="N113" i="7"/>
  <c r="O95" i="7"/>
  <c r="O23" i="7"/>
  <c r="O29" i="7"/>
  <c r="O12" i="7"/>
  <c r="O15" i="7"/>
  <c r="O39" i="7"/>
  <c r="O22" i="7"/>
  <c r="O6" i="7"/>
  <c r="O19" i="7"/>
  <c r="O30" i="7"/>
  <c r="O13" i="7"/>
  <c r="N109" i="7"/>
  <c r="N108" i="7"/>
  <c r="D12" i="102" s="1"/>
  <c r="O98" i="7"/>
  <c r="O25" i="7"/>
  <c r="O11" i="7"/>
  <c r="O41" i="7"/>
  <c r="O24" i="7"/>
  <c r="O8" i="7"/>
  <c r="O35" i="7"/>
  <c r="O18" i="7"/>
  <c r="O93" i="7"/>
  <c r="O7" i="52"/>
  <c r="O45" i="10"/>
  <c r="O6" i="31"/>
  <c r="O100" i="6"/>
  <c r="O20" i="10"/>
  <c r="O119" i="6"/>
  <c r="O73" i="7"/>
  <c r="O7" i="3"/>
  <c r="O106" i="6"/>
  <c r="O47" i="7"/>
  <c r="N103" i="8"/>
  <c r="N104" i="8"/>
  <c r="N101" i="8"/>
  <c r="N100" i="8"/>
  <c r="D13" i="102" s="1"/>
  <c r="N109" i="8"/>
  <c r="N106" i="8"/>
  <c r="O110" i="6"/>
  <c r="O16" i="10"/>
  <c r="O95" i="6"/>
  <c r="O78" i="7"/>
  <c r="O10" i="83"/>
  <c r="O63" i="38"/>
  <c r="O92" i="29"/>
  <c r="O10" i="39"/>
  <c r="O59" i="38"/>
  <c r="O66" i="29"/>
  <c r="O10" i="40"/>
  <c r="O17" i="39"/>
  <c r="O111" i="37"/>
  <c r="O92" i="37"/>
  <c r="O101" i="34"/>
  <c r="O76" i="38"/>
  <c r="O20" i="39"/>
  <c r="O43" i="38"/>
  <c r="N129" i="32"/>
  <c r="N123" i="32"/>
  <c r="D46" i="102" s="1"/>
  <c r="N130" i="32"/>
  <c r="N126" i="32"/>
  <c r="N124" i="32"/>
  <c r="N127" i="32"/>
  <c r="N132" i="32"/>
  <c r="N128" i="32"/>
  <c r="O92" i="32"/>
  <c r="O35" i="32"/>
  <c r="O16" i="32"/>
  <c r="O12" i="32"/>
  <c r="O8" i="32"/>
  <c r="O38" i="32"/>
  <c r="O19" i="32"/>
  <c r="O15" i="32"/>
  <c r="O11" i="32"/>
  <c r="O7" i="32"/>
  <c r="O37" i="32"/>
  <c r="O18" i="32"/>
  <c r="O14" i="32"/>
  <c r="O10" i="32"/>
  <c r="O5" i="32"/>
  <c r="O36" i="32"/>
  <c r="O17" i="32"/>
  <c r="O13" i="32"/>
  <c r="O9" i="32"/>
  <c r="O6" i="32"/>
  <c r="O114" i="32"/>
  <c r="O113" i="32"/>
  <c r="O112" i="32"/>
  <c r="O111" i="32"/>
  <c r="O110" i="32"/>
  <c r="O10" i="88"/>
  <c r="O102" i="37"/>
  <c r="O67" i="35"/>
  <c r="O91" i="33"/>
  <c r="O86" i="37"/>
  <c r="O89" i="29"/>
  <c r="O92" i="34"/>
  <c r="O106" i="34"/>
  <c r="O60" i="35"/>
  <c r="O73" i="34"/>
  <c r="O12" i="27"/>
  <c r="O99" i="29"/>
  <c r="O45" i="24"/>
  <c r="O9" i="84"/>
  <c r="O86" i="33"/>
  <c r="O68" i="29"/>
  <c r="O60" i="38"/>
  <c r="O66" i="35"/>
  <c r="O46" i="38"/>
  <c r="O6" i="27"/>
  <c r="O22" i="26"/>
  <c r="O19" i="23"/>
  <c r="O69" i="34"/>
  <c r="O20" i="27"/>
  <c r="O49" i="24"/>
  <c r="O118" i="21"/>
  <c r="O37" i="18"/>
  <c r="O11" i="55"/>
  <c r="O27" i="24"/>
  <c r="O105" i="21"/>
  <c r="O22" i="4"/>
  <c r="O34" i="18"/>
  <c r="O68" i="34"/>
  <c r="O84" i="17"/>
  <c r="O135" i="21"/>
  <c r="O93" i="33"/>
  <c r="O100" i="17"/>
  <c r="O17" i="20"/>
  <c r="O35" i="16"/>
  <c r="O71" i="9"/>
  <c r="O72" i="12"/>
  <c r="O14" i="52"/>
  <c r="O26" i="20"/>
  <c r="N44" i="20"/>
  <c r="N36" i="20"/>
  <c r="N38" i="20"/>
  <c r="N35" i="20"/>
  <c r="D30" i="102" s="1"/>
  <c r="N42" i="20"/>
  <c r="N39" i="20"/>
  <c r="N40" i="20"/>
  <c r="N41" i="20"/>
  <c r="O25" i="20"/>
  <c r="O24" i="20"/>
  <c r="O22" i="20"/>
  <c r="O112" i="17"/>
  <c r="O8" i="23"/>
  <c r="O62" i="18"/>
  <c r="O34" i="26"/>
  <c r="O6" i="55"/>
  <c r="O40" i="12"/>
  <c r="O29" i="18"/>
  <c r="O12" i="55"/>
  <c r="O114" i="17"/>
  <c r="O45" i="12"/>
  <c r="O79" i="7"/>
  <c r="O96" i="17"/>
  <c r="O8" i="52"/>
  <c r="O32" i="12"/>
  <c r="O11" i="16"/>
  <c r="O21" i="10"/>
  <c r="O86" i="7"/>
  <c r="O57" i="35"/>
  <c r="O130" i="6"/>
  <c r="O84" i="7"/>
  <c r="O33" i="10"/>
  <c r="O136" i="6"/>
  <c r="O41" i="29"/>
  <c r="O9" i="38"/>
  <c r="N128" i="29"/>
  <c r="O105" i="32"/>
  <c r="O50" i="29"/>
  <c r="N115" i="7"/>
  <c r="O104" i="9"/>
  <c r="O52" i="12"/>
  <c r="O69" i="12"/>
  <c r="O92" i="9"/>
  <c r="O79" i="9"/>
  <c r="O9" i="10"/>
  <c r="O23" i="31"/>
  <c r="O121" i="6"/>
  <c r="O11" i="52"/>
  <c r="O53" i="7"/>
  <c r="O41" i="12"/>
  <c r="O17" i="10"/>
  <c r="O10" i="31"/>
  <c r="O28" i="12"/>
  <c r="O6" i="52"/>
  <c r="O12" i="10"/>
  <c r="N60" i="31"/>
  <c r="O37" i="31"/>
  <c r="O69" i="7"/>
  <c r="O12" i="52"/>
  <c r="O18" i="10"/>
  <c r="O11" i="31"/>
  <c r="O57" i="7"/>
  <c r="O13" i="10"/>
  <c r="O47" i="10"/>
  <c r="O8" i="31"/>
  <c r="O49" i="7"/>
  <c r="O128" i="6"/>
  <c r="O15" i="3"/>
  <c r="O41" i="31"/>
  <c r="O96" i="6"/>
  <c r="O75" i="7"/>
  <c r="O13" i="31"/>
  <c r="O7" i="10"/>
  <c r="O131" i="6"/>
  <c r="O122" i="6"/>
  <c r="O80" i="7"/>
  <c r="O54" i="7"/>
  <c r="N31" i="95"/>
  <c r="N27" i="95"/>
  <c r="N25" i="95"/>
  <c r="N28" i="95"/>
  <c r="N30" i="95"/>
  <c r="N24" i="95"/>
  <c r="D5" i="102" s="1"/>
  <c r="N33" i="95"/>
  <c r="N29" i="95"/>
  <c r="O15" i="95"/>
  <c r="O14" i="95"/>
  <c r="O13" i="95"/>
  <c r="O11" i="95"/>
  <c r="O12" i="95"/>
  <c r="O91" i="37"/>
  <c r="O74" i="29"/>
  <c r="O95" i="34"/>
  <c r="O22" i="39"/>
  <c r="O67" i="38"/>
  <c r="O65" i="29"/>
  <c r="O54" i="29"/>
  <c r="O48" i="29"/>
  <c r="O13" i="29"/>
  <c r="O15" i="29"/>
  <c r="O43" i="29"/>
  <c r="O8" i="29"/>
  <c r="N124" i="29"/>
  <c r="N126" i="29"/>
  <c r="O111" i="29"/>
  <c r="O7" i="29"/>
  <c r="O53" i="29"/>
  <c r="O37" i="29"/>
  <c r="O42" i="29"/>
  <c r="O44" i="29"/>
  <c r="O9" i="29"/>
  <c r="O62" i="29"/>
  <c r="O39" i="29"/>
  <c r="N127" i="29"/>
  <c r="N122" i="29"/>
  <c r="O5" i="29"/>
  <c r="O110" i="29"/>
  <c r="O46" i="29"/>
  <c r="O49" i="29"/>
  <c r="O14" i="29"/>
  <c r="O64" i="29"/>
  <c r="O40" i="29"/>
  <c r="O6" i="29"/>
  <c r="O51" i="29"/>
  <c r="O35" i="29"/>
  <c r="N121" i="29"/>
  <c r="D43" i="102" s="1"/>
  <c r="N125" i="29"/>
  <c r="O109" i="29"/>
  <c r="O38" i="29"/>
  <c r="O45" i="29"/>
  <c r="O10" i="29"/>
  <c r="O33" i="39"/>
  <c r="O99" i="37"/>
  <c r="O90" i="29"/>
  <c r="O105" i="34"/>
  <c r="O15" i="39"/>
  <c r="N39" i="40"/>
  <c r="O26" i="40"/>
  <c r="N44" i="40"/>
  <c r="N40" i="40"/>
  <c r="N35" i="40"/>
  <c r="D60" i="102" s="1"/>
  <c r="N41" i="40"/>
  <c r="N36" i="40"/>
  <c r="N42" i="40"/>
  <c r="N38" i="40"/>
  <c r="O25" i="40"/>
  <c r="O22" i="40"/>
  <c r="O15" i="40"/>
  <c r="O108" i="32"/>
  <c r="O37" i="38"/>
  <c r="O30" i="38"/>
  <c r="O7" i="38"/>
  <c r="O10" i="38"/>
  <c r="N92" i="38"/>
  <c r="N96" i="38"/>
  <c r="O82" i="38"/>
  <c r="O13" i="38"/>
  <c r="O20" i="38"/>
  <c r="O23" i="38"/>
  <c r="N101" i="38"/>
  <c r="N99" i="38"/>
  <c r="O6" i="38"/>
  <c r="O81" i="38"/>
  <c r="O36" i="38"/>
  <c r="O35" i="38"/>
  <c r="O8" i="38"/>
  <c r="O16" i="38"/>
  <c r="O22" i="38"/>
  <c r="O19" i="38"/>
  <c r="N97" i="38"/>
  <c r="N95" i="38"/>
  <c r="O83" i="38"/>
  <c r="O80" i="38"/>
  <c r="O14" i="38"/>
  <c r="O21" i="38"/>
  <c r="O81" i="35"/>
  <c r="O99" i="33"/>
  <c r="O67" i="29"/>
  <c r="O91" i="29"/>
  <c r="O94" i="34"/>
  <c r="O110" i="34"/>
  <c r="O98" i="33"/>
  <c r="O81" i="34"/>
  <c r="O74" i="33"/>
  <c r="O103" i="29"/>
  <c r="O17" i="27"/>
  <c r="O75" i="29"/>
  <c r="O29" i="26"/>
  <c r="O64" i="38"/>
  <c r="N67" i="87"/>
  <c r="O80" i="37"/>
  <c r="O112" i="33"/>
  <c r="O12" i="58"/>
  <c r="O74" i="34"/>
  <c r="O98" i="32"/>
  <c r="O13" i="23"/>
  <c r="O120" i="21"/>
  <c r="O49" i="18"/>
  <c r="O21" i="26"/>
  <c r="O103" i="21"/>
  <c r="O93" i="17"/>
  <c r="O10" i="20"/>
  <c r="O21" i="4"/>
  <c r="O44" i="18"/>
  <c r="O127" i="21"/>
  <c r="O29" i="4"/>
  <c r="O91" i="17"/>
  <c r="O7" i="20"/>
  <c r="N29" i="88"/>
  <c r="N26" i="88"/>
  <c r="N30" i="88"/>
  <c r="N34" i="88"/>
  <c r="N31" i="88"/>
  <c r="N32" i="88"/>
  <c r="N28" i="88"/>
  <c r="N25" i="88"/>
  <c r="D39" i="102" s="1"/>
  <c r="O15" i="88"/>
  <c r="O14" i="88"/>
  <c r="O12" i="88"/>
  <c r="O137" i="21"/>
  <c r="O94" i="21"/>
  <c r="O55" i="18"/>
  <c r="O11" i="81"/>
  <c r="O93" i="9"/>
  <c r="O24" i="10"/>
  <c r="O17" i="4"/>
  <c r="O8" i="16"/>
  <c r="O14" i="16"/>
  <c r="O7" i="58"/>
  <c r="O8" i="55"/>
  <c r="O32" i="18"/>
  <c r="O31" i="18"/>
  <c r="O73" i="9"/>
  <c r="O58" i="12"/>
  <c r="O17" i="31"/>
  <c r="O106" i="17"/>
  <c r="O87" i="9"/>
  <c r="O19" i="10"/>
  <c r="N105" i="11"/>
  <c r="N101" i="11"/>
  <c r="N107" i="11"/>
  <c r="N108" i="11"/>
  <c r="N106" i="11"/>
  <c r="O52" i="10"/>
  <c r="O5" i="10"/>
  <c r="O51" i="10"/>
  <c r="O50" i="10"/>
  <c r="O49" i="10"/>
  <c r="O48" i="10"/>
  <c r="O11" i="10"/>
  <c r="O19" i="16"/>
  <c r="O68" i="9"/>
  <c r="O32" i="10"/>
  <c r="O39" i="18"/>
  <c r="O10" i="52"/>
  <c r="O135" i="6"/>
  <c r="O59" i="7"/>
  <c r="O13" i="3"/>
  <c r="N107" i="8"/>
  <c r="N93" i="38"/>
  <c r="O108" i="29"/>
  <c r="O12" i="29"/>
  <c r="O104" i="6"/>
  <c r="O52" i="29"/>
  <c r="N110" i="11"/>
  <c r="O40" i="10"/>
  <c r="O9" i="7"/>
  <c r="O7" i="7"/>
  <c r="O16" i="3"/>
  <c r="O35" i="10"/>
  <c r="O115" i="6"/>
  <c r="O88" i="9"/>
  <c r="O81" i="7"/>
  <c r="O69" i="29"/>
  <c r="O15" i="20"/>
  <c r="O17" i="58"/>
  <c r="O37" i="26"/>
  <c r="O22" i="23"/>
  <c r="O82" i="17"/>
  <c r="O42" i="24"/>
  <c r="O99" i="6"/>
  <c r="O90" i="17"/>
  <c r="D27" i="86"/>
  <c r="C28" i="85"/>
  <c r="O85" i="9"/>
  <c r="O10" i="10"/>
  <c r="O58" i="7"/>
  <c r="O9" i="3"/>
  <c r="O66" i="12"/>
  <c r="O12" i="31"/>
  <c r="O111" i="6"/>
  <c r="O102" i="6"/>
  <c r="O6" i="3"/>
  <c r="O17" i="3"/>
  <c r="N138" i="2"/>
  <c r="N135" i="2"/>
  <c r="N143" i="2"/>
  <c r="N139" i="2"/>
  <c r="N140" i="2"/>
  <c r="N141" i="2"/>
  <c r="N137" i="2"/>
  <c r="N134" i="2"/>
  <c r="D6" i="102" s="1"/>
  <c r="O82" i="7"/>
  <c r="O70" i="7"/>
  <c r="O90" i="9"/>
  <c r="O126" i="21"/>
  <c r="O10" i="84"/>
  <c r="O60" i="7"/>
  <c r="O50" i="7"/>
  <c r="O59" i="26"/>
  <c r="O25" i="4"/>
  <c r="O114" i="6"/>
  <c r="O27" i="10"/>
  <c r="E28" i="85"/>
  <c r="H27" i="86"/>
  <c r="L28" i="85"/>
  <c r="O10" i="95"/>
  <c r="O12" i="3"/>
  <c r="O92" i="7"/>
  <c r="O15" i="31"/>
  <c r="O33" i="31"/>
  <c r="O55" i="7"/>
  <c r="O93" i="6"/>
  <c r="O89" i="6"/>
  <c r="O85" i="6"/>
  <c r="O81" i="6"/>
  <c r="O77" i="6"/>
  <c r="O73" i="6"/>
  <c r="O69" i="6"/>
  <c r="O65" i="6"/>
  <c r="O61" i="6"/>
  <c r="O57" i="6"/>
  <c r="O53" i="6"/>
  <c r="O49" i="6"/>
  <c r="O45" i="6"/>
  <c r="O41" i="6"/>
  <c r="O37" i="6"/>
  <c r="O33" i="6"/>
  <c r="O29" i="6"/>
  <c r="O5" i="6"/>
  <c r="N158" i="6"/>
  <c r="N154" i="6"/>
  <c r="O92" i="6"/>
  <c r="O88" i="6"/>
  <c r="O84" i="6"/>
  <c r="O80" i="6"/>
  <c r="O76" i="6"/>
  <c r="O72" i="6"/>
  <c r="O68" i="6"/>
  <c r="O64" i="6"/>
  <c r="O60" i="6"/>
  <c r="O56" i="6"/>
  <c r="O52" i="6"/>
  <c r="O48" i="6"/>
  <c r="O44" i="6"/>
  <c r="O40" i="6"/>
  <c r="O36" i="6"/>
  <c r="O32" i="6"/>
  <c r="O24" i="6"/>
  <c r="N155" i="6"/>
  <c r="N151" i="6"/>
  <c r="D10" i="102" s="1"/>
  <c r="O91" i="6"/>
  <c r="O87" i="6"/>
  <c r="O83" i="6"/>
  <c r="O79" i="6"/>
  <c r="O75" i="6"/>
  <c r="O71" i="6"/>
  <c r="O67" i="6"/>
  <c r="O63" i="6"/>
  <c r="O59" i="6"/>
  <c r="O55" i="6"/>
  <c r="O51" i="6"/>
  <c r="O47" i="6"/>
  <c r="O43" i="6"/>
  <c r="O39" i="6"/>
  <c r="O35" i="6"/>
  <c r="O31" i="6"/>
  <c r="O23" i="6"/>
  <c r="N160" i="6"/>
  <c r="N156" i="6"/>
  <c r="N152" i="6"/>
  <c r="N153" i="6" s="1"/>
  <c r="O94" i="6"/>
  <c r="O90" i="6"/>
  <c r="O86" i="6"/>
  <c r="O82" i="6"/>
  <c r="O78" i="6"/>
  <c r="O74" i="6"/>
  <c r="O70" i="6"/>
  <c r="O66" i="6"/>
  <c r="O62" i="6"/>
  <c r="O58" i="6"/>
  <c r="O54" i="6"/>
  <c r="O50" i="6"/>
  <c r="O46" i="6"/>
  <c r="O42" i="6"/>
  <c r="O38" i="6"/>
  <c r="O34" i="6"/>
  <c r="O30" i="6"/>
  <c r="O22" i="6"/>
  <c r="N157" i="6"/>
  <c r="O142" i="6"/>
  <c r="O138" i="6"/>
  <c r="O8" i="3"/>
  <c r="O34" i="12"/>
  <c r="O7" i="95"/>
  <c r="O71" i="38"/>
  <c r="O7" i="27"/>
  <c r="O61" i="35"/>
  <c r="O102" i="33"/>
  <c r="O98" i="37"/>
  <c r="N79" i="24"/>
  <c r="N75" i="24"/>
  <c r="N83" i="24"/>
  <c r="N80" i="24"/>
  <c r="N81" i="24"/>
  <c r="N77" i="24"/>
  <c r="N78" i="24"/>
  <c r="N74" i="24"/>
  <c r="D38" i="102" s="1"/>
  <c r="O64" i="24"/>
  <c r="O63" i="24"/>
  <c r="O62" i="24"/>
  <c r="O61" i="24"/>
  <c r="O68" i="7"/>
  <c r="O17" i="55"/>
  <c r="O73" i="29"/>
  <c r="O91" i="7"/>
  <c r="O37" i="10"/>
  <c r="I28" i="85"/>
  <c r="L27" i="86"/>
  <c r="B28" i="85"/>
  <c r="O22" i="24"/>
  <c r="C27" i="86"/>
  <c r="F65" i="107"/>
  <c r="F68" i="107"/>
  <c r="F64" i="107"/>
  <c r="O15" i="54"/>
  <c r="O13" i="54"/>
  <c r="N42" i="54"/>
  <c r="N38" i="54"/>
  <c r="N37" i="54"/>
  <c r="O5" i="54"/>
  <c r="N39" i="54"/>
  <c r="N33" i="54"/>
  <c r="N40" i="54"/>
  <c r="N36" i="54"/>
  <c r="N34" i="54"/>
  <c r="O24" i="54"/>
  <c r="O23" i="54"/>
  <c r="O22" i="54"/>
  <c r="O21" i="54"/>
  <c r="O20" i="54"/>
  <c r="O12" i="54"/>
  <c r="O19" i="54"/>
  <c r="O11" i="54"/>
  <c r="O10" i="54"/>
  <c r="O7" i="54"/>
  <c r="O18" i="54"/>
  <c r="O17" i="54"/>
  <c r="O9" i="54"/>
  <c r="O16" i="54"/>
  <c r="O8" i="54"/>
  <c r="O14" i="54"/>
  <c r="O91" i="8"/>
  <c r="O85" i="8"/>
  <c r="O81" i="8"/>
  <c r="O77" i="8"/>
  <c r="O73" i="8"/>
  <c r="O69" i="8"/>
  <c r="O65" i="8"/>
  <c r="O61" i="8"/>
  <c r="O57" i="8"/>
  <c r="O53" i="8"/>
  <c r="O49" i="8"/>
  <c r="O45" i="8"/>
  <c r="O41" i="8"/>
  <c r="O31" i="8"/>
  <c r="O27" i="8"/>
  <c r="O23" i="8"/>
  <c r="O19" i="8"/>
  <c r="O15" i="8"/>
  <c r="O11" i="8"/>
  <c r="O7" i="8"/>
  <c r="O78" i="8"/>
  <c r="O66" i="8"/>
  <c r="O54" i="8"/>
  <c r="O42" i="8"/>
  <c r="O32" i="8"/>
  <c r="O20" i="8"/>
  <c r="O8" i="8"/>
  <c r="O90" i="8"/>
  <c r="O84" i="8"/>
  <c r="O80" i="8"/>
  <c r="O76" i="8"/>
  <c r="O72" i="8"/>
  <c r="O68" i="8"/>
  <c r="O64" i="8"/>
  <c r="O60" i="8"/>
  <c r="O56" i="8"/>
  <c r="O52" i="8"/>
  <c r="O48" i="8"/>
  <c r="O44" i="8"/>
  <c r="O37" i="8"/>
  <c r="O30" i="8"/>
  <c r="O26" i="8"/>
  <c r="O22" i="8"/>
  <c r="O18" i="8"/>
  <c r="O14" i="8"/>
  <c r="O10" i="8"/>
  <c r="O82" i="8"/>
  <c r="O74" i="8"/>
  <c r="O62" i="8"/>
  <c r="O50" i="8"/>
  <c r="O28" i="8"/>
  <c r="O16" i="8"/>
  <c r="O89" i="8"/>
  <c r="O83" i="8"/>
  <c r="O79" i="8"/>
  <c r="O75" i="8"/>
  <c r="O71" i="8"/>
  <c r="O67" i="8"/>
  <c r="O63" i="8"/>
  <c r="O59" i="8"/>
  <c r="O55" i="8"/>
  <c r="O51" i="8"/>
  <c r="O47" i="8"/>
  <c r="O43" i="8"/>
  <c r="O33" i="8"/>
  <c r="O29" i="8"/>
  <c r="O25" i="8"/>
  <c r="O21" i="8"/>
  <c r="O17" i="8"/>
  <c r="O13" i="8"/>
  <c r="O9" i="8"/>
  <c r="O86" i="8"/>
  <c r="O70" i="8"/>
  <c r="O58" i="8"/>
  <c r="O46" i="8"/>
  <c r="O24" i="8"/>
  <c r="O12" i="8"/>
  <c r="N65" i="10"/>
  <c r="N62" i="10"/>
  <c r="N70" i="10"/>
  <c r="N66" i="10"/>
  <c r="N68" i="10"/>
  <c r="N64" i="10"/>
  <c r="N67" i="10"/>
  <c r="N61" i="10"/>
  <c r="D42" i="102" s="1"/>
  <c r="O10" i="93"/>
  <c r="O6" i="93"/>
  <c r="N31" i="93"/>
  <c r="N27" i="93"/>
  <c r="N28" i="93"/>
  <c r="N24" i="93"/>
  <c r="D19" i="102" s="1"/>
  <c r="N25" i="93"/>
  <c r="N30" i="93"/>
  <c r="N33" i="93"/>
  <c r="N29" i="93"/>
  <c r="O15" i="93"/>
  <c r="O13" i="93"/>
  <c r="O12" i="93"/>
  <c r="O11" i="93"/>
  <c r="O9" i="93"/>
  <c r="O7" i="93"/>
  <c r="O8" i="93"/>
  <c r="N43" i="3"/>
  <c r="N41" i="3"/>
  <c r="N40" i="3"/>
  <c r="N39" i="3"/>
  <c r="N38" i="3"/>
  <c r="N37" i="3"/>
  <c r="N35" i="3"/>
  <c r="N34" i="3"/>
  <c r="D8" i="102" s="1"/>
  <c r="P7" i="107"/>
  <c r="M28" i="83"/>
  <c r="O7" i="107"/>
  <c r="O66" i="107" s="1"/>
  <c r="L28" i="83"/>
  <c r="N7" i="107"/>
  <c r="K28" i="83"/>
  <c r="M7" i="107"/>
  <c r="J28" i="83"/>
  <c r="L7" i="107"/>
  <c r="I28" i="83"/>
  <c r="K7" i="107"/>
  <c r="H28" i="83"/>
  <c r="J7" i="107"/>
  <c r="G28" i="83"/>
  <c r="I7" i="107"/>
  <c r="I66" i="107" s="1"/>
  <c r="F28" i="83"/>
  <c r="H7" i="107"/>
  <c r="E28" i="83"/>
  <c r="G7" i="107"/>
  <c r="G64" i="107" s="1"/>
  <c r="D28" i="83"/>
  <c r="D37" i="83"/>
  <c r="E37" i="83" s="1"/>
  <c r="F37" i="83" s="1"/>
  <c r="G37" i="83" s="1"/>
  <c r="H37" i="83" s="1"/>
  <c r="I37" i="83" s="1"/>
  <c r="J37" i="83" s="1"/>
  <c r="K37" i="83" s="1"/>
  <c r="L37" i="83" s="1"/>
  <c r="M37" i="83" s="1"/>
  <c r="O5" i="83"/>
  <c r="N35" i="83"/>
  <c r="N33" i="83"/>
  <c r="N32" i="83"/>
  <c r="N31" i="83"/>
  <c r="N30" i="83"/>
  <c r="N29" i="83"/>
  <c r="N27" i="83"/>
  <c r="O17" i="83"/>
  <c r="O16" i="83"/>
  <c r="O15" i="83"/>
  <c r="O14" i="83"/>
  <c r="O13" i="83"/>
  <c r="O12" i="83"/>
  <c r="O9" i="83"/>
  <c r="O11" i="83"/>
  <c r="O7" i="83"/>
  <c r="O8" i="83"/>
  <c r="O6" i="83"/>
  <c r="Q19" i="107"/>
  <c r="Q13" i="107"/>
  <c r="Q6" i="107"/>
  <c r="Q60" i="107"/>
  <c r="Q31" i="107"/>
  <c r="Q28" i="107"/>
  <c r="Q32" i="107"/>
  <c r="Q21" i="107"/>
  <c r="Q17" i="107"/>
  <c r="Q12" i="107"/>
  <c r="Q8" i="107"/>
  <c r="Q58" i="107"/>
  <c r="Q57" i="107"/>
  <c r="Q54" i="107"/>
  <c r="Q49" i="107"/>
  <c r="Q47" i="107"/>
  <c r="Q39" i="107"/>
  <c r="Q35" i="107"/>
  <c r="Q33" i="107"/>
  <c r="Q23" i="107"/>
  <c r="Q10" i="107"/>
  <c r="Q59" i="107"/>
  <c r="Q61" i="107"/>
  <c r="Q56" i="107"/>
  <c r="Q51" i="107"/>
  <c r="Q41" i="107"/>
  <c r="Q40" i="107"/>
  <c r="Q27" i="107"/>
  <c r="Q24" i="107"/>
  <c r="Q26" i="107"/>
  <c r="Q52" i="107"/>
  <c r="Q55" i="107"/>
  <c r="Q48" i="107"/>
  <c r="Q42" i="107"/>
  <c r="Q43" i="107"/>
  <c r="Q46" i="107"/>
  <c r="Q44" i="107"/>
  <c r="Q38" i="107"/>
  <c r="Q37" i="107"/>
  <c r="Q29" i="107"/>
  <c r="Q30" i="107"/>
  <c r="Q20" i="107"/>
  <c r="Q15" i="107"/>
  <c r="Q18" i="107"/>
  <c r="Q9" i="107"/>
  <c r="Q22" i="107"/>
  <c r="Q11" i="107"/>
  <c r="Q14" i="107"/>
  <c r="Q50" i="107"/>
  <c r="N52" i="87"/>
  <c r="D34" i="102"/>
  <c r="N20" i="62"/>
  <c r="N37" i="36"/>
  <c r="D47" i="102"/>
  <c r="N104" i="15"/>
  <c r="N106" i="15" s="1"/>
  <c r="D20" i="102"/>
  <c r="N26" i="83"/>
  <c r="N18" i="79"/>
  <c r="N26" i="82"/>
  <c r="D3" i="102" s="1"/>
  <c r="N20" i="60"/>
  <c r="D11" i="102"/>
  <c r="N20" i="91"/>
  <c r="N21" i="91"/>
  <c r="N19" i="91"/>
  <c r="D21" i="102" s="1"/>
  <c r="N18" i="77"/>
  <c r="N19" i="77"/>
  <c r="N20" i="77"/>
  <c r="N23" i="14"/>
  <c r="N16" i="68"/>
  <c r="N18" i="68" s="1"/>
  <c r="N18" i="74"/>
  <c r="N24" i="56"/>
  <c r="N25" i="56"/>
  <c r="N23" i="56"/>
  <c r="N19" i="67"/>
  <c r="D41" i="102"/>
  <c r="D53" i="102"/>
  <c r="N19" i="70"/>
  <c r="N18" i="66"/>
  <c r="N19" i="66"/>
  <c r="N20" i="66"/>
  <c r="N51" i="25"/>
  <c r="N20" i="64"/>
  <c r="N19" i="78"/>
  <c r="N18" i="78"/>
  <c r="N20" i="78"/>
  <c r="N18" i="80"/>
  <c r="N17" i="92"/>
  <c r="D57" i="102" s="1"/>
  <c r="D54" i="102"/>
  <c r="N22" i="73"/>
  <c r="O26" i="57" l="1"/>
  <c r="O27" i="57"/>
  <c r="O28" i="57"/>
  <c r="N35" i="55"/>
  <c r="N27" i="86"/>
  <c r="P66" i="107"/>
  <c r="E66" i="107"/>
  <c r="N27" i="90"/>
  <c r="N56" i="4"/>
  <c r="N88" i="13"/>
  <c r="N88" i="12"/>
  <c r="N36" i="3"/>
  <c r="H66" i="107"/>
  <c r="J67" i="107"/>
  <c r="L66" i="107"/>
  <c r="N66" i="107"/>
  <c r="Q3" i="107"/>
  <c r="O54" i="87"/>
  <c r="N103" i="11"/>
  <c r="N28" i="82"/>
  <c r="K66" i="107"/>
  <c r="M66" i="107"/>
  <c r="N26" i="95"/>
  <c r="N26" i="96"/>
  <c r="N49" i="39"/>
  <c r="N28" i="84"/>
  <c r="N135" i="37"/>
  <c r="N123" i="29"/>
  <c r="N21" i="67"/>
  <c r="N125" i="32"/>
  <c r="N37" i="27"/>
  <c r="N75" i="26"/>
  <c r="N76" i="24"/>
  <c r="N40" i="23"/>
  <c r="N130" i="22"/>
  <c r="N154" i="21"/>
  <c r="N35" i="57"/>
  <c r="O25" i="57"/>
  <c r="N37" i="20"/>
  <c r="N130" i="17"/>
  <c r="N52" i="16"/>
  <c r="N123" i="9"/>
  <c r="D18" i="102"/>
  <c r="N57" i="31"/>
  <c r="D9" i="102"/>
  <c r="N136" i="2"/>
  <c r="K67" i="107"/>
  <c r="M67" i="107"/>
  <c r="I67" i="107"/>
  <c r="N67" i="107"/>
  <c r="O67" i="107"/>
  <c r="J66" i="107"/>
  <c r="P67" i="107"/>
  <c r="L67" i="107"/>
  <c r="H67" i="107"/>
  <c r="E67" i="107"/>
  <c r="G67" i="107"/>
  <c r="G66" i="107"/>
  <c r="E64" i="107"/>
  <c r="E69" i="107" s="1"/>
  <c r="F69" i="107" s="1"/>
  <c r="G69" i="107" s="1"/>
  <c r="E65" i="107"/>
  <c r="E68" i="107"/>
  <c r="O51" i="87"/>
  <c r="O59" i="87"/>
  <c r="O23" i="87"/>
  <c r="O11" i="57"/>
  <c r="O21" i="87"/>
  <c r="N94" i="38"/>
  <c r="O14" i="57"/>
  <c r="O23" i="57"/>
  <c r="N128" i="33"/>
  <c r="N28" i="85"/>
  <c r="O13" i="57"/>
  <c r="O18" i="57"/>
  <c r="N34" i="58"/>
  <c r="N38" i="30"/>
  <c r="O78" i="87"/>
  <c r="O56" i="87"/>
  <c r="O14" i="87"/>
  <c r="O39" i="87"/>
  <c r="O24" i="87"/>
  <c r="D15" i="102"/>
  <c r="O9" i="87"/>
  <c r="O30" i="87"/>
  <c r="O73" i="87"/>
  <c r="O75" i="87"/>
  <c r="O40" i="87"/>
  <c r="N27" i="88"/>
  <c r="N37" i="40"/>
  <c r="N102" i="8"/>
  <c r="N110" i="7"/>
  <c r="O6" i="57"/>
  <c r="O15" i="57"/>
  <c r="N25" i="98"/>
  <c r="N87" i="18"/>
  <c r="N102" i="35"/>
  <c r="N127" i="34"/>
  <c r="N37" i="19"/>
  <c r="O16" i="57"/>
  <c r="O8" i="57"/>
  <c r="N27" i="89"/>
  <c r="O17" i="57"/>
  <c r="N100" i="87"/>
  <c r="O8" i="87"/>
  <c r="O45" i="87"/>
  <c r="O48" i="87"/>
  <c r="O7" i="87"/>
  <c r="O6" i="87"/>
  <c r="O76" i="87"/>
  <c r="N35" i="52"/>
  <c r="O20" i="57"/>
  <c r="O24" i="57"/>
  <c r="N60" i="72"/>
  <c r="O10" i="57"/>
  <c r="O12" i="57"/>
  <c r="O9" i="57"/>
  <c r="P64" i="107"/>
  <c r="L68" i="107"/>
  <c r="M64" i="107"/>
  <c r="N68" i="107"/>
  <c r="I64" i="107"/>
  <c r="O65" i="107"/>
  <c r="H64" i="107"/>
  <c r="K68" i="107"/>
  <c r="O68" i="107"/>
  <c r="L65" i="107"/>
  <c r="M68" i="107"/>
  <c r="K65" i="107"/>
  <c r="G68" i="107"/>
  <c r="N65" i="107"/>
  <c r="I68" i="107"/>
  <c r="J68" i="107"/>
  <c r="M65" i="107"/>
  <c r="K64" i="107"/>
  <c r="P65" i="107"/>
  <c r="P68" i="107"/>
  <c r="O64" i="107"/>
  <c r="G65" i="107"/>
  <c r="N64" i="107"/>
  <c r="L64" i="107"/>
  <c r="I65" i="107"/>
  <c r="H65" i="107"/>
  <c r="H68" i="107"/>
  <c r="J65" i="107"/>
  <c r="J64" i="107"/>
  <c r="O60" i="87"/>
  <c r="O49" i="87"/>
  <c r="O17" i="87"/>
  <c r="O69" i="87"/>
  <c r="N104" i="87"/>
  <c r="O18" i="87"/>
  <c r="O34" i="87"/>
  <c r="O66" i="87"/>
  <c r="O83" i="87"/>
  <c r="O33" i="87"/>
  <c r="O82" i="87"/>
  <c r="O11" i="87"/>
  <c r="O27" i="87"/>
  <c r="O43" i="87"/>
  <c r="O79" i="87"/>
  <c r="O25" i="87"/>
  <c r="O12" i="87"/>
  <c r="O28" i="87"/>
  <c r="O44" i="87"/>
  <c r="O81" i="87"/>
  <c r="O52" i="87"/>
  <c r="O53" i="87"/>
  <c r="O57" i="87"/>
  <c r="O29" i="87"/>
  <c r="O77" i="87"/>
  <c r="O5" i="87"/>
  <c r="O22" i="87"/>
  <c r="O38" i="87"/>
  <c r="O70" i="87"/>
  <c r="N101" i="87"/>
  <c r="O41" i="87"/>
  <c r="N99" i="87"/>
  <c r="O15" i="87"/>
  <c r="O31" i="87"/>
  <c r="O67" i="87"/>
  <c r="O84" i="87"/>
  <c r="N98" i="87"/>
  <c r="O16" i="87"/>
  <c r="O32" i="87"/>
  <c r="O68" i="87"/>
  <c r="O86" i="87"/>
  <c r="O61" i="87"/>
  <c r="O58" i="87"/>
  <c r="O62" i="87"/>
  <c r="O37" i="87"/>
  <c r="N95" i="87"/>
  <c r="D44" i="102" s="1"/>
  <c r="O10" i="87"/>
  <c r="O26" i="87"/>
  <c r="O42" i="87"/>
  <c r="O74" i="87"/>
  <c r="O13" i="87"/>
  <c r="O64" i="87"/>
  <c r="O19" i="87"/>
  <c r="O35" i="87"/>
  <c r="O71" i="87"/>
  <c r="N96" i="87"/>
  <c r="N102" i="87"/>
  <c r="O20" i="87"/>
  <c r="O36" i="87"/>
  <c r="O72" i="87"/>
  <c r="O50" i="87"/>
  <c r="O55" i="87"/>
  <c r="D55" i="102"/>
  <c r="D51" i="102"/>
  <c r="D37" i="102"/>
  <c r="N26" i="93"/>
  <c r="N35" i="54"/>
  <c r="D17" i="102"/>
  <c r="N63" i="10"/>
  <c r="Q7" i="107"/>
  <c r="D7" i="102"/>
  <c r="N28" i="83"/>
  <c r="D45" i="102"/>
  <c r="D14" i="102"/>
  <c r="D64" i="102" l="1"/>
  <c r="H69" i="107"/>
  <c r="I69" i="107" s="1"/>
  <c r="J69" i="107" s="1"/>
  <c r="K69" i="107" s="1"/>
  <c r="L69" i="107" s="1"/>
  <c r="M69" i="107" s="1"/>
  <c r="N69" i="107" s="1"/>
  <c r="O69" i="107" s="1"/>
  <c r="P69" i="107" s="1"/>
  <c r="Q64" i="107"/>
  <c r="N97" i="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S. Hart</author>
  </authors>
  <commentList>
    <comment ref="N45" authorId="0" shapeId="0" xr:uid="{00000000-0006-0000-1D00-000001000000}">
      <text>
        <r>
          <rPr>
            <b/>
            <sz val="8"/>
            <color indexed="81"/>
            <rFont val="Tahoma"/>
            <family val="2"/>
          </rPr>
          <t>Michael S. Hart:</t>
        </r>
        <r>
          <rPr>
            <sz val="8"/>
            <color indexed="81"/>
            <rFont val="Tahoma"/>
            <family val="2"/>
          </rPr>
          <t xml:space="preserve">
1987 data corrected due to Siera Misco Tipping bucket errors in May, June, Oct &amp; Nov.</t>
        </r>
      </text>
    </comment>
  </commentList>
</comments>
</file>

<file path=xl/sharedStrings.xml><?xml version="1.0" encoding="utf-8"?>
<sst xmlns="http://schemas.openxmlformats.org/spreadsheetml/2006/main" count="6370" uniqueCount="632">
  <si>
    <t>Agua Clara</t>
  </si>
  <si>
    <t>Year</t>
  </si>
  <si>
    <t>Jan</t>
  </si>
  <si>
    <t>Feb</t>
  </si>
  <si>
    <t>Mar</t>
  </si>
  <si>
    <t>Apr</t>
  </si>
  <si>
    <t>May</t>
  </si>
  <si>
    <t>Jun</t>
  </si>
  <si>
    <t>Jul</t>
  </si>
  <si>
    <t>Aug</t>
  </si>
  <si>
    <t>Sep</t>
  </si>
  <si>
    <t>Oct</t>
  </si>
  <si>
    <t>Nov</t>
  </si>
  <si>
    <t>Dec</t>
  </si>
  <si>
    <t>Annual</t>
  </si>
  <si>
    <t>Alhajuela</t>
  </si>
  <si>
    <t>Balboa FAA</t>
  </si>
  <si>
    <t>Balboa Docks</t>
  </si>
  <si>
    <t>Balboa Heights</t>
  </si>
  <si>
    <t>Barro Colorado Is.</t>
  </si>
  <si>
    <t>Candelaria</t>
  </si>
  <si>
    <t>Cano</t>
  </si>
  <si>
    <t>Las Cascadas</t>
  </si>
  <si>
    <t>Chico</t>
  </si>
  <si>
    <t>El Chorro</t>
  </si>
  <si>
    <t>Ciento</t>
  </si>
  <si>
    <t>Coco Solo</t>
  </si>
  <si>
    <t>Cristobal</t>
  </si>
  <si>
    <t>Diablo Heights</t>
  </si>
  <si>
    <t>Empire Hill</t>
  </si>
  <si>
    <t>Escandalosa</t>
  </si>
  <si>
    <t>Gamboa</t>
  </si>
  <si>
    <t>Gatun</t>
  </si>
  <si>
    <t>Guacha</t>
  </si>
  <si>
    <t>Hodges Hill</t>
  </si>
  <si>
    <t>Humedad</t>
  </si>
  <si>
    <t>Las Racies</t>
  </si>
  <si>
    <t>Los Canones</t>
  </si>
  <si>
    <t>Monte Lirio</t>
  </si>
  <si>
    <t>Pedro Miguel</t>
  </si>
  <si>
    <t>Peluca</t>
  </si>
  <si>
    <t>Salamanca</t>
  </si>
  <si>
    <t>San Miguel</t>
  </si>
  <si>
    <t>MIN</t>
  </si>
  <si>
    <t>Gatun West</t>
  </si>
  <si>
    <t>Limon Bay</t>
  </si>
  <si>
    <t>Santa Rosa</t>
  </si>
  <si>
    <t>Rio Piedras</t>
  </si>
  <si>
    <t>AVG</t>
  </si>
  <si>
    <t>MAX</t>
  </si>
  <si>
    <t>Arcasonia</t>
  </si>
  <si>
    <t>Esperanza</t>
  </si>
  <si>
    <t>Friolito</t>
  </si>
  <si>
    <t>Jagua</t>
  </si>
  <si>
    <t>Miraflores</t>
  </si>
  <si>
    <t>Cerro Cama</t>
  </si>
  <si>
    <t>Chamon</t>
  </si>
  <si>
    <t>Dos Bocas</t>
  </si>
  <si>
    <t>Gasparillal</t>
  </si>
  <si>
    <t>Gold Hill</t>
  </si>
  <si>
    <t/>
  </si>
  <si>
    <t>Bateales</t>
  </si>
  <si>
    <t>Chisná</t>
  </si>
  <si>
    <t>Los Hules</t>
  </si>
  <si>
    <t>Canoa</t>
  </si>
  <si>
    <t>Loma Grande</t>
  </si>
  <si>
    <t>Cocle Del Norte</t>
  </si>
  <si>
    <t>Boca de Uracillo</t>
  </si>
  <si>
    <t>Batatilla</t>
  </si>
  <si>
    <t>Zanguenga</t>
  </si>
  <si>
    <t>Los Darieles</t>
  </si>
  <si>
    <t>El Fraile</t>
  </si>
  <si>
    <t>Indio Los Chorros</t>
  </si>
  <si>
    <t>Palmarazo</t>
  </si>
  <si>
    <t>Rancheria</t>
  </si>
  <si>
    <t>San Pedro</t>
  </si>
  <si>
    <t>Toabré San Vicente</t>
  </si>
  <si>
    <t>Boca de Tucué</t>
  </si>
  <si>
    <t>Elev. (ft)</t>
  </si>
  <si>
    <t>Vistamares</t>
  </si>
  <si>
    <t>( millimeters)</t>
  </si>
  <si>
    <t>Elev.(m)</t>
  </si>
  <si>
    <t>Agua Buena</t>
  </si>
  <si>
    <t>Amador</t>
  </si>
  <si>
    <t>Corozal Oeste</t>
  </si>
  <si>
    <t>Santa Clara</t>
  </si>
  <si>
    <t>Tranquilla</t>
  </si>
  <si>
    <t>Barbacoa</t>
  </si>
  <si>
    <t>Cri-Cso-Lmb Combination</t>
  </si>
  <si>
    <t>BC</t>
  </si>
  <si>
    <t>Isla Bruja Chico</t>
  </si>
  <si>
    <t>Punto Bohio</t>
  </si>
  <si>
    <t>Punto Frijoles</t>
  </si>
  <si>
    <t>Cerro Cocoli</t>
  </si>
  <si>
    <t>Sito Victor Valdez</t>
  </si>
  <si>
    <t>Chico Cabercera</t>
  </si>
  <si>
    <t>Agua Salud</t>
  </si>
  <si>
    <t>Valle Central Gatun</t>
  </si>
  <si>
    <t>ABU</t>
  </si>
  <si>
    <t>ACL</t>
  </si>
  <si>
    <t>ALA</t>
  </si>
  <si>
    <t>AMA</t>
  </si>
  <si>
    <t>ARC</t>
  </si>
  <si>
    <t>ASA</t>
  </si>
  <si>
    <t>BAL</t>
  </si>
  <si>
    <t>BAT</t>
  </si>
  <si>
    <t>BBQ</t>
  </si>
  <si>
    <t>BCI</t>
  </si>
  <si>
    <t>BHT</t>
  </si>
  <si>
    <t>BTL</t>
  </si>
  <si>
    <t>BUR</t>
  </si>
  <si>
    <t>CAB</t>
  </si>
  <si>
    <t>CAN</t>
  </si>
  <si>
    <t>CAS</t>
  </si>
  <si>
    <t>CCA</t>
  </si>
  <si>
    <t>CCO</t>
  </si>
  <si>
    <t>CDL</t>
  </si>
  <si>
    <t>CHA</t>
  </si>
  <si>
    <t>CHI</t>
  </si>
  <si>
    <t>CHM</t>
  </si>
  <si>
    <t>CHR</t>
  </si>
  <si>
    <t>CNO</t>
  </si>
  <si>
    <t>CNT</t>
  </si>
  <si>
    <t>COA</t>
  </si>
  <si>
    <t>CRI</t>
  </si>
  <si>
    <t>CSO</t>
  </si>
  <si>
    <t>LMB</t>
  </si>
  <si>
    <t>CZL</t>
  </si>
  <si>
    <t>DAR</t>
  </si>
  <si>
    <t>DBK</t>
  </si>
  <si>
    <t>DHT</t>
  </si>
  <si>
    <t>EMH</t>
  </si>
  <si>
    <t>ESC</t>
  </si>
  <si>
    <t>EZA</t>
  </si>
  <si>
    <t>FAA</t>
  </si>
  <si>
    <t>FRA</t>
  </si>
  <si>
    <t>FTO</t>
  </si>
  <si>
    <t>GAD</t>
  </si>
  <si>
    <t>GAM</t>
  </si>
  <si>
    <t>GAT</t>
  </si>
  <si>
    <t>GOL</t>
  </si>
  <si>
    <t>GTW</t>
  </si>
  <si>
    <t>GUA</t>
  </si>
  <si>
    <t>HHI</t>
  </si>
  <si>
    <t>HUM</t>
  </si>
  <si>
    <t>HUL</t>
  </si>
  <si>
    <t>IBC</t>
  </si>
  <si>
    <t>ILC</t>
  </si>
  <si>
    <t>JAG</t>
  </si>
  <si>
    <t>LGD</t>
  </si>
  <si>
    <t>MIR</t>
  </si>
  <si>
    <t>MLR</t>
  </si>
  <si>
    <t>NOR</t>
  </si>
  <si>
    <t>PAL</t>
  </si>
  <si>
    <t>PBO</t>
  </si>
  <si>
    <t>PEL</t>
  </si>
  <si>
    <t>PFR</t>
  </si>
  <si>
    <t>PMG</t>
  </si>
  <si>
    <t>RAI</t>
  </si>
  <si>
    <t>RAN</t>
  </si>
  <si>
    <t>RPD</t>
  </si>
  <si>
    <t>SAL</t>
  </si>
  <si>
    <t>SCL</t>
  </si>
  <si>
    <t>SMG</t>
  </si>
  <si>
    <t>SPE</t>
  </si>
  <si>
    <t>SRO</t>
  </si>
  <si>
    <t>SVV</t>
  </si>
  <si>
    <t>TRA</t>
  </si>
  <si>
    <t>TSV</t>
  </si>
  <si>
    <t>TUC</t>
  </si>
  <si>
    <t>VCG</t>
  </si>
  <si>
    <t>VTM</t>
  </si>
  <si>
    <t>ZAN</t>
  </si>
  <si>
    <t>CHAGRACITO</t>
  </si>
  <si>
    <t>CTO</t>
  </si>
  <si>
    <t>Lat : N</t>
  </si>
  <si>
    <t>Lon: W</t>
  </si>
  <si>
    <t>Active Stations</t>
  </si>
  <si>
    <t>Summary</t>
  </si>
  <si>
    <t>The Panama Canal Authority (ACP for its initials in Spanish) maintaines a network of meteorological and hydrolocical stations located throughout the catchment of the Panama Canal. The earliest stations date from the time of the French canal construction period. The earliest stations are listed below</t>
  </si>
  <si>
    <t>Alhajuela (Madden Dam):  1899</t>
  </si>
  <si>
    <t>Balboa/Balboa Heights:  1879</t>
  </si>
  <si>
    <t>Barro Colorado Island: 1925</t>
  </si>
  <si>
    <t>Cristobal/Limon Bay:  1863</t>
  </si>
  <si>
    <t>Gamboa: 1881</t>
  </si>
  <si>
    <t>Gatun:  1905</t>
  </si>
  <si>
    <t>Monte Lirio:  1908</t>
  </si>
  <si>
    <t>The data provided in this summary are based on the data as supplied by the ACP and have not been subject by rigorous quality control by STRI. The data are supplied on an as-is basis and the user must make their own determination of suitability. Care should be used with the non-hydological data (temperature, humidity, solar radiation, wind). Solar Radiation seems to have very significant problems</t>
  </si>
  <si>
    <t>These data are provide free of charge by the Autoridad del Canal de Panamá - (ACP) (The Panama Canal Authority). Any use of these data should include acreditation to the ACP.</t>
  </si>
  <si>
    <t>Lake and Stream gauge stations (stations in red are inactive)</t>
  </si>
  <si>
    <t>Complete stations</t>
  </si>
  <si>
    <t>Station Coordinates</t>
  </si>
  <si>
    <t>Installation</t>
  </si>
  <si>
    <t>ACP Name</t>
  </si>
  <si>
    <t>STRI Name</t>
  </si>
  <si>
    <t>ELE (m)</t>
  </si>
  <si>
    <t>UTM (N)</t>
  </si>
  <si>
    <t>LAT (N)</t>
  </si>
  <si>
    <t>LONG (W)</t>
  </si>
  <si>
    <t>START</t>
  </si>
  <si>
    <t>STOP</t>
  </si>
  <si>
    <t>AGUABUENA</t>
  </si>
  <si>
    <t>09° 07' 40"</t>
  </si>
  <si>
    <t>79° 35' 55"</t>
  </si>
  <si>
    <t>AGUACLARA</t>
  </si>
  <si>
    <t>09° 21' 52"</t>
  </si>
  <si>
    <t>79° 42' 22"</t>
  </si>
  <si>
    <t>AGUASALUD</t>
  </si>
  <si>
    <t>09° 13' 28"</t>
  </si>
  <si>
    <t>79° 45' 37"</t>
  </si>
  <si>
    <t>1 Aug 2009</t>
  </si>
  <si>
    <t>Alhajuela (Maddan)</t>
  </si>
  <si>
    <t>ALHAJUELA</t>
  </si>
  <si>
    <t>09° 12' 23"</t>
  </si>
  <si>
    <t>79° 37' 14"</t>
  </si>
  <si>
    <t>1-Jul 1899</t>
  </si>
  <si>
    <t>AMADOR</t>
  </si>
  <si>
    <t>08° 55' 00"</t>
  </si>
  <si>
    <t>79° 32' 05"</t>
  </si>
  <si>
    <t>Arca Sonia</t>
  </si>
  <si>
    <t>ARCASONIA</t>
  </si>
  <si>
    <t>09° 11' 36"</t>
  </si>
  <si>
    <t>79° 30' 54"</t>
  </si>
  <si>
    <t>BALBOAHTS</t>
  </si>
  <si>
    <t>08° 57' 34"</t>
  </si>
  <si>
    <t>79° 33' 15"</t>
  </si>
  <si>
    <t>1-Jan-1891</t>
  </si>
  <si>
    <t>BARBACOA</t>
  </si>
  <si>
    <t>09° 07' 13"</t>
  </si>
  <si>
    <t>79° 47' 50"</t>
  </si>
  <si>
    <t>Barro Colorado Island</t>
  </si>
  <si>
    <t>09° 09' 55"</t>
  </si>
  <si>
    <t>79° 50' 11"</t>
  </si>
  <si>
    <t>CANDELARIA</t>
  </si>
  <si>
    <t>09° 22' 58"</t>
  </si>
  <si>
    <t>79° 30' 59"</t>
  </si>
  <si>
    <t>Caño</t>
  </si>
  <si>
    <t>CANO</t>
  </si>
  <si>
    <t>09° 04' 35"</t>
  </si>
  <si>
    <t>79° 49' 22"</t>
  </si>
  <si>
    <t>Caño Quebrado</t>
  </si>
  <si>
    <t>09° 00' 17"</t>
  </si>
  <si>
    <t>79° 49' 34"</t>
  </si>
  <si>
    <t>CERROCAMA</t>
  </si>
  <si>
    <t>09° 01' 36"</t>
  </si>
  <si>
    <t>79° 54' 21"</t>
  </si>
  <si>
    <t>Chagrecito</t>
  </si>
  <si>
    <t>CHAGRECITO</t>
  </si>
  <si>
    <t>09° 23' 41"</t>
  </si>
  <si>
    <t>79° 18' 20"</t>
  </si>
  <si>
    <t>CHAMON</t>
  </si>
  <si>
    <t>09° 20' 31"</t>
  </si>
  <si>
    <t>79° 19' 06"</t>
  </si>
  <si>
    <t>CHICO</t>
  </si>
  <si>
    <t>09° 15' 49"</t>
  </si>
  <si>
    <t>79° 30' 35"</t>
  </si>
  <si>
    <t>Chico Cabecera</t>
  </si>
  <si>
    <t>CHICOCABERCERA</t>
  </si>
  <si>
    <t>09° 21' 00"</t>
  </si>
  <si>
    <t>79° 27' 49"</t>
  </si>
  <si>
    <t>CIENTO</t>
  </si>
  <si>
    <t>09° 17' 52"</t>
  </si>
  <si>
    <t>79° 43' 41"</t>
  </si>
  <si>
    <t>COROZAL</t>
  </si>
  <si>
    <t>08° 58' 46"</t>
  </si>
  <si>
    <t>79° 34' 30"</t>
  </si>
  <si>
    <t>DIABLO</t>
  </si>
  <si>
    <t>08° 57' 56"</t>
  </si>
  <si>
    <t>79° 34' 24"</t>
  </si>
  <si>
    <t>DOSBOCAS</t>
  </si>
  <si>
    <t>09° 27' 09"</t>
  </si>
  <si>
    <t>79° 25' 52"</t>
  </si>
  <si>
    <t>CHORRO</t>
  </si>
  <si>
    <t>08° 58' 32"</t>
  </si>
  <si>
    <t>79° 59' 25"</t>
  </si>
  <si>
    <t>EMPIREHILL</t>
  </si>
  <si>
    <t>09° 03' 29"</t>
  </si>
  <si>
    <t>79° 39' 53"</t>
  </si>
  <si>
    <t>1-Apr-1883</t>
  </si>
  <si>
    <t>ESCANDALOSA</t>
  </si>
  <si>
    <t>09° 25' 25"</t>
  </si>
  <si>
    <t>79° 34' 42"</t>
  </si>
  <si>
    <t>ESPERANZA</t>
  </si>
  <si>
    <t>09° 24' 35"</t>
  </si>
  <si>
    <t>79° 21' 08"</t>
  </si>
  <si>
    <t>BALBOAFAA</t>
  </si>
  <si>
    <t>08° 58' 08"</t>
  </si>
  <si>
    <t>79° 32' 58"</t>
  </si>
  <si>
    <t>Frijolito</t>
  </si>
  <si>
    <t>FRIJOLITO</t>
  </si>
  <si>
    <t>09° 13' 08"</t>
  </si>
  <si>
    <t>79° 42' 58"</t>
  </si>
  <si>
    <t>GAMBOA</t>
  </si>
  <si>
    <t>09° 06' 44"</t>
  </si>
  <si>
    <t>79° 41' 38"</t>
  </si>
  <si>
    <t>1-Jun-1881</t>
  </si>
  <si>
    <t>GASPARILLAL</t>
  </si>
  <si>
    <t>08° 51' 46"</t>
  </si>
  <si>
    <t>80° 00' 56"</t>
  </si>
  <si>
    <t>Gatún</t>
  </si>
  <si>
    <t>GATUN</t>
  </si>
  <si>
    <t>09° 16' 06"</t>
  </si>
  <si>
    <t>79° 55' 14"</t>
  </si>
  <si>
    <t>GATUNWEST</t>
  </si>
  <si>
    <t>09° 15' 47"</t>
  </si>
  <si>
    <t>79° 55' 45"</t>
  </si>
  <si>
    <t>GOLD HILL</t>
  </si>
  <si>
    <t>09° 02.564</t>
  </si>
  <si>
    <t>79° 38.578'</t>
  </si>
  <si>
    <t>GUACHA</t>
  </si>
  <si>
    <t>09° 10' 37"</t>
  </si>
  <si>
    <t>79° 56' 20"</t>
  </si>
  <si>
    <t>Indio Este</t>
  </si>
  <si>
    <t>09° 12' 18"</t>
  </si>
  <si>
    <t>79° 31' 05"</t>
  </si>
  <si>
    <t>Isla Bruja Chiquita</t>
  </si>
  <si>
    <t>ISLABRUJA</t>
  </si>
  <si>
    <t>09° 12' 39"</t>
  </si>
  <si>
    <t>79° 55' 02"</t>
  </si>
  <si>
    <t>JAGUA</t>
  </si>
  <si>
    <t>08° 44' 14"</t>
  </si>
  <si>
    <t>80° 02' 50"</t>
  </si>
  <si>
    <t>La Humedad</t>
  </si>
  <si>
    <t>HUMEDAD</t>
  </si>
  <si>
    <t>09° 02' 54"</t>
  </si>
  <si>
    <t>80° 02' 21"</t>
  </si>
  <si>
    <t>CASCADAS</t>
  </si>
  <si>
    <t>09° 04' 53"</t>
  </si>
  <si>
    <t>79° 40' 48"</t>
  </si>
  <si>
    <t>Las Raices</t>
  </si>
  <si>
    <t>RAICES</t>
  </si>
  <si>
    <t>09° 05' 31"</t>
  </si>
  <si>
    <t>79° 59' 16"</t>
  </si>
  <si>
    <t>LIMONBAY</t>
  </si>
  <si>
    <t>09° 21' 20"</t>
  </si>
  <si>
    <t>79° 54' 53"</t>
  </si>
  <si>
    <t>Los Cañones</t>
  </si>
  <si>
    <t>CANONES</t>
  </si>
  <si>
    <t>08° 56' 56"</t>
  </si>
  <si>
    <t>80° 03' 45"</t>
  </si>
  <si>
    <t>LOSDARIELES</t>
  </si>
  <si>
    <t>08° 48.787'</t>
  </si>
  <si>
    <t>80° 16.176'</t>
  </si>
  <si>
    <t>LOSHULES</t>
  </si>
  <si>
    <t>08° 54' 19"</t>
  </si>
  <si>
    <t>80° 15' 37"</t>
  </si>
  <si>
    <t>MIRAFLORES</t>
  </si>
  <si>
    <t>09° 00' 51"</t>
  </si>
  <si>
    <t>79° 36' 36"</t>
  </si>
  <si>
    <t>MONTE LIRIO</t>
  </si>
  <si>
    <t>09° 14' 28"</t>
  </si>
  <si>
    <t>79° 51' 12"</t>
  </si>
  <si>
    <t>PEDROMIGUEL</t>
  </si>
  <si>
    <t>09° 01' 22"</t>
  </si>
  <si>
    <t>79° 37' 02"</t>
  </si>
  <si>
    <t>PELUCA</t>
  </si>
  <si>
    <t>09° 22' 48"</t>
  </si>
  <si>
    <t>79° 33' 40"</t>
  </si>
  <si>
    <t>Punta Bohío</t>
  </si>
  <si>
    <t>PUNTABOHIO</t>
  </si>
  <si>
    <t>09° 11' 03"</t>
  </si>
  <si>
    <t>79° 51' 22"</t>
  </si>
  <si>
    <t>Punta Frijoles</t>
  </si>
  <si>
    <t>PUNTAFRIJOLES</t>
  </si>
  <si>
    <t>09° 09' 36"</t>
  </si>
  <si>
    <t>79° 48' 22"</t>
  </si>
  <si>
    <t>RIOPIEDRAS</t>
  </si>
  <si>
    <t>09° 16' 55"</t>
  </si>
  <si>
    <t>79° 23' 53"</t>
  </si>
  <si>
    <t>SALAMANCA</t>
  </si>
  <si>
    <t>09° 18' 16"</t>
  </si>
  <si>
    <t>79° 35' 00"</t>
  </si>
  <si>
    <t>SANMIGUEL</t>
  </si>
  <si>
    <t>09° 25' 12"</t>
  </si>
  <si>
    <t>79° 30' 15"</t>
  </si>
  <si>
    <t>SANTACLARA</t>
  </si>
  <si>
    <t xml:space="preserve">09° 1.96’ </t>
  </si>
  <si>
    <t>79° 45.11’</t>
  </si>
  <si>
    <t>SANTAROSA</t>
  </si>
  <si>
    <t>09° 11' 09"</t>
  </si>
  <si>
    <t>79° 39' 15"</t>
  </si>
  <si>
    <t>Sitio Víctor Valdéz</t>
  </si>
  <si>
    <t>VICTORVALDEZ</t>
  </si>
  <si>
    <t>09° 00' 24"</t>
  </si>
  <si>
    <t>79° 37' 09"</t>
  </si>
  <si>
    <t>TRANQUILLA</t>
  </si>
  <si>
    <t>09° 15' 00"</t>
  </si>
  <si>
    <t>79° 34' 00"</t>
  </si>
  <si>
    <t>Valle Central Gatún</t>
  </si>
  <si>
    <t>VALLEGATUN</t>
  </si>
  <si>
    <t>09° 22' 33"</t>
  </si>
  <si>
    <t>79° 38' 19"</t>
  </si>
  <si>
    <t>VISTAMARES</t>
  </si>
  <si>
    <t>09° 14' 04"</t>
  </si>
  <si>
    <t>79° 24' 05"</t>
  </si>
  <si>
    <t>ZANGUENGA</t>
  </si>
  <si>
    <t>08° 57.367</t>
  </si>
  <si>
    <t>79° 52.004'</t>
  </si>
  <si>
    <t>BALBOADOCKS</t>
  </si>
  <si>
    <t>08° 57'</t>
  </si>
  <si>
    <t xml:space="preserve">79° 34' </t>
  </si>
  <si>
    <t>?-Jun-1894</t>
  </si>
  <si>
    <t>?-Feb-1983</t>
  </si>
  <si>
    <t xml:space="preserve">  9°24'10.64"</t>
  </si>
  <si>
    <t xml:space="preserve"> 79°51'39.00"</t>
  </si>
  <si>
    <t>Galeta (STRI)</t>
  </si>
  <si>
    <t>GALETA</t>
  </si>
  <si>
    <t>?-Jan-1974</t>
  </si>
  <si>
    <t>79°51'39.00"</t>
  </si>
  <si>
    <t>09°24'10.64"</t>
  </si>
  <si>
    <t>UTM (E)</t>
  </si>
  <si>
    <t>Avg Precip</t>
  </si>
  <si>
    <t>09° 21' 53.72"</t>
  </si>
  <si>
    <t>79° 42' 22.94"</t>
  </si>
  <si>
    <t xml:space="preserve"> 09° 12' 23.66"</t>
  </si>
  <si>
    <t>79° 37' 13.87"</t>
  </si>
  <si>
    <t>08° 55' 02.35"</t>
  </si>
  <si>
    <t>79° 32' 06.24"</t>
  </si>
  <si>
    <t>09° 13' 31.57"</t>
  </si>
  <si>
    <t>79° 45' 13.13"</t>
  </si>
  <si>
    <t>79° 34'</t>
  </si>
  <si>
    <t>08° 55' 01"</t>
  </si>
  <si>
    <t>80° 30' 03"</t>
  </si>
  <si>
    <t>09° 07' 19.22"</t>
  </si>
  <si>
    <t>79° 47' 49.13"</t>
  </si>
  <si>
    <t>09° 09' 56.77"</t>
  </si>
  <si>
    <t>79° 50' 11.24"</t>
  </si>
  <si>
    <t>08° 57' 33.25"</t>
  </si>
  <si>
    <t>79° 33' 14.65"</t>
  </si>
  <si>
    <t>08° 43' 30"</t>
  </si>
  <si>
    <t>80° 28' 43"</t>
  </si>
  <si>
    <t>08° 58' 33"</t>
  </si>
  <si>
    <t>80° 10' 30"</t>
  </si>
  <si>
    <t>08° 56' 56.00"</t>
  </si>
  <si>
    <t>80° 03' 45.00"</t>
  </si>
  <si>
    <t>09° 04' 53.71"</t>
  </si>
  <si>
    <t>79° 40' 47.99"</t>
  </si>
  <si>
    <t>08° 59' 24.96"</t>
  </si>
  <si>
    <t>79° 35' 30.3"</t>
  </si>
  <si>
    <t>09° 23' 01.44"</t>
  </si>
  <si>
    <t>79° 31' 00.02"</t>
  </si>
  <si>
    <t>08° 47' 17"</t>
  </si>
  <si>
    <t xml:space="preserve">80° 28.7' </t>
  </si>
  <si>
    <t>09° 15' 49.00"</t>
  </si>
  <si>
    <t>79° 30' 35.00"</t>
  </si>
  <si>
    <t>09°04'34.08"</t>
  </si>
  <si>
    <t>79°49' 21.48"</t>
  </si>
  <si>
    <t>08° 53' 09"</t>
  </si>
  <si>
    <t>80° 33' 26"</t>
  </si>
  <si>
    <t xml:space="preserve"> 09° 21' 19.59"</t>
  </si>
  <si>
    <t xml:space="preserve"> 79° 54' 54.19"</t>
  </si>
  <si>
    <t>08° 58' 50.71"</t>
  </si>
  <si>
    <t>79° 34' 29.76"</t>
  </si>
  <si>
    <t xml:space="preserve">  08° 48.787'</t>
  </si>
  <si>
    <t>09° 27' 08.76"</t>
  </si>
  <si>
    <t>79° 25' 51.77"</t>
  </si>
  <si>
    <t>08° 57' 56.00"</t>
  </si>
  <si>
    <t>79° 34' 24.00"</t>
  </si>
  <si>
    <t>08° 58' 56.26"</t>
  </si>
  <si>
    <t>79° 33' 13.02"</t>
  </si>
  <si>
    <t>08° 48.028'</t>
  </si>
  <si>
    <t>80° 32.065'</t>
  </si>
  <si>
    <t>09° 13' 11.23"</t>
  </si>
  <si>
    <t>79° 42' 57.34"</t>
  </si>
  <si>
    <t>08° 51' 53.11"</t>
  </si>
  <si>
    <t>80° 00' 55.01"</t>
  </si>
  <si>
    <t>09° 06' 44.00"</t>
  </si>
  <si>
    <t>79° 41' 38.00"</t>
  </si>
  <si>
    <t>09° 16' 07.32"</t>
  </si>
  <si>
    <t>79° 55' 14.72"</t>
  </si>
  <si>
    <t xml:space="preserve"> 09° 02' 33.57"</t>
  </si>
  <si>
    <t xml:space="preserve"> 79° 38' 33.94"</t>
  </si>
  <si>
    <t>09° 15' 49.56"</t>
  </si>
  <si>
    <t>79° 55' 45.01"</t>
  </si>
  <si>
    <t>09° 10' 37.00"</t>
  </si>
  <si>
    <t>79° 56' 20.00"</t>
  </si>
  <si>
    <t>09° 02' 39"</t>
  </si>
  <si>
    <t>79° 39' 05"</t>
  </si>
  <si>
    <t>09° 02' 47.50"</t>
  </si>
  <si>
    <t>80° 02' 19.52"</t>
  </si>
  <si>
    <t>09° 12' 43.38"</t>
  </si>
  <si>
    <t>79° 55' 00.95"</t>
  </si>
  <si>
    <t>08° 45' 42"</t>
  </si>
  <si>
    <t>80° 07' 36"</t>
  </si>
  <si>
    <t>08° 52'</t>
  </si>
  <si>
    <t>80° 27'</t>
  </si>
  <si>
    <t>09° 00' 57.00"</t>
  </si>
  <si>
    <t>79° 36' 35.63"</t>
  </si>
  <si>
    <t>09° 14' 28.00"</t>
  </si>
  <si>
    <t>79° 51' 12.00"</t>
  </si>
  <si>
    <t>09° 4.354'</t>
  </si>
  <si>
    <t>80° 34.387'</t>
  </si>
  <si>
    <t>08° 44' 01"</t>
  </si>
  <si>
    <t>80° 39' 16"</t>
  </si>
  <si>
    <t>09° 11' 06.46"</t>
  </si>
  <si>
    <t>79° 51' 21.70"</t>
  </si>
  <si>
    <t>09° 09' 40.00"</t>
  </si>
  <si>
    <t>79° 48' 22.00"</t>
  </si>
  <si>
    <t>09° 01' 21.72"</t>
  </si>
  <si>
    <t>79° 37' 02.48"</t>
  </si>
  <si>
    <t>09° 05' 29.70"</t>
  </si>
  <si>
    <t>79° 59' 18.10"</t>
  </si>
  <si>
    <t>08° 44' 39"</t>
  </si>
  <si>
    <t>80° 29' 04"</t>
  </si>
  <si>
    <t xml:space="preserve">  09° 16' 52.70"</t>
  </si>
  <si>
    <t xml:space="preserve"> 79° 23' 52.56"</t>
  </si>
  <si>
    <t>09° 01' 57.42"</t>
  </si>
  <si>
    <t>79° 45' 06.51"</t>
  </si>
  <si>
    <t xml:space="preserve"> 09° 25' 12.58"</t>
  </si>
  <si>
    <t>79° 30' 15.06"</t>
  </si>
  <si>
    <t>08° 44'</t>
  </si>
  <si>
    <t>80° 13' 26"</t>
  </si>
  <si>
    <t>09° 00' 27.11"</t>
  </si>
  <si>
    <t>79° 37' 08.68"</t>
  </si>
  <si>
    <t>09° 15' 05.20"</t>
  </si>
  <si>
    <t>79° 34' 00.58"</t>
  </si>
  <si>
    <t>08° 53.147'</t>
  </si>
  <si>
    <t>80° 25.034'</t>
  </si>
  <si>
    <t>08° 45.190'</t>
  </si>
  <si>
    <t>80° 19.674'</t>
  </si>
  <si>
    <t xml:space="preserve"> 09° 14' 14.98"</t>
  </si>
  <si>
    <t xml:space="preserve"> 79° 24' 05.25"</t>
  </si>
  <si>
    <t>08° 56' 23.34"</t>
  </si>
  <si>
    <t>79° 54' 30.30"</t>
  </si>
  <si>
    <t>Cerro Cocolí</t>
  </si>
  <si>
    <t>?-May-2008</t>
  </si>
  <si>
    <t>COCOLI</t>
  </si>
  <si>
    <t>Ft. Sherman</t>
  </si>
  <si>
    <t>Rain gauge staions (stations in red are inactive, yellow pins are STRI stations)</t>
  </si>
  <si>
    <t>79°58'28.27"</t>
  </si>
  <si>
    <t>9°16'51.71"</t>
  </si>
  <si>
    <t>?-Jan-1997</t>
  </si>
  <si>
    <t>SANVICENTE</t>
  </si>
  <si>
    <t>Deactivated Stations</t>
  </si>
  <si>
    <t>BATATILLA</t>
  </si>
  <si>
    <t>BOCATUCUE</t>
  </si>
  <si>
    <t>URACILLO</t>
  </si>
  <si>
    <t>CANOA</t>
  </si>
  <si>
    <t>CHISNA</t>
  </si>
  <si>
    <t>COCOSOLO</t>
  </si>
  <si>
    <t>09° 22'</t>
  </si>
  <si>
    <t>79° 53'</t>
  </si>
  <si>
    <t>CHRISTOBAL</t>
  </si>
  <si>
    <t>09° 21'</t>
  </si>
  <si>
    <t>79° 54'</t>
  </si>
  <si>
    <t>1 Oct 1862</t>
  </si>
  <si>
    <t>FRAILE</t>
  </si>
  <si>
    <t>HODGESHILL</t>
  </si>
  <si>
    <t>INDIOCHORROS</t>
  </si>
  <si>
    <t>Las Marias</t>
  </si>
  <si>
    <t>MARIAS</t>
  </si>
  <si>
    <t>08° 53'</t>
  </si>
  <si>
    <t>80° 13.275'</t>
  </si>
  <si>
    <t>Limpio</t>
  </si>
  <si>
    <t>LIMPIO</t>
  </si>
  <si>
    <t>09° 19' 41"</t>
  </si>
  <si>
    <t>79° 28' 07"</t>
  </si>
  <si>
    <t>LOMAGRANDE</t>
  </si>
  <si>
    <t>Nuevo San Juan</t>
  </si>
  <si>
    <t>Nuevo Vigía</t>
  </si>
  <si>
    <t>09° 15.707'</t>
  </si>
  <si>
    <t>79° 35.399'</t>
  </si>
  <si>
    <t>Pedro Miguel (LAKE)</t>
  </si>
  <si>
    <t>Ranchería</t>
  </si>
  <si>
    <t>RANCHERIA</t>
  </si>
  <si>
    <t>Rio Piedras (RIVER)</t>
  </si>
  <si>
    <t>SANPEDRO</t>
  </si>
  <si>
    <t>Ft. Sherman/San Lorenzo (STRI data)</t>
  </si>
  <si>
    <t>Nueva Borinquen</t>
  </si>
  <si>
    <t>08° 59' 11"</t>
  </si>
  <si>
    <t>79° 35' 54"</t>
  </si>
  <si>
    <t>Rio Piedras Arriba</t>
  </si>
  <si>
    <t>Cocoli326</t>
  </si>
  <si>
    <t>08° 58' 57"</t>
  </si>
  <si>
    <t>79° 35' 37"</t>
  </si>
  <si>
    <t>Long-term Averages</t>
  </si>
  <si>
    <t>Limon Bay+CRI+CSO</t>
  </si>
  <si>
    <t>Rainfall Data from two Smithsonian Tropical Research Insititute Canal Zone stations  (Ft. Sherman and Galeta) are also included in order to increase the coverage at the Caribbean end of the Canal</t>
  </si>
  <si>
    <t>Rio Piedras+Arriba</t>
  </si>
  <si>
    <t>There are two examples of multiple stations joined together.  There represent gauges that were move to different, but nearby localities and can be taken as a single data series</t>
  </si>
  <si>
    <t>CRI_CSO_LMB</t>
  </si>
  <si>
    <t>RPA_RPD</t>
  </si>
  <si>
    <t>Total</t>
  </si>
  <si>
    <t xml:space="preserve">NUEVOSANJUAN        </t>
  </si>
  <si>
    <t xml:space="preserve">PEDROMIGUEL         </t>
  </si>
  <si>
    <t xml:space="preserve">RIOPIEDRAS          </t>
  </si>
  <si>
    <t>Replaced by Coco Solo and then by Limon Bay</t>
  </si>
  <si>
    <t>Replaced by Gold Hill</t>
  </si>
  <si>
    <t xml:space="preserve">RIOPIEDRASARRIBA    </t>
  </si>
  <si>
    <t xml:space="preserve">NUEVABORINQUEN      </t>
  </si>
  <si>
    <t>Guarumal</t>
  </si>
  <si>
    <t>09° 12.26'</t>
  </si>
  <si>
    <t>79° 31.54'</t>
  </si>
  <si>
    <t>FTS</t>
  </si>
  <si>
    <t>Fort Sherman (STRI)</t>
  </si>
  <si>
    <t>Cocle del Norte</t>
  </si>
  <si>
    <t>Cocolí 326</t>
  </si>
  <si>
    <t xml:space="preserve">COCLENORTE          </t>
  </si>
  <si>
    <t>COCOLI326</t>
  </si>
  <si>
    <t>INDIOESTE</t>
  </si>
  <si>
    <t>Gold Hill/Hodge's Hill</t>
  </si>
  <si>
    <t>Limon Bay (replaced Cristobal)</t>
  </si>
  <si>
    <t>Data from 2015-17 are from the Agua Salud Project Celestino Tower</t>
  </si>
  <si>
    <t>mean</t>
  </si>
  <si>
    <t>sd</t>
  </si>
  <si>
    <t>cv</t>
  </si>
  <si>
    <t>min</t>
  </si>
  <si>
    <t>max</t>
  </si>
  <si>
    <t>Q25</t>
  </si>
  <si>
    <t>Q50</t>
  </si>
  <si>
    <t>Q75</t>
  </si>
  <si>
    <t>Rank</t>
  </si>
  <si>
    <t># years</t>
  </si>
  <si>
    <t>ΣAvg</t>
  </si>
  <si>
    <t>ΣLast Yr</t>
  </si>
  <si>
    <t>GAL</t>
  </si>
  <si>
    <t># Stations</t>
  </si>
  <si>
    <t>Cumulative</t>
  </si>
  <si>
    <t>Code</t>
  </si>
  <si>
    <t>LMB_CRI_CSO</t>
  </si>
  <si>
    <t>Rank*</t>
  </si>
  <si>
    <t>* Rank of latest year</t>
  </si>
  <si>
    <t>Average</t>
  </si>
  <si>
    <t>Notes</t>
  </si>
  <si>
    <t>Global Average</t>
  </si>
  <si>
    <t>-Min</t>
  </si>
  <si>
    <t>+Max</t>
  </si>
  <si>
    <t>Punta Culebra</t>
  </si>
  <si>
    <t>CCL</t>
  </si>
  <si>
    <t>CUL</t>
  </si>
  <si>
    <t>Ft. Sherman (STRI)</t>
  </si>
  <si>
    <t>Gold Hill (Hodges Hill)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</si>
</sst>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00"/>
    <numFmt numFmtId="166" formatCode="[$-409]d\-mmm\-yyyy;@"/>
  </numFmts>
  <fonts count="27" x14ac:knownFonts="1">
    <font>
      <sz val="10"/>
      <name val="Arial"/>
    </font>
    <font>
      <sz val="10"/>
      <name val="Arial"/>
      <family val="2"/>
    </font>
    <font>
      <b/>
      <sz val="12"/>
      <name val="Arial"/>
      <family val="2"/>
    </font>
    <font>
      <sz val="8"/>
      <color indexed="81"/>
      <name val="Tahoma"/>
      <family val="2"/>
    </font>
    <font>
      <b/>
      <sz val="8"/>
      <color indexed="81"/>
      <name val="Tahoma"/>
      <family val="2"/>
    </font>
    <font>
      <b/>
      <sz val="10"/>
      <color indexed="10"/>
      <name val="Arial"/>
      <family val="2"/>
    </font>
    <font>
      <b/>
      <sz val="10"/>
      <name val="Arial"/>
      <family val="2"/>
    </font>
    <font>
      <sz val="8"/>
      <name val="Arial"/>
      <family val="2"/>
    </font>
    <font>
      <b/>
      <sz val="11"/>
      <color theme="1"/>
      <name val="Calibri"/>
      <family val="2"/>
      <scheme val="minor"/>
    </font>
    <font>
      <b/>
      <sz val="14"/>
      <color rgb="FFFF0000"/>
      <name val="Calibri"/>
      <family val="2"/>
      <scheme val="minor"/>
    </font>
    <font>
      <sz val="11"/>
      <color rgb="FFC00000"/>
      <name val="Calibri"/>
      <family val="2"/>
      <scheme val="minor"/>
    </font>
    <font>
      <sz val="11"/>
      <color rgb="FF00B050"/>
      <name val="Calibri"/>
      <family val="2"/>
      <scheme val="minor"/>
    </font>
    <font>
      <b/>
      <sz val="14"/>
      <color theme="1"/>
      <name val="Calibri"/>
      <family val="2"/>
      <scheme val="minor"/>
    </font>
    <font>
      <sz val="9"/>
      <name val="Arial"/>
      <family val="2"/>
    </font>
    <font>
      <b/>
      <sz val="9"/>
      <name val="Arial"/>
      <family val="2"/>
    </font>
    <font>
      <sz val="11"/>
      <name val="Calibri"/>
      <family val="2"/>
      <scheme val="minor"/>
    </font>
    <font>
      <sz val="9"/>
      <color theme="1"/>
      <name val="Calibri"/>
      <family val="2"/>
      <scheme val="minor"/>
    </font>
    <font>
      <b/>
      <sz val="10"/>
      <color rgb="FFFF0000"/>
      <name val="Arial"/>
      <family val="2"/>
    </font>
    <font>
      <sz val="10"/>
      <color rgb="FFFF0000"/>
      <name val="Arial"/>
      <family val="2"/>
    </font>
    <font>
      <b/>
      <sz val="12"/>
      <color rgb="FFFF0000"/>
      <name val="Arial"/>
      <family val="2"/>
    </font>
    <font>
      <b/>
      <sz val="11"/>
      <color rgb="FFFF0000"/>
      <name val="Arial"/>
      <family val="2"/>
    </font>
    <font>
      <sz val="10"/>
      <color theme="1"/>
      <name val="Arial"/>
      <family val="2"/>
    </font>
    <font>
      <sz val="11"/>
      <name val="Arial"/>
      <family val="2"/>
    </font>
    <font>
      <sz val="11"/>
      <color rgb="FFFF0000"/>
      <name val="Arial"/>
      <family val="2"/>
    </font>
    <font>
      <b/>
      <sz val="10"/>
      <color rgb="FF00B050"/>
      <name val="Arial"/>
      <family val="2"/>
    </font>
    <font>
      <sz val="12"/>
      <color rgb="FF7030A0"/>
      <name val="Arial"/>
      <family val="2"/>
    </font>
    <font>
      <b/>
      <sz val="12"/>
      <color rgb="FF7030A0"/>
      <name val="Arial"/>
      <family val="2"/>
    </font>
  </fonts>
  <fills count="3">
    <fill>
      <patternFill patternType="none"/>
    </fill>
    <fill>
      <patternFill patternType="gray125"/>
    </fill>
    <fill>
      <patternFill patternType="solid">
        <fgColor indexed="9"/>
        <bgColor indexed="9"/>
      </patternFill>
    </fill>
  </fills>
  <borders count="3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diagonal/>
    </border>
  </borders>
  <cellStyleXfs count="1">
    <xf numFmtId="0" fontId="0" fillId="0" borderId="0"/>
  </cellStyleXfs>
  <cellXfs count="256">
    <xf numFmtId="0" fontId="0" fillId="0" borderId="0" xfId="0"/>
    <xf numFmtId="2" fontId="0" fillId="0" borderId="0" xfId="0" applyNumberFormat="1"/>
    <xf numFmtId="2" fontId="0" fillId="0" borderId="0" xfId="0" quotePrefix="1" applyNumberFormat="1"/>
    <xf numFmtId="164" fontId="0" fillId="0" borderId="0" xfId="0" applyNumberFormat="1"/>
    <xf numFmtId="164" fontId="0" fillId="0" borderId="0" xfId="0" applyNumberFormat="1" applyProtection="1"/>
    <xf numFmtId="1" fontId="0" fillId="0" borderId="0" xfId="0" applyNumberFormat="1"/>
    <xf numFmtId="164" fontId="0" fillId="0" borderId="0" xfId="0" quotePrefix="1" applyNumberFormat="1"/>
    <xf numFmtId="0" fontId="0" fillId="0" borderId="0" xfId="0" applyProtection="1"/>
    <xf numFmtId="2" fontId="0" fillId="0" borderId="0" xfId="0" applyNumberFormat="1" applyProtection="1"/>
    <xf numFmtId="0" fontId="0" fillId="0" borderId="0" xfId="0" applyAlignment="1">
      <alignment horizontal="right"/>
    </xf>
    <xf numFmtId="0" fontId="0" fillId="0" borderId="0" xfId="0" applyBorder="1"/>
    <xf numFmtId="2" fontId="0" fillId="0" borderId="2" xfId="0" applyNumberFormat="1" applyBorder="1"/>
    <xf numFmtId="2" fontId="0" fillId="0" borderId="3" xfId="0" applyNumberFormat="1" applyBorder="1"/>
    <xf numFmtId="2" fontId="0" fillId="0" borderId="0" xfId="0" applyNumberFormat="1" applyBorder="1"/>
    <xf numFmtId="164" fontId="0" fillId="0" borderId="2" xfId="0" applyNumberFormat="1" applyBorder="1"/>
    <xf numFmtId="164" fontId="0" fillId="0" borderId="0" xfId="0" applyNumberFormat="1" applyBorder="1"/>
    <xf numFmtId="0" fontId="0" fillId="0" borderId="4" xfId="0" applyBorder="1"/>
    <xf numFmtId="0" fontId="0" fillId="0" borderId="5" xfId="0" applyBorder="1"/>
    <xf numFmtId="0" fontId="0" fillId="0" borderId="6" xfId="0" applyBorder="1"/>
    <xf numFmtId="1" fontId="0" fillId="0" borderId="4" xfId="0" applyNumberFormat="1" applyBorder="1"/>
    <xf numFmtId="2" fontId="0" fillId="0" borderId="5" xfId="0" applyNumberFormat="1" applyBorder="1"/>
    <xf numFmtId="2" fontId="0" fillId="0" borderId="6" xfId="0" applyNumberFormat="1" applyBorder="1"/>
    <xf numFmtId="164" fontId="0" fillId="0" borderId="5" xfId="0" applyNumberFormat="1" applyBorder="1"/>
    <xf numFmtId="0" fontId="0" fillId="0" borderId="0" xfId="0" applyBorder="1" applyAlignment="1">
      <alignment horizontal="center"/>
    </xf>
    <xf numFmtId="164" fontId="0" fillId="0" borderId="0" xfId="0" applyNumberFormat="1" applyBorder="1" applyProtection="1"/>
    <xf numFmtId="164" fontId="5" fillId="0" borderId="0" xfId="0" applyNumberFormat="1" applyFont="1" applyBorder="1"/>
    <xf numFmtId="164" fontId="0" fillId="0" borderId="0" xfId="0" quotePrefix="1" applyNumberFormat="1" applyBorder="1"/>
    <xf numFmtId="164" fontId="0" fillId="0" borderId="0" xfId="0" applyNumberFormat="1" applyBorder="1" applyAlignment="1">
      <alignment horizontal="center"/>
    </xf>
    <xf numFmtId="0" fontId="0" fillId="0" borderId="7" xfId="0" applyBorder="1" applyAlignment="1">
      <alignment horizontal="center"/>
    </xf>
    <xf numFmtId="0" fontId="0" fillId="0" borderId="8" xfId="0" applyBorder="1"/>
    <xf numFmtId="0" fontId="0" fillId="0" borderId="9" xfId="0" applyBorder="1"/>
    <xf numFmtId="1" fontId="0" fillId="0" borderId="7" xfId="0" applyNumberFormat="1" applyBorder="1" applyAlignment="1">
      <alignment horizontal="center"/>
    </xf>
    <xf numFmtId="0" fontId="0" fillId="0" borderId="8" xfId="0" applyBorder="1" applyProtection="1"/>
    <xf numFmtId="1" fontId="0" fillId="0" borderId="8" xfId="0" applyNumberFormat="1" applyBorder="1" applyProtection="1"/>
    <xf numFmtId="164" fontId="0" fillId="0" borderId="8" xfId="0" applyNumberFormat="1" applyBorder="1"/>
    <xf numFmtId="2" fontId="0" fillId="0" borderId="7" xfId="0" applyNumberFormat="1" applyBorder="1" applyAlignment="1">
      <alignment horizontal="center"/>
    </xf>
    <xf numFmtId="0" fontId="6" fillId="0" borderId="5" xfId="0" applyFont="1" applyBorder="1"/>
    <xf numFmtId="0" fontId="6" fillId="0" borderId="10" xfId="0" applyFont="1" applyBorder="1"/>
    <xf numFmtId="0" fontId="6" fillId="0" borderId="11" xfId="0" applyFont="1" applyBorder="1"/>
    <xf numFmtId="0" fontId="6" fillId="0" borderId="6" xfId="0" applyFont="1" applyBorder="1"/>
    <xf numFmtId="0" fontId="6" fillId="0" borderId="13" xfId="0" applyFont="1" applyBorder="1"/>
    <xf numFmtId="0" fontId="6" fillId="0" borderId="14" xfId="0" applyFont="1" applyBorder="1"/>
    <xf numFmtId="164" fontId="0" fillId="0" borderId="15" xfId="0" applyNumberFormat="1" applyBorder="1"/>
    <xf numFmtId="2" fontId="0" fillId="0" borderId="16" xfId="0" applyNumberFormat="1" applyBorder="1" applyAlignment="1">
      <alignment horizontal="center"/>
    </xf>
    <xf numFmtId="164" fontId="0" fillId="0" borderId="17" xfId="0" applyNumberFormat="1" applyBorder="1"/>
    <xf numFmtId="2" fontId="0" fillId="0" borderId="18" xfId="0" applyNumberFormat="1" applyBorder="1" applyAlignment="1">
      <alignment horizontal="center"/>
    </xf>
    <xf numFmtId="164" fontId="0" fillId="0" borderId="17" xfId="0" quotePrefix="1" applyNumberFormat="1" applyBorder="1"/>
    <xf numFmtId="164" fontId="0" fillId="0" borderId="19" xfId="0" applyNumberFormat="1" applyBorder="1"/>
    <xf numFmtId="164" fontId="0" fillId="0" borderId="20" xfId="0" applyNumberFormat="1" applyBorder="1"/>
    <xf numFmtId="2" fontId="0" fillId="0" borderId="21" xfId="0" applyNumberFormat="1" applyBorder="1" applyAlignment="1">
      <alignment horizontal="center"/>
    </xf>
    <xf numFmtId="0" fontId="0" fillId="0" borderId="9" xfId="0" applyBorder="1" applyProtection="1"/>
    <xf numFmtId="164" fontId="0" fillId="0" borderId="9" xfId="0" applyNumberFormat="1" applyBorder="1"/>
    <xf numFmtId="0" fontId="0" fillId="0" borderId="22" xfId="0" applyBorder="1"/>
    <xf numFmtId="164" fontId="0" fillId="0" borderId="23" xfId="0" applyNumberFormat="1" applyBorder="1"/>
    <xf numFmtId="164" fontId="0" fillId="0" borderId="24" xfId="0" applyNumberFormat="1" applyBorder="1"/>
    <xf numFmtId="164" fontId="0" fillId="0" borderId="22" xfId="0" applyNumberFormat="1" applyBorder="1"/>
    <xf numFmtId="2" fontId="0" fillId="0" borderId="0" xfId="0" applyNumberFormat="1" applyBorder="1" applyAlignment="1">
      <alignment horizontal="center"/>
    </xf>
    <xf numFmtId="1" fontId="0" fillId="0" borderId="0" xfId="0" applyNumberFormat="1" applyBorder="1"/>
    <xf numFmtId="0" fontId="6" fillId="0" borderId="25" xfId="0" applyFont="1" applyBorder="1"/>
    <xf numFmtId="1" fontId="0" fillId="0" borderId="15" xfId="0" applyNumberFormat="1" applyBorder="1"/>
    <xf numFmtId="164" fontId="0" fillId="0" borderId="26" xfId="0" applyNumberFormat="1" applyBorder="1"/>
    <xf numFmtId="0" fontId="1" fillId="0" borderId="29" xfId="0" applyFont="1" applyBorder="1"/>
    <xf numFmtId="1" fontId="1" fillId="0" borderId="29" xfId="0" applyNumberFormat="1" applyFont="1" applyBorder="1"/>
    <xf numFmtId="2" fontId="1" fillId="0" borderId="0" xfId="0" applyNumberFormat="1" applyFont="1" applyBorder="1"/>
    <xf numFmtId="2" fontId="5" fillId="0" borderId="0" xfId="0" applyNumberFormat="1" applyFont="1" applyBorder="1"/>
    <xf numFmtId="1" fontId="6" fillId="0" borderId="6" xfId="0" applyNumberFormat="1" applyFont="1" applyBorder="1"/>
    <xf numFmtId="0" fontId="6" fillId="0" borderId="4" xfId="0" applyFont="1" applyBorder="1"/>
    <xf numFmtId="164" fontId="6" fillId="0" borderId="6" xfId="0" applyNumberFormat="1" applyFont="1" applyBorder="1"/>
    <xf numFmtId="0" fontId="6" fillId="0" borderId="21" xfId="0" applyFont="1" applyBorder="1"/>
    <xf numFmtId="0" fontId="0" fillId="0" borderId="21" xfId="0" applyBorder="1"/>
    <xf numFmtId="0" fontId="0" fillId="0" borderId="12" xfId="0" applyBorder="1"/>
    <xf numFmtId="2" fontId="0" fillId="0" borderId="21" xfId="0" applyNumberFormat="1" applyBorder="1"/>
    <xf numFmtId="2" fontId="0" fillId="0" borderId="12" xfId="0" applyNumberFormat="1" applyBorder="1"/>
    <xf numFmtId="164" fontId="0" fillId="0" borderId="21" xfId="0" applyNumberFormat="1" applyBorder="1"/>
    <xf numFmtId="0" fontId="0" fillId="0" borderId="0" xfId="0" applyAlignment="1">
      <alignment horizontal="center"/>
    </xf>
    <xf numFmtId="0" fontId="9" fillId="0" borderId="0" xfId="0" applyFont="1"/>
    <xf numFmtId="0" fontId="0" fillId="0" borderId="0" xfId="0" applyAlignment="1">
      <alignment wrapText="1"/>
    </xf>
    <xf numFmtId="0" fontId="10" fillId="0" borderId="0" xfId="0" applyFont="1"/>
    <xf numFmtId="0" fontId="11" fillId="0" borderId="0" xfId="0" applyFont="1" applyAlignment="1">
      <alignment wrapText="1"/>
    </xf>
    <xf numFmtId="0" fontId="12" fillId="0" borderId="0" xfId="0" applyFont="1"/>
    <xf numFmtId="0" fontId="8" fillId="0" borderId="0" xfId="0" applyFont="1" applyAlignment="1">
      <alignment horizontal="left"/>
    </xf>
    <xf numFmtId="0" fontId="14" fillId="0" borderId="21" xfId="0" applyFont="1" applyBorder="1" applyAlignment="1">
      <alignment horizontal="left"/>
    </xf>
    <xf numFmtId="0" fontId="0" fillId="0" borderId="0" xfId="0" applyAlignment="1">
      <alignment horizontal="left"/>
    </xf>
    <xf numFmtId="0" fontId="6" fillId="0" borderId="31" xfId="0" applyFont="1" applyBorder="1" applyAlignment="1">
      <alignment horizontal="left"/>
    </xf>
    <xf numFmtId="0" fontId="6" fillId="0" borderId="32" xfId="0" applyFont="1" applyBorder="1" applyAlignment="1">
      <alignment horizontal="left"/>
    </xf>
    <xf numFmtId="0" fontId="14" fillId="0" borderId="32" xfId="0" applyFont="1" applyBorder="1" applyAlignment="1">
      <alignment horizontal="center"/>
    </xf>
    <xf numFmtId="0" fontId="14" fillId="0" borderId="32" xfId="0" applyFont="1" applyBorder="1" applyAlignment="1">
      <alignment horizontal="left"/>
    </xf>
    <xf numFmtId="165" fontId="0" fillId="0" borderId="0" xfId="0" applyNumberFormat="1"/>
    <xf numFmtId="166" fontId="15" fillId="0" borderId="0" xfId="0" applyNumberFormat="1" applyFont="1" applyBorder="1" applyAlignment="1">
      <alignment horizontal="left"/>
    </xf>
    <xf numFmtId="0" fontId="16" fillId="0" borderId="0" xfId="0" applyFont="1" applyAlignment="1">
      <alignment horizontal="left"/>
    </xf>
    <xf numFmtId="164" fontId="13" fillId="0" borderId="0" xfId="0" applyNumberFormat="1" applyFont="1" applyAlignment="1">
      <alignment horizontal="right"/>
    </xf>
    <xf numFmtId="164" fontId="0" fillId="0" borderId="0" xfId="0" applyNumberFormat="1" applyAlignment="1">
      <alignment horizontal="center"/>
    </xf>
    <xf numFmtId="164" fontId="14" fillId="0" borderId="32" xfId="0" applyNumberFormat="1" applyFont="1" applyBorder="1" applyAlignment="1">
      <alignment horizontal="center"/>
    </xf>
    <xf numFmtId="164" fontId="14" fillId="0" borderId="33" xfId="0" applyNumberFormat="1" applyFont="1" applyBorder="1" applyAlignment="1">
      <alignment horizontal="center"/>
    </xf>
    <xf numFmtId="165" fontId="0" fillId="0" borderId="0" xfId="0" applyNumberFormat="1" applyAlignment="1">
      <alignment horizontal="center"/>
    </xf>
    <xf numFmtId="165" fontId="0" fillId="0" borderId="30" xfId="0" applyNumberFormat="1" applyBorder="1" applyAlignment="1">
      <alignment horizontal="center"/>
    </xf>
    <xf numFmtId="165" fontId="14" fillId="0" borderId="32" xfId="0" applyNumberFormat="1" applyFont="1" applyBorder="1" applyAlignment="1">
      <alignment horizontal="center"/>
    </xf>
    <xf numFmtId="49" fontId="15" fillId="0" borderId="0" xfId="0" applyNumberFormat="1" applyFont="1" applyBorder="1" applyAlignment="1">
      <alignment horizontal="left"/>
    </xf>
    <xf numFmtId="164" fontId="1" fillId="0" borderId="0" xfId="0" applyNumberFormat="1" applyFont="1" applyBorder="1"/>
    <xf numFmtId="0" fontId="1" fillId="0" borderId="0" xfId="0" applyFont="1"/>
    <xf numFmtId="166" fontId="15" fillId="0" borderId="0" xfId="0" quotePrefix="1" applyNumberFormat="1" applyFont="1" applyBorder="1" applyAlignment="1">
      <alignment horizontal="left"/>
    </xf>
    <xf numFmtId="164" fontId="17" fillId="0" borderId="0" xfId="0" applyNumberFormat="1" applyFont="1"/>
    <xf numFmtId="0" fontId="7" fillId="0" borderId="0" xfId="0" applyFont="1" applyBorder="1" applyAlignment="1">
      <alignment horizontal="center"/>
    </xf>
    <xf numFmtId="0" fontId="6" fillId="0" borderId="0" xfId="0" applyFont="1"/>
    <xf numFmtId="164" fontId="17" fillId="0" borderId="2" xfId="0" applyNumberFormat="1" applyFont="1" applyBorder="1"/>
    <xf numFmtId="164" fontId="17" fillId="0" borderId="23" xfId="0" applyNumberFormat="1" applyFont="1" applyBorder="1"/>
    <xf numFmtId="164" fontId="17" fillId="0" borderId="28" xfId="0" applyNumberFormat="1" applyFont="1" applyBorder="1"/>
    <xf numFmtId="164" fontId="17" fillId="0" borderId="22" xfId="0" applyNumberFormat="1" applyFont="1" applyBorder="1"/>
    <xf numFmtId="0" fontId="18" fillId="0" borderId="0" xfId="0" applyFont="1"/>
    <xf numFmtId="164" fontId="17" fillId="0" borderId="24" xfId="0" applyNumberFormat="1" applyFont="1" applyBorder="1"/>
    <xf numFmtId="2" fontId="6" fillId="0" borderId="21" xfId="0" applyNumberFormat="1" applyFont="1" applyBorder="1" applyAlignment="1">
      <alignment horizontal="center"/>
    </xf>
    <xf numFmtId="2" fontId="6" fillId="0" borderId="16" xfId="0" applyNumberFormat="1" applyFont="1" applyBorder="1" applyAlignment="1">
      <alignment horizontal="center"/>
    </xf>
    <xf numFmtId="2" fontId="6" fillId="0" borderId="18" xfId="0" applyNumberFormat="1" applyFont="1" applyBorder="1" applyAlignment="1">
      <alignment horizontal="center"/>
    </xf>
    <xf numFmtId="164" fontId="1" fillId="0" borderId="2" xfId="0" applyNumberFormat="1" applyFont="1" applyBorder="1"/>
    <xf numFmtId="164" fontId="6" fillId="0" borderId="0" xfId="0" applyNumberFormat="1" applyFont="1"/>
    <xf numFmtId="164" fontId="1" fillId="0" borderId="0" xfId="0" applyNumberFormat="1" applyFont="1"/>
    <xf numFmtId="1" fontId="0" fillId="0" borderId="34" xfId="0" applyNumberFormat="1" applyBorder="1"/>
    <xf numFmtId="164" fontId="0" fillId="0" borderId="34" xfId="0" applyNumberFormat="1" applyBorder="1"/>
    <xf numFmtId="164" fontId="0" fillId="0" borderId="34" xfId="0" quotePrefix="1" applyNumberFormat="1" applyBorder="1"/>
    <xf numFmtId="164" fontId="0" fillId="0" borderId="6" xfId="0" applyNumberFormat="1" applyBorder="1"/>
    <xf numFmtId="164" fontId="17" fillId="0" borderId="0" xfId="0" applyNumberFormat="1" applyFont="1" applyBorder="1"/>
    <xf numFmtId="164" fontId="17" fillId="0" borderId="15" xfId="0" applyNumberFormat="1" applyFont="1" applyBorder="1"/>
    <xf numFmtId="164" fontId="1" fillId="0" borderId="23" xfId="0" applyNumberFormat="1" applyFont="1" applyBorder="1"/>
    <xf numFmtId="164" fontId="1" fillId="0" borderId="15" xfId="0" applyNumberFormat="1" applyFont="1" applyBorder="1"/>
    <xf numFmtId="164" fontId="1" fillId="0" borderId="19" xfId="0" applyNumberFormat="1" applyFont="1" applyBorder="1"/>
    <xf numFmtId="2" fontId="0" fillId="0" borderId="2" xfId="0" applyNumberFormat="1" applyBorder="1" applyAlignment="1">
      <alignment horizontal="center"/>
    </xf>
    <xf numFmtId="2" fontId="0" fillId="0" borderId="23" xfId="0" applyNumberFormat="1" applyBorder="1" applyAlignment="1">
      <alignment horizontal="center"/>
    </xf>
    <xf numFmtId="1" fontId="6" fillId="0" borderId="0" xfId="0" applyNumberFormat="1" applyFont="1" applyAlignment="1">
      <alignment horizontal="right"/>
    </xf>
    <xf numFmtId="1" fontId="21" fillId="2" borderId="0" xfId="0" applyNumberFormat="1" applyFont="1" applyFill="1" applyAlignment="1">
      <alignment horizontal="right"/>
    </xf>
    <xf numFmtId="1" fontId="6" fillId="0" borderId="35" xfId="0" applyNumberFormat="1" applyFont="1" applyBorder="1" applyAlignment="1">
      <alignment horizontal="right"/>
    </xf>
    <xf numFmtId="164" fontId="17" fillId="0" borderId="35" xfId="0" applyNumberFormat="1" applyFont="1" applyBorder="1"/>
    <xf numFmtId="0" fontId="17" fillId="0" borderId="0" xfId="0" applyFont="1"/>
    <xf numFmtId="0" fontId="22" fillId="0" borderId="0" xfId="0" applyFont="1"/>
    <xf numFmtId="1" fontId="20" fillId="0" borderId="0" xfId="0" applyNumberFormat="1" applyFont="1" applyAlignment="1">
      <alignment horizontal="right"/>
    </xf>
    <xf numFmtId="1" fontId="23" fillId="0" borderId="0" xfId="0" applyNumberFormat="1" applyFont="1" applyAlignment="1">
      <alignment horizontal="right"/>
    </xf>
    <xf numFmtId="0" fontId="6" fillId="0" borderId="29" xfId="0" applyFont="1" applyBorder="1" applyAlignment="1">
      <alignment horizontal="center"/>
    </xf>
    <xf numFmtId="0" fontId="6" fillId="0" borderId="4" xfId="0" applyFont="1" applyBorder="1" applyAlignment="1">
      <alignment horizontal="center"/>
    </xf>
    <xf numFmtId="0" fontId="6" fillId="0" borderId="7" xfId="0" applyFont="1" applyBorder="1" applyAlignment="1">
      <alignment horizontal="center"/>
    </xf>
    <xf numFmtId="0" fontId="6" fillId="0" borderId="8" xfId="0" applyFont="1" applyBorder="1" applyAlignment="1">
      <alignment horizontal="center"/>
    </xf>
    <xf numFmtId="0" fontId="6" fillId="0" borderId="0" xfId="0" applyFont="1" applyAlignment="1">
      <alignment horizontal="center"/>
    </xf>
    <xf numFmtId="2" fontId="6" fillId="0" borderId="7" xfId="0" applyNumberFormat="1" applyFont="1" applyBorder="1" applyAlignment="1">
      <alignment horizontal="center"/>
    </xf>
    <xf numFmtId="0" fontId="6" fillId="0" borderId="0" xfId="0" applyFont="1" applyBorder="1" applyAlignment="1">
      <alignment horizontal="center"/>
    </xf>
    <xf numFmtId="0" fontId="6" fillId="0" borderId="0" xfId="0" applyFont="1" applyBorder="1"/>
    <xf numFmtId="1" fontId="20" fillId="0" borderId="0" xfId="0" applyNumberFormat="1" applyFont="1" applyAlignment="1">
      <alignment horizontal="center"/>
    </xf>
    <xf numFmtId="1" fontId="23" fillId="0" borderId="0" xfId="0" applyNumberFormat="1" applyFont="1" applyAlignment="1">
      <alignment horizontal="center"/>
    </xf>
    <xf numFmtId="2" fontId="0" fillId="0" borderId="36" xfId="0" applyNumberFormat="1" applyBorder="1" applyAlignment="1">
      <alignment horizontal="center"/>
    </xf>
    <xf numFmtId="0" fontId="6" fillId="0" borderId="9" xfId="0" applyFont="1" applyBorder="1" applyAlignment="1">
      <alignment horizontal="center"/>
    </xf>
    <xf numFmtId="1" fontId="6" fillId="0" borderId="35" xfId="0" applyNumberFormat="1" applyFont="1" applyBorder="1" applyAlignment="1">
      <alignment horizontal="center"/>
    </xf>
    <xf numFmtId="1" fontId="6" fillId="0" borderId="0" xfId="0" applyNumberFormat="1" applyFont="1" applyAlignment="1">
      <alignment horizontal="center"/>
    </xf>
    <xf numFmtId="1" fontId="6" fillId="0" borderId="7" xfId="0" applyNumberFormat="1" applyFont="1" applyBorder="1" applyAlignment="1">
      <alignment horizontal="center"/>
    </xf>
    <xf numFmtId="1" fontId="6" fillId="0" borderId="29" xfId="0" applyNumberFormat="1" applyFont="1" applyBorder="1" applyAlignment="1">
      <alignment horizontal="center"/>
    </xf>
    <xf numFmtId="1" fontId="6" fillId="0" borderId="4" xfId="0" applyNumberFormat="1" applyFont="1" applyBorder="1" applyAlignment="1">
      <alignment horizontal="center"/>
    </xf>
    <xf numFmtId="0" fontId="6" fillId="0" borderId="8" xfId="0" applyFont="1" applyBorder="1" applyAlignment="1" applyProtection="1">
      <alignment horizontal="center"/>
    </xf>
    <xf numFmtId="0" fontId="6" fillId="0" borderId="9" xfId="0" applyFont="1" applyBorder="1" applyAlignment="1" applyProtection="1">
      <alignment horizontal="center"/>
    </xf>
    <xf numFmtId="2" fontId="6" fillId="0" borderId="22" xfId="0" applyNumberFormat="1" applyFont="1" applyBorder="1" applyAlignment="1">
      <alignment horizontal="center"/>
    </xf>
    <xf numFmtId="2" fontId="6" fillId="0" borderId="0" xfId="0" applyNumberFormat="1" applyFont="1" applyBorder="1" applyAlignment="1">
      <alignment horizontal="center"/>
    </xf>
    <xf numFmtId="164" fontId="18" fillId="0" borderId="0" xfId="0" applyNumberFormat="1" applyFont="1"/>
    <xf numFmtId="0" fontId="18" fillId="0" borderId="12" xfId="0" applyFont="1" applyBorder="1"/>
    <xf numFmtId="0" fontId="18" fillId="0" borderId="6" xfId="0" applyFont="1" applyBorder="1"/>
    <xf numFmtId="2" fontId="17" fillId="0" borderId="7" xfId="0" applyNumberFormat="1" applyFont="1" applyBorder="1" applyAlignment="1">
      <alignment horizontal="center"/>
    </xf>
    <xf numFmtId="0" fontId="17" fillId="0" borderId="18" xfId="0" applyFont="1" applyBorder="1"/>
    <xf numFmtId="0" fontId="17" fillId="0" borderId="20" xfId="0" applyFont="1" applyBorder="1"/>
    <xf numFmtId="164" fontId="6" fillId="0" borderId="26" xfId="0" applyNumberFormat="1" applyFont="1" applyBorder="1"/>
    <xf numFmtId="0" fontId="17" fillId="0" borderId="26" xfId="0" applyFont="1" applyBorder="1"/>
    <xf numFmtId="164" fontId="6" fillId="0" borderId="0" xfId="0" applyNumberFormat="1" applyFont="1" applyBorder="1"/>
    <xf numFmtId="0" fontId="6" fillId="0" borderId="12" xfId="0" applyFont="1" applyBorder="1"/>
    <xf numFmtId="1" fontId="17" fillId="0" borderId="0" xfId="0" applyNumberFormat="1" applyFont="1"/>
    <xf numFmtId="2" fontId="6" fillId="0" borderId="12" xfId="0" applyNumberFormat="1" applyFont="1" applyBorder="1"/>
    <xf numFmtId="2" fontId="6" fillId="0" borderId="6" xfId="0" applyNumberFormat="1" applyFont="1" applyBorder="1"/>
    <xf numFmtId="2" fontId="6" fillId="0" borderId="0" xfId="0" applyNumberFormat="1" applyFont="1"/>
    <xf numFmtId="164" fontId="0" fillId="0" borderId="0" xfId="0" applyNumberFormat="1" applyAlignment="1">
      <alignment horizontal="right"/>
    </xf>
    <xf numFmtId="1" fontId="6" fillId="0" borderId="0" xfId="0" applyNumberFormat="1" applyFont="1"/>
    <xf numFmtId="164" fontId="6" fillId="0" borderId="8" xfId="0" applyNumberFormat="1" applyFont="1" applyBorder="1"/>
    <xf numFmtId="164" fontId="6" fillId="0" borderId="23" xfId="0" applyNumberFormat="1" applyFont="1" applyBorder="1"/>
    <xf numFmtId="164" fontId="6" fillId="0" borderId="15" xfId="0" applyNumberFormat="1" applyFont="1" applyBorder="1"/>
    <xf numFmtId="164" fontId="6" fillId="0" borderId="19" xfId="0" applyNumberFormat="1" applyFont="1" applyBorder="1"/>
    <xf numFmtId="164" fontId="6" fillId="0" borderId="28" xfId="0" applyNumberFormat="1" applyFont="1" applyBorder="1"/>
    <xf numFmtId="164" fontId="6" fillId="0" borderId="27" xfId="0" applyNumberFormat="1" applyFont="1" applyBorder="1"/>
    <xf numFmtId="1" fontId="6" fillId="0" borderId="8" xfId="0" applyNumberFormat="1" applyFont="1" applyBorder="1" applyAlignment="1" applyProtection="1">
      <alignment horizontal="center"/>
    </xf>
    <xf numFmtId="1" fontId="6" fillId="0" borderId="0" xfId="0" applyNumberFormat="1" applyFont="1" applyAlignment="1" applyProtection="1">
      <alignment horizontal="center"/>
    </xf>
    <xf numFmtId="164" fontId="6" fillId="0" borderId="23" xfId="0" quotePrefix="1" applyNumberFormat="1" applyFont="1" applyBorder="1"/>
    <xf numFmtId="1" fontId="6" fillId="0" borderId="7" xfId="0" applyNumberFormat="1" applyFont="1" applyBorder="1" applyAlignment="1" applyProtection="1">
      <alignment horizontal="center"/>
    </xf>
    <xf numFmtId="1" fontId="6" fillId="0" borderId="9" xfId="0" applyNumberFormat="1" applyFont="1" applyBorder="1" applyAlignment="1" applyProtection="1">
      <alignment horizontal="center"/>
    </xf>
    <xf numFmtId="1" fontId="6" fillId="0" borderId="8" xfId="0" applyNumberFormat="1" applyFont="1" applyBorder="1" applyAlignment="1">
      <alignment horizontal="center"/>
    </xf>
    <xf numFmtId="1" fontId="6" fillId="0" borderId="9" xfId="0" applyNumberFormat="1" applyFont="1" applyBorder="1" applyAlignment="1">
      <alignment horizontal="center"/>
    </xf>
    <xf numFmtId="0" fontId="6" fillId="0" borderId="22" xfId="0" applyFont="1" applyBorder="1" applyAlignment="1">
      <alignment horizontal="center"/>
    </xf>
    <xf numFmtId="0" fontId="6" fillId="0" borderId="29" xfId="0" applyFont="1" applyBorder="1" applyAlignment="1" applyProtection="1">
      <alignment horizontal="center"/>
    </xf>
    <xf numFmtId="0" fontId="6" fillId="0" borderId="29" xfId="0" quotePrefix="1" applyFont="1" applyBorder="1" applyAlignment="1">
      <alignment horizontal="center"/>
    </xf>
    <xf numFmtId="2" fontId="6" fillId="0" borderId="0" xfId="0" applyNumberFormat="1" applyFont="1" applyAlignment="1">
      <alignment horizontal="center"/>
    </xf>
    <xf numFmtId="1" fontId="6" fillId="0" borderId="1" xfId="0" applyNumberFormat="1" applyFont="1" applyBorder="1" applyAlignment="1">
      <alignment horizontal="center"/>
    </xf>
    <xf numFmtId="164" fontId="6" fillId="0" borderId="9" xfId="0" applyNumberFormat="1" applyFont="1" applyBorder="1"/>
    <xf numFmtId="164" fontId="17" fillId="0" borderId="24" xfId="0" applyNumberFormat="1" applyFont="1" applyBorder="1" applyAlignment="1">
      <alignment horizontal="center"/>
    </xf>
    <xf numFmtId="2" fontId="17" fillId="0" borderId="26" xfId="0" applyNumberFormat="1" applyFont="1" applyFill="1" applyBorder="1" applyAlignment="1">
      <alignment horizontal="center"/>
    </xf>
    <xf numFmtId="0" fontId="6" fillId="0" borderId="13" xfId="0" applyFont="1" applyBorder="1" applyAlignment="1">
      <alignment horizontal="right"/>
    </xf>
    <xf numFmtId="0" fontId="6" fillId="0" borderId="14" xfId="0" applyFont="1" applyBorder="1" applyAlignment="1">
      <alignment horizontal="right"/>
    </xf>
    <xf numFmtId="2" fontId="0" fillId="0" borderId="21" xfId="0" applyNumberFormat="1" applyBorder="1" applyAlignment="1">
      <alignment horizontal="right"/>
    </xf>
    <xf numFmtId="164" fontId="0" fillId="0" borderId="0" xfId="0" applyNumberFormat="1" applyBorder="1" applyAlignment="1">
      <alignment horizontal="right"/>
    </xf>
    <xf numFmtId="2" fontId="0" fillId="0" borderId="0" xfId="0" applyNumberFormat="1" applyAlignment="1">
      <alignment horizontal="right"/>
    </xf>
    <xf numFmtId="2" fontId="6" fillId="0" borderId="0" xfId="0" applyNumberFormat="1" applyFont="1" applyFill="1" applyBorder="1" applyAlignment="1">
      <alignment horizontal="center"/>
    </xf>
    <xf numFmtId="0" fontId="9" fillId="0" borderId="0" xfId="0" applyFont="1" applyAlignment="1">
      <alignment horizontal="center"/>
    </xf>
    <xf numFmtId="0" fontId="6" fillId="0" borderId="32" xfId="0" applyFont="1" applyBorder="1" applyAlignment="1">
      <alignment horizontal="center"/>
    </xf>
    <xf numFmtId="1" fontId="6" fillId="0" borderId="0" xfId="0" applyNumberFormat="1" applyFont="1" applyBorder="1" applyAlignment="1">
      <alignment horizontal="center"/>
    </xf>
    <xf numFmtId="0" fontId="24" fillId="0" borderId="0" xfId="0" applyFont="1" applyAlignment="1">
      <alignment horizontal="left"/>
    </xf>
    <xf numFmtId="2" fontId="6" fillId="0" borderId="36" xfId="0" applyNumberFormat="1" applyFont="1" applyBorder="1" applyAlignment="1">
      <alignment horizontal="center"/>
    </xf>
    <xf numFmtId="164" fontId="1" fillId="0" borderId="28" xfId="0" applyNumberFormat="1" applyFont="1" applyBorder="1"/>
    <xf numFmtId="164" fontId="17" fillId="0" borderId="26" xfId="0" applyNumberFormat="1" applyFont="1" applyBorder="1"/>
    <xf numFmtId="1" fontId="0" fillId="0" borderId="23" xfId="0" applyNumberFormat="1" applyBorder="1"/>
    <xf numFmtId="164" fontId="6" fillId="0" borderId="24" xfId="0" applyNumberFormat="1" applyFont="1" applyBorder="1"/>
    <xf numFmtId="1" fontId="0" fillId="0" borderId="0" xfId="0" applyNumberFormat="1" applyProtection="1"/>
    <xf numFmtId="1" fontId="18" fillId="0" borderId="0" xfId="0" applyNumberFormat="1" applyFont="1"/>
    <xf numFmtId="164" fontId="0" fillId="0" borderId="28" xfId="0" applyNumberFormat="1" applyBorder="1"/>
    <xf numFmtId="164" fontId="18" fillId="0" borderId="35" xfId="0" applyNumberFormat="1" applyFont="1" applyBorder="1"/>
    <xf numFmtId="1" fontId="17" fillId="0" borderId="26" xfId="0" applyNumberFormat="1" applyFont="1" applyBorder="1"/>
    <xf numFmtId="1" fontId="0" fillId="0" borderId="0" xfId="0" applyNumberFormat="1" applyAlignment="1">
      <alignment horizontal="right"/>
    </xf>
    <xf numFmtId="164" fontId="6" fillId="0" borderId="0" xfId="0" applyNumberFormat="1" applyFont="1" applyAlignment="1">
      <alignment horizontal="right"/>
    </xf>
    <xf numFmtId="164" fontId="17" fillId="0" borderId="0" xfId="0" applyNumberFormat="1" applyFont="1" applyAlignment="1">
      <alignment horizontal="right"/>
    </xf>
    <xf numFmtId="1" fontId="6" fillId="0" borderId="0" xfId="0" applyNumberFormat="1" applyFont="1" applyBorder="1"/>
    <xf numFmtId="164" fontId="6" fillId="0" borderId="26" xfId="0" applyNumberFormat="1" applyFont="1" applyBorder="1" applyAlignment="1">
      <alignment horizontal="right"/>
    </xf>
    <xf numFmtId="164" fontId="1" fillId="0" borderId="26" xfId="0" applyNumberFormat="1" applyFont="1" applyBorder="1"/>
    <xf numFmtId="164" fontId="6" fillId="0" borderId="0" xfId="0" applyNumberFormat="1" applyFont="1" applyProtection="1"/>
    <xf numFmtId="1" fontId="6" fillId="0" borderId="0" xfId="0" applyNumberFormat="1" applyFont="1" applyProtection="1"/>
    <xf numFmtId="1" fontId="17" fillId="0" borderId="0" xfId="0" applyNumberFormat="1" applyFont="1" applyBorder="1"/>
    <xf numFmtId="164" fontId="6" fillId="0" borderId="30" xfId="0" applyNumberFormat="1" applyFont="1" applyBorder="1"/>
    <xf numFmtId="2" fontId="0" fillId="0" borderId="22" xfId="0" applyNumberFormat="1" applyBorder="1" applyAlignment="1">
      <alignment horizontal="center"/>
    </xf>
    <xf numFmtId="0" fontId="6" fillId="0" borderId="4" xfId="0" applyFont="1" applyBorder="1" applyAlignment="1" applyProtection="1">
      <alignment horizontal="center"/>
    </xf>
    <xf numFmtId="164" fontId="17" fillId="0" borderId="17" xfId="0" applyNumberFormat="1" applyFont="1" applyBorder="1"/>
    <xf numFmtId="164" fontId="0" fillId="0" borderId="32" xfId="0" applyNumberFormat="1" applyBorder="1"/>
    <xf numFmtId="1" fontId="6" fillId="0" borderId="0" xfId="0" applyNumberFormat="1" applyFont="1" applyAlignment="1">
      <alignment horizontal="left"/>
    </xf>
    <xf numFmtId="0" fontId="25" fillId="0" borderId="0" xfId="0" applyFont="1"/>
    <xf numFmtId="164" fontId="25" fillId="0" borderId="0" xfId="0" applyNumberFormat="1" applyFont="1"/>
    <xf numFmtId="164" fontId="26" fillId="0" borderId="0" xfId="0" applyNumberFormat="1" applyFont="1"/>
    <xf numFmtId="1" fontId="6" fillId="0" borderId="0" xfId="0" quotePrefix="1" applyNumberFormat="1" applyFont="1" applyAlignment="1">
      <alignment horizontal="center"/>
    </xf>
    <xf numFmtId="164" fontId="11" fillId="0" borderId="0" xfId="0" applyNumberFormat="1" applyFont="1"/>
    <xf numFmtId="164" fontId="17" fillId="0" borderId="35" xfId="0" applyNumberFormat="1" applyFont="1" applyBorder="1" applyAlignment="1">
      <alignment horizontal="center"/>
    </xf>
    <xf numFmtId="164" fontId="6" fillId="0" borderId="35" xfId="0" applyNumberFormat="1" applyFont="1" applyBorder="1"/>
    <xf numFmtId="164" fontId="6" fillId="0" borderId="15" xfId="0" quotePrefix="1" applyNumberFormat="1" applyFont="1" applyBorder="1"/>
    <xf numFmtId="164" fontId="6" fillId="0" borderId="19" xfId="0" quotePrefix="1" applyNumberFormat="1" applyFont="1" applyBorder="1"/>
    <xf numFmtId="2" fontId="6" fillId="0" borderId="37" xfId="0" applyNumberFormat="1" applyFont="1" applyBorder="1" applyAlignment="1">
      <alignment horizontal="center"/>
    </xf>
    <xf numFmtId="0" fontId="18" fillId="0" borderId="26" xfId="0" applyFont="1" applyBorder="1"/>
    <xf numFmtId="164" fontId="17" fillId="0" borderId="38" xfId="0" applyNumberFormat="1" applyFont="1" applyBorder="1"/>
    <xf numFmtId="1" fontId="23" fillId="0" borderId="0" xfId="0" applyNumberFormat="1" applyFont="1" applyBorder="1" applyAlignment="1">
      <alignment horizontal="center"/>
    </xf>
    <xf numFmtId="0" fontId="6" fillId="0" borderId="19" xfId="0" applyFont="1" applyBorder="1"/>
    <xf numFmtId="0" fontId="19" fillId="0" borderId="5" xfId="0" applyFont="1" applyBorder="1" applyAlignment="1">
      <alignment horizontal="center"/>
    </xf>
    <xf numFmtId="0" fontId="2" fillId="0" borderId="4" xfId="0" applyFont="1" applyBorder="1" applyAlignment="1">
      <alignment horizontal="center"/>
    </xf>
    <xf numFmtId="0" fontId="2" fillId="0" borderId="0"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6" fillId="0" borderId="21" xfId="0" applyFont="1" applyBorder="1" applyAlignment="1">
      <alignment horizontal="center"/>
    </xf>
    <xf numFmtId="2" fontId="2" fillId="0" borderId="4" xfId="0" applyNumberFormat="1" applyFont="1" applyBorder="1" applyAlignment="1">
      <alignment horizontal="center"/>
    </xf>
    <xf numFmtId="2" fontId="2" fillId="0" borderId="0" xfId="0" applyNumberFormat="1" applyFont="1" applyBorder="1" applyAlignment="1">
      <alignment horizontal="center"/>
    </xf>
    <xf numFmtId="2" fontId="2" fillId="0" borderId="5" xfId="0" applyNumberFormat="1" applyFont="1" applyBorder="1" applyAlignment="1">
      <alignment horizontal="center"/>
    </xf>
    <xf numFmtId="2" fontId="2" fillId="0" borderId="6" xfId="0" applyNumberFormat="1" applyFont="1" applyBorder="1" applyAlignment="1">
      <alignment horizontal="center"/>
    </xf>
    <xf numFmtId="164" fontId="2" fillId="0" borderId="4" xfId="0" applyNumberFormat="1" applyFont="1" applyBorder="1" applyAlignment="1">
      <alignment horizontal="center"/>
    </xf>
    <xf numFmtId="164" fontId="2" fillId="0" borderId="0" xfId="0" applyNumberFormat="1" applyFont="1" applyBorder="1" applyAlignment="1">
      <alignment horizontal="center"/>
    </xf>
    <xf numFmtId="164" fontId="2" fillId="0" borderId="5" xfId="0" applyNumberFormat="1" applyFont="1" applyBorder="1" applyAlignment="1">
      <alignment horizontal="center"/>
    </xf>
    <xf numFmtId="164" fontId="2" fillId="0" borderId="6" xfId="0" applyNumberFormat="1" applyFont="1" applyBorder="1" applyAlignment="1">
      <alignment horizontal="center"/>
    </xf>
  </cellXfs>
  <cellStyles count="1">
    <cellStyle name="Normal" xfId="0" builtinId="0"/>
  </cellStyles>
  <dxfs count="2828">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FF0000"/>
      </font>
    </dxf>
    <dxf>
      <font>
        <color rgb="FF0000FF"/>
      </font>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0000FF"/>
      </font>
    </dxf>
    <dxf>
      <font>
        <color rgb="FFFF0000"/>
      </font>
    </dxf>
    <dxf>
      <font>
        <color rgb="FF0000FF"/>
      </font>
    </dxf>
    <dxf>
      <font>
        <color rgb="FFFF0000"/>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fill>
        <patternFill>
          <bgColor theme="0"/>
        </patternFill>
      </fill>
    </dxf>
    <dxf>
      <font>
        <color rgb="FF0000FF"/>
      </font>
      <fill>
        <patternFill>
          <bgColor theme="0"/>
        </patternFill>
      </fill>
    </dxf>
    <dxf>
      <font>
        <color rgb="FFFF0000"/>
      </font>
      <fill>
        <patternFill>
          <bgColor theme="0"/>
        </patternFill>
      </fill>
    </dxf>
    <dxf>
      <font>
        <color rgb="FF0000FF"/>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Global Average Yearly Precipitation</a:t>
            </a:r>
          </a:p>
        </c:rich>
      </c:tx>
      <c:layout>
        <c:manualLayout>
          <c:xMode val="edge"/>
          <c:yMode val="edge"/>
          <c:x val="0.37404968944099382"/>
          <c:y val="2.1978060012217724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9"/>
            <c:spPr>
              <a:solidFill>
                <a:srgbClr val="0000FF"/>
              </a:solidFill>
              <a:ln w="9525">
                <a:solidFill>
                  <a:srgbClr val="0000FF"/>
                </a:solidFill>
              </a:ln>
              <a:effectLst/>
            </c:spPr>
          </c:marker>
          <c:xVal>
            <c:numRef>
              <c:f>Yearly!$A$2:$A$60</c:f>
              <c:numCache>
                <c:formatCode>General</c:formatCode>
                <c:ptCount val="59"/>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1">
                  <c:v>1997</c:v>
                </c:pt>
                <c:pt idx="32">
                  <c:v>1998</c:v>
                </c:pt>
                <c:pt idx="33">
                  <c:v>1999</c:v>
                </c:pt>
                <c:pt idx="34">
                  <c:v>2000</c:v>
                </c:pt>
                <c:pt idx="35">
                  <c:v>2001</c:v>
                </c:pt>
                <c:pt idx="36">
                  <c:v>2002</c:v>
                </c:pt>
                <c:pt idx="37">
                  <c:v>2003</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pt idx="51">
                  <c:v>2017</c:v>
                </c:pt>
                <c:pt idx="52">
                  <c:v>2018</c:v>
                </c:pt>
                <c:pt idx="53">
                  <c:v>2019</c:v>
                </c:pt>
                <c:pt idx="54">
                  <c:v>2020</c:v>
                </c:pt>
                <c:pt idx="55">
                  <c:v>2021</c:v>
                </c:pt>
                <c:pt idx="56" formatCode="0">
                  <c:v>2022</c:v>
                </c:pt>
                <c:pt idx="57" formatCode="0">
                  <c:v>2023</c:v>
                </c:pt>
              </c:numCache>
            </c:numRef>
          </c:xVal>
          <c:yVal>
            <c:numRef>
              <c:f>Yearly!$BH$2:$BH$60</c:f>
              <c:numCache>
                <c:formatCode>0</c:formatCode>
                <c:ptCount val="59"/>
                <c:pt idx="0">
                  <c:v>3222.9756000000002</c:v>
                </c:pt>
                <c:pt idx="1">
                  <c:v>2714.6963636363639</c:v>
                </c:pt>
                <c:pt idx="2">
                  <c:v>2292.9387272727272</c:v>
                </c:pt>
                <c:pt idx="3">
                  <c:v>2560.9944444444445</c:v>
                </c:pt>
                <c:pt idx="4">
                  <c:v>3406.7458800000004</c:v>
                </c:pt>
                <c:pt idx="5">
                  <c:v>2303.0130200000003</c:v>
                </c:pt>
                <c:pt idx="6">
                  <c:v>2445.0961909090911</c:v>
                </c:pt>
                <c:pt idx="7">
                  <c:v>2437.0340000000001</c:v>
                </c:pt>
                <c:pt idx="8">
                  <c:v>2366.5789090909088</c:v>
                </c:pt>
                <c:pt idx="9">
                  <c:v>2868.8582608695656</c:v>
                </c:pt>
                <c:pt idx="10">
                  <c:v>1898.7000000000005</c:v>
                </c:pt>
                <c:pt idx="11">
                  <c:v>2301.1078260869567</c:v>
                </c:pt>
                <c:pt idx="12">
                  <c:v>2514.9408695652178</c:v>
                </c:pt>
                <c:pt idx="13">
                  <c:v>2354.4007692307691</c:v>
                </c:pt>
                <c:pt idx="14">
                  <c:v>2231.0930769230772</c:v>
                </c:pt>
                <c:pt idx="15">
                  <c:v>3348.76923076923</c:v>
                </c:pt>
                <c:pt idx="16">
                  <c:v>2025.4938461538466</c:v>
                </c:pt>
                <c:pt idx="17">
                  <c:v>2394.0022222222224</c:v>
                </c:pt>
                <c:pt idx="18">
                  <c:v>2391.1488888888889</c:v>
                </c:pt>
                <c:pt idx="19">
                  <c:v>2312.9464285714284</c:v>
                </c:pt>
                <c:pt idx="20">
                  <c:v>2145.4650344827587</c:v>
                </c:pt>
                <c:pt idx="21">
                  <c:v>2980.3862068965523</c:v>
                </c:pt>
                <c:pt idx="22">
                  <c:v>2535.5806896551726</c:v>
                </c:pt>
                <c:pt idx="23">
                  <c:v>2232.2158620689661</c:v>
                </c:pt>
                <c:pt idx="24">
                  <c:v>2579.6578571428568</c:v>
                </c:pt>
                <c:pt idx="25">
                  <c:v>2449.3634482758625</c:v>
                </c:pt>
                <c:pt idx="26">
                  <c:v>2566.0758620689658</c:v>
                </c:pt>
                <c:pt idx="27">
                  <c:v>2775.2482758620686</c:v>
                </c:pt>
                <c:pt idx="28">
                  <c:v>2411.6310344827584</c:v>
                </c:pt>
                <c:pt idx="29">
                  <c:v>2803.7599999999998</c:v>
                </c:pt>
                <c:pt idx="30">
                  <c:v>2961.2689655172408</c:v>
                </c:pt>
                <c:pt idx="31">
                  <c:v>1711.8538969218789</c:v>
                </c:pt>
                <c:pt idx="32">
                  <c:v>2588.6729411764704</c:v>
                </c:pt>
                <c:pt idx="33">
                  <c:v>3298.4037837837836</c:v>
                </c:pt>
                <c:pt idx="34">
                  <c:v>2893.797297297298</c:v>
                </c:pt>
                <c:pt idx="35">
                  <c:v>2396.4840000000004</c:v>
                </c:pt>
                <c:pt idx="36">
                  <c:v>2503.136500000001</c:v>
                </c:pt>
                <c:pt idx="37">
                  <c:v>2874.7645238095247</c:v>
                </c:pt>
                <c:pt idx="38">
                  <c:v>2819.918536585365</c:v>
                </c:pt>
                <c:pt idx="39">
                  <c:v>2524.8189697809448</c:v>
                </c:pt>
                <c:pt idx="40">
                  <c:v>2849.0634664204954</c:v>
                </c:pt>
                <c:pt idx="41">
                  <c:v>2969.6834029073793</c:v>
                </c:pt>
                <c:pt idx="42">
                  <c:v>2420.8493750000002</c:v>
                </c:pt>
                <c:pt idx="43">
                  <c:v>2557.6428846153844</c:v>
                </c:pt>
                <c:pt idx="44">
                  <c:v>3609.8015188183476</c:v>
                </c:pt>
                <c:pt idx="45">
                  <c:v>3136.1198775510206</c:v>
                </c:pt>
                <c:pt idx="46">
                  <c:v>2885.6638775510205</c:v>
                </c:pt>
                <c:pt idx="47">
                  <c:v>2318.1579545454547</c:v>
                </c:pt>
                <c:pt idx="48">
                  <c:v>2380.3211333332997</c:v>
                </c:pt>
                <c:pt idx="49">
                  <c:v>1971.5992800000001</c:v>
                </c:pt>
                <c:pt idx="50">
                  <c:v>2797.0281951219513</c:v>
                </c:pt>
                <c:pt idx="51">
                  <c:v>2388.4919230769233</c:v>
                </c:pt>
                <c:pt idx="52">
                  <c:v>2750.3730599999999</c:v>
                </c:pt>
                <c:pt idx="53">
                  <c:v>2202.0586274509801</c:v>
                </c:pt>
                <c:pt idx="54">
                  <c:v>2397.3913207547171</c:v>
                </c:pt>
                <c:pt idx="55">
                  <c:v>2806.4949999999994</c:v>
                </c:pt>
                <c:pt idx="56">
                  <c:v>2813.260296296296</c:v>
                </c:pt>
                <c:pt idx="57">
                  <c:v>1998.4347857142857</c:v>
                </c:pt>
              </c:numCache>
            </c:numRef>
          </c:yVal>
          <c:smooth val="0"/>
          <c:extLst>
            <c:ext xmlns:c16="http://schemas.microsoft.com/office/drawing/2014/chart" uri="{C3380CC4-5D6E-409C-BE32-E72D297353CC}">
              <c16:uniqueId val="{00000000-47EC-4ABD-9999-ABC2CD98E8A7}"/>
            </c:ext>
          </c:extLst>
        </c:ser>
        <c:dLbls>
          <c:showLegendKey val="0"/>
          <c:showVal val="0"/>
          <c:showCatName val="0"/>
          <c:showSerName val="0"/>
          <c:showPercent val="0"/>
          <c:showBubbleSize val="0"/>
        </c:dLbls>
        <c:axId val="246190120"/>
        <c:axId val="246190512"/>
      </c:scatterChart>
      <c:valAx>
        <c:axId val="246190120"/>
        <c:scaling>
          <c:orientation val="minMax"/>
          <c:max val="2025"/>
          <c:min val="196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90512"/>
        <c:crosses val="autoZero"/>
        <c:crossBetween val="midCat"/>
        <c:majorUnit val="5"/>
        <c:minorUnit val="1"/>
      </c:valAx>
      <c:valAx>
        <c:axId val="246190512"/>
        <c:scaling>
          <c:orientation val="minMax"/>
          <c:min val="1500"/>
        </c:scaling>
        <c:delete val="0"/>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a:t>Rainfall (mm)</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901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ACL!$B$102:$M$102</c:f>
              <c:numCache>
                <c:formatCode>0.0</c:formatCode>
                <c:ptCount val="12"/>
                <c:pt idx="0">
                  <c:v>118</c:v>
                </c:pt>
                <c:pt idx="1">
                  <c:v>124</c:v>
                </c:pt>
                <c:pt idx="2">
                  <c:v>151</c:v>
                </c:pt>
                <c:pt idx="3">
                  <c:v>156</c:v>
                </c:pt>
                <c:pt idx="4">
                  <c:v>331</c:v>
                </c:pt>
                <c:pt idx="5">
                  <c:v>583</c:v>
                </c:pt>
                <c:pt idx="6">
                  <c:v>830</c:v>
                </c:pt>
                <c:pt idx="7">
                  <c:v>1077</c:v>
                </c:pt>
                <c:pt idx="8">
                  <c:v>1469</c:v>
                </c:pt>
                <c:pt idx="9">
                  <c:v>1591</c:v>
                </c:pt>
                <c:pt idx="10">
                  <c:v>2016</c:v>
                </c:pt>
                <c:pt idx="11">
                  <c:v>2145</c:v>
                </c:pt>
              </c:numCache>
            </c:numRef>
          </c:val>
          <c:smooth val="0"/>
          <c:extLst>
            <c:ext xmlns:c16="http://schemas.microsoft.com/office/drawing/2014/chart" uri="{C3380CC4-5D6E-409C-BE32-E72D297353CC}">
              <c16:uniqueId val="{00000000-C733-4774-A764-31F53057FBD4}"/>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ACL!$B$103:$M$103</c:f>
              <c:numCache>
                <c:formatCode>0.0</c:formatCode>
                <c:ptCount val="12"/>
                <c:pt idx="0">
                  <c:v>108.87878048780489</c:v>
                </c:pt>
                <c:pt idx="1">
                  <c:v>163.38129268292684</c:v>
                </c:pt>
                <c:pt idx="2">
                  <c:v>230.24171243601324</c:v>
                </c:pt>
                <c:pt idx="3">
                  <c:v>389.26371243601318</c:v>
                </c:pt>
                <c:pt idx="4">
                  <c:v>750.2442803372478</c:v>
                </c:pt>
                <c:pt idx="5">
                  <c:v>1091.7497437518819</c:v>
                </c:pt>
                <c:pt idx="6">
                  <c:v>1422.4047067148449</c:v>
                </c:pt>
                <c:pt idx="7">
                  <c:v>1808.2633817148449</c:v>
                </c:pt>
                <c:pt idx="8">
                  <c:v>2150.6056894071526</c:v>
                </c:pt>
                <c:pt idx="9">
                  <c:v>2621.1165042219673</c:v>
                </c:pt>
                <c:pt idx="10">
                  <c:v>3195.1245289133253</c:v>
                </c:pt>
                <c:pt idx="11">
                  <c:v>3537.572682759479</c:v>
                </c:pt>
              </c:numCache>
            </c:numRef>
          </c:val>
          <c:smooth val="0"/>
          <c:extLst>
            <c:ext xmlns:c16="http://schemas.microsoft.com/office/drawing/2014/chart" uri="{C3380CC4-5D6E-409C-BE32-E72D297353CC}">
              <c16:uniqueId val="{00000001-C733-4774-A764-31F53057FBD4}"/>
            </c:ext>
          </c:extLst>
        </c:ser>
        <c:dLbls>
          <c:showLegendKey val="0"/>
          <c:showVal val="0"/>
          <c:showCatName val="0"/>
          <c:showSerName val="0"/>
          <c:showPercent val="0"/>
          <c:showBubbleSize val="0"/>
        </c:dLbls>
        <c:marker val="1"/>
        <c:smooth val="0"/>
        <c:axId val="246188944"/>
        <c:axId val="246189336"/>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FAA!$B$49:$M$49</c:f>
              <c:numCache>
                <c:formatCode>0.0</c:formatCode>
                <c:ptCount val="12"/>
                <c:pt idx="0">
                  <c:v>109</c:v>
                </c:pt>
                <c:pt idx="1">
                  <c:v>0</c:v>
                </c:pt>
                <c:pt idx="2">
                  <c:v>29</c:v>
                </c:pt>
                <c:pt idx="3">
                  <c:v>38</c:v>
                </c:pt>
                <c:pt idx="4">
                  <c:v>178</c:v>
                </c:pt>
                <c:pt idx="5">
                  <c:v>155</c:v>
                </c:pt>
                <c:pt idx="6">
                  <c:v>100</c:v>
                </c:pt>
                <c:pt idx="7">
                  <c:v>245</c:v>
                </c:pt>
                <c:pt idx="8">
                  <c:v>57</c:v>
                </c:pt>
                <c:pt idx="9">
                  <c:v>237</c:v>
                </c:pt>
                <c:pt idx="10">
                  <c:v>348</c:v>
                </c:pt>
                <c:pt idx="11">
                  <c:v>4</c:v>
                </c:pt>
              </c:numCache>
            </c:numRef>
          </c:val>
          <c:extLst>
            <c:ext xmlns:c16="http://schemas.microsoft.com/office/drawing/2014/chart" uri="{C3380CC4-5D6E-409C-BE32-E72D297353CC}">
              <c16:uniqueId val="{00000000-8467-448A-963F-706EA1277855}"/>
            </c:ext>
          </c:extLst>
        </c:ser>
        <c:ser>
          <c:idx val="1"/>
          <c:order val="1"/>
          <c:tx>
            <c:v>Average</c:v>
          </c:tx>
          <c:spPr>
            <a:solidFill>
              <a:srgbClr val="FF0000"/>
            </a:solidFill>
            <a:ln>
              <a:noFill/>
            </a:ln>
            <a:effectLst/>
          </c:spPr>
          <c:invertIfNegative val="0"/>
          <c:errBars>
            <c:errBarType val="both"/>
            <c:errValType val="cust"/>
            <c:noEndCap val="0"/>
            <c:plus>
              <c:numRef>
                <c:f>FAA!$B$55:$M$55</c:f>
                <c:numCache>
                  <c:formatCode>General</c:formatCode>
                  <c:ptCount val="12"/>
                  <c:pt idx="0">
                    <c:v>47.585349477936745</c:v>
                  </c:pt>
                  <c:pt idx="1">
                    <c:v>29.548886106746817</c:v>
                  </c:pt>
                  <c:pt idx="2">
                    <c:v>42.899155685317766</c:v>
                  </c:pt>
                  <c:pt idx="3">
                    <c:v>76.311692035474664</c:v>
                  </c:pt>
                  <c:pt idx="4">
                    <c:v>102.00754302817285</c:v>
                  </c:pt>
                  <c:pt idx="5">
                    <c:v>96.129888626759339</c:v>
                  </c:pt>
                  <c:pt idx="6">
                    <c:v>84.638123626213471</c:v>
                  </c:pt>
                  <c:pt idx="7">
                    <c:v>66.093781399516644</c:v>
                  </c:pt>
                  <c:pt idx="8">
                    <c:v>85.565132209947024</c:v>
                  </c:pt>
                  <c:pt idx="9">
                    <c:v>81.57240639287977</c:v>
                  </c:pt>
                  <c:pt idx="10">
                    <c:v>96.744561831125253</c:v>
                  </c:pt>
                  <c:pt idx="11">
                    <c:v>76.252408088339195</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FAA!$B$54:$M$54</c:f>
              <c:numCache>
                <c:formatCode>0.0</c:formatCode>
                <c:ptCount val="12"/>
                <c:pt idx="0">
                  <c:v>37.966711111111103</c:v>
                </c:pt>
                <c:pt idx="1">
                  <c:v>17.586177777777781</c:v>
                </c:pt>
                <c:pt idx="2">
                  <c:v>26.252622222222222</c:v>
                </c:pt>
                <c:pt idx="3">
                  <c:v>88.4464090909091</c:v>
                </c:pt>
                <c:pt idx="4">
                  <c:v>245.04469767441859</c:v>
                </c:pt>
                <c:pt idx="5">
                  <c:v>220.05381395348834</c:v>
                </c:pt>
                <c:pt idx="6">
                  <c:v>206.60331818181814</c:v>
                </c:pt>
                <c:pt idx="7">
                  <c:v>208.69581818181823</c:v>
                </c:pt>
                <c:pt idx="8">
                  <c:v>223.15318181818182</c:v>
                </c:pt>
                <c:pt idx="9">
                  <c:v>263.22886363636366</c:v>
                </c:pt>
                <c:pt idx="10">
                  <c:v>259.80631818181814</c:v>
                </c:pt>
                <c:pt idx="11">
                  <c:v>132.7965909090909</c:v>
                </c:pt>
              </c:numCache>
            </c:numRef>
          </c:val>
          <c:extLst>
            <c:ext xmlns:c16="http://schemas.microsoft.com/office/drawing/2014/chart" uri="{C3380CC4-5D6E-409C-BE32-E72D297353CC}">
              <c16:uniqueId val="{00000001-8467-448A-963F-706EA1277855}"/>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FAA!$B$64:$M$64</c:f>
              <c:numCache>
                <c:formatCode>0.0</c:formatCode>
                <c:ptCount val="12"/>
                <c:pt idx="0">
                  <c:v>109</c:v>
                </c:pt>
                <c:pt idx="1">
                  <c:v>109</c:v>
                </c:pt>
                <c:pt idx="2">
                  <c:v>138</c:v>
                </c:pt>
                <c:pt idx="3">
                  <c:v>176</c:v>
                </c:pt>
                <c:pt idx="4">
                  <c:v>354</c:v>
                </c:pt>
                <c:pt idx="5">
                  <c:v>509</c:v>
                </c:pt>
                <c:pt idx="6">
                  <c:v>609</c:v>
                </c:pt>
                <c:pt idx="7">
                  <c:v>854</c:v>
                </c:pt>
                <c:pt idx="8">
                  <c:v>911</c:v>
                </c:pt>
                <c:pt idx="9">
                  <c:v>1148</c:v>
                </c:pt>
                <c:pt idx="10">
                  <c:v>1496</c:v>
                </c:pt>
                <c:pt idx="11">
                  <c:v>1500</c:v>
                </c:pt>
              </c:numCache>
            </c:numRef>
          </c:val>
          <c:smooth val="0"/>
          <c:extLst xmlns:c15="http://schemas.microsoft.com/office/drawing/2012/chart">
            <c:ext xmlns:c16="http://schemas.microsoft.com/office/drawing/2014/chart" uri="{C3380CC4-5D6E-409C-BE32-E72D297353CC}">
              <c16:uniqueId val="{00000000-3AE9-40BA-B593-C31A0FAA28B6}"/>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FAA!$B$65:$M$65</c:f>
              <c:numCache>
                <c:formatCode>0.0</c:formatCode>
                <c:ptCount val="12"/>
                <c:pt idx="0">
                  <c:v>37.966711111111103</c:v>
                </c:pt>
                <c:pt idx="1">
                  <c:v>55.552888888888887</c:v>
                </c:pt>
                <c:pt idx="2">
                  <c:v>81.805511111111116</c:v>
                </c:pt>
                <c:pt idx="3">
                  <c:v>170.25192020202022</c:v>
                </c:pt>
                <c:pt idx="4">
                  <c:v>415.2966178764388</c:v>
                </c:pt>
                <c:pt idx="5">
                  <c:v>635.35043182992717</c:v>
                </c:pt>
                <c:pt idx="6">
                  <c:v>841.95375001174534</c:v>
                </c:pt>
                <c:pt idx="7">
                  <c:v>1050.6495681935635</c:v>
                </c:pt>
                <c:pt idx="8">
                  <c:v>1273.8027500117453</c:v>
                </c:pt>
                <c:pt idx="9">
                  <c:v>1537.031613648109</c:v>
                </c:pt>
                <c:pt idx="10">
                  <c:v>1796.8379318299271</c:v>
                </c:pt>
                <c:pt idx="11">
                  <c:v>1929.6345227390179</c:v>
                </c:pt>
              </c:numCache>
            </c:numRef>
          </c:val>
          <c:smooth val="0"/>
          <c:extLst>
            <c:ext xmlns:c16="http://schemas.microsoft.com/office/drawing/2014/chart" uri="{C3380CC4-5D6E-409C-BE32-E72D297353CC}">
              <c16:uniqueId val="{00000001-3AE9-40BA-B593-C31A0FAA28B6}"/>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Monthly Precipitation</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errBars>
            <c:errBarType val="both"/>
            <c:errValType val="cust"/>
            <c:noEndCap val="0"/>
            <c:plus>
              <c:numRef>
                <c:f>FRA!$B$19:$M$19</c:f>
                <c:numCache>
                  <c:formatCode>General</c:formatCode>
                  <c:ptCount val="12"/>
                  <c:pt idx="0">
                    <c:v>81.263780862079045</c:v>
                  </c:pt>
                  <c:pt idx="1">
                    <c:v>46.611319226127911</c:v>
                  </c:pt>
                  <c:pt idx="2">
                    <c:v>56.383028652246061</c:v>
                  </c:pt>
                  <c:pt idx="3">
                    <c:v>64.975183467741488</c:v>
                  </c:pt>
                  <c:pt idx="4">
                    <c:v>75.080982412325952</c:v>
                  </c:pt>
                  <c:pt idx="5">
                    <c:v>60.743498307774907</c:v>
                  </c:pt>
                  <c:pt idx="6">
                    <c:v>144.86050651114905</c:v>
                  </c:pt>
                  <c:pt idx="7">
                    <c:v>78.935094011894691</c:v>
                  </c:pt>
                  <c:pt idx="8">
                    <c:v>111.79504652115257</c:v>
                  </c:pt>
                  <c:pt idx="9">
                    <c:v>104.01751980636105</c:v>
                  </c:pt>
                  <c:pt idx="10">
                    <c:v>241.70005524754578</c:v>
                  </c:pt>
                  <c:pt idx="11">
                    <c:v>70.282435928189088</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FRA!$B$18:$M$18</c:f>
              <c:numCache>
                <c:formatCode>0.0</c:formatCode>
                <c:ptCount val="12"/>
                <c:pt idx="0">
                  <c:v>113.244</c:v>
                </c:pt>
                <c:pt idx="1">
                  <c:v>81.975999999999999</c:v>
                </c:pt>
                <c:pt idx="2">
                  <c:v>103.732</c:v>
                </c:pt>
                <c:pt idx="3">
                  <c:v>150.86333333333334</c:v>
                </c:pt>
                <c:pt idx="4">
                  <c:v>260.62</c:v>
                </c:pt>
                <c:pt idx="5">
                  <c:v>215.15333333333334</c:v>
                </c:pt>
                <c:pt idx="6">
                  <c:v>340.86666666666667</c:v>
                </c:pt>
                <c:pt idx="7">
                  <c:v>327.48666666666668</c:v>
                </c:pt>
                <c:pt idx="8">
                  <c:v>261.81333333333333</c:v>
                </c:pt>
                <c:pt idx="9">
                  <c:v>354.73333333333329</c:v>
                </c:pt>
                <c:pt idx="10">
                  <c:v>525.96333333333325</c:v>
                </c:pt>
                <c:pt idx="11">
                  <c:v>155.26</c:v>
                </c:pt>
              </c:numCache>
            </c:numRef>
          </c:val>
          <c:extLst>
            <c:ext xmlns:c16="http://schemas.microsoft.com/office/drawing/2014/chart" uri="{C3380CC4-5D6E-409C-BE32-E72D297353CC}">
              <c16:uniqueId val="{00000000-4635-4C92-8600-99345DD199DB}"/>
            </c:ext>
          </c:extLst>
        </c:ser>
        <c:dLbls>
          <c:showLegendKey val="0"/>
          <c:showVal val="0"/>
          <c:showCatName val="0"/>
          <c:showSerName val="0"/>
          <c:showPercent val="0"/>
          <c:showBubbleSize val="0"/>
        </c:dLbls>
        <c:gapWidth val="150"/>
        <c:axId val="435628240"/>
        <c:axId val="435628632"/>
      </c:barChart>
      <c:catAx>
        <c:axId val="4356282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5628632"/>
        <c:crosses val="autoZero"/>
        <c:auto val="1"/>
        <c:lblAlgn val="ctr"/>
        <c:lblOffset val="100"/>
        <c:tickMarkSkip val="1"/>
        <c:noMultiLvlLbl val="0"/>
      </c:catAx>
      <c:valAx>
        <c:axId val="435628632"/>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Rainfall (mm)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5628240"/>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FTO!$A$6:$A$34</c:f>
              <c:numCache>
                <c:formatCode>General</c:formatCode>
                <c:ptCount val="2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2024</c:v>
                </c:pt>
                <c:pt idx="26">
                  <c:v>2025</c:v>
                </c:pt>
                <c:pt idx="27">
                  <c:v>2026</c:v>
                </c:pt>
              </c:numCache>
            </c:numRef>
          </c:xVal>
          <c:yVal>
            <c:numRef>
              <c:f>FTO!$N$6:$N$34</c:f>
              <c:numCache>
                <c:formatCode>0.0</c:formatCode>
                <c:ptCount val="29"/>
                <c:pt idx="0">
                  <c:v>2595.88</c:v>
                </c:pt>
                <c:pt idx="1">
                  <c:v>2501.9</c:v>
                </c:pt>
                <c:pt idx="2">
                  <c:v>2082.8000000000002</c:v>
                </c:pt>
                <c:pt idx="3">
                  <c:v>2181.86</c:v>
                </c:pt>
                <c:pt idx="4">
                  <c:v>2547.6200000000003</c:v>
                </c:pt>
                <c:pt idx="5">
                  <c:v>2067.5600000000004</c:v>
                </c:pt>
                <c:pt idx="6">
                  <c:v>2059.94</c:v>
                </c:pt>
                <c:pt idx="7">
                  <c:v>2263.1400000000003</c:v>
                </c:pt>
                <c:pt idx="8">
                  <c:v>2780.08</c:v>
                </c:pt>
                <c:pt idx="9">
                  <c:v>1857</c:v>
                </c:pt>
                <c:pt idx="10">
                  <c:v>2069</c:v>
                </c:pt>
                <c:pt idx="11">
                  <c:v>2700</c:v>
                </c:pt>
                <c:pt idx="12">
                  <c:v>3139</c:v>
                </c:pt>
                <c:pt idx="13">
                  <c:v>2392</c:v>
                </c:pt>
                <c:pt idx="15">
                  <c:v>2025</c:v>
                </c:pt>
                <c:pt idx="16">
                  <c:v>1522</c:v>
                </c:pt>
                <c:pt idx="18">
                  <c:v>2467</c:v>
                </c:pt>
                <c:pt idx="19">
                  <c:v>2520</c:v>
                </c:pt>
                <c:pt idx="20">
                  <c:v>1972</c:v>
                </c:pt>
                <c:pt idx="21">
                  <c:v>2032</c:v>
                </c:pt>
                <c:pt idx="22">
                  <c:v>2531</c:v>
                </c:pt>
                <c:pt idx="23">
                  <c:v>2713</c:v>
                </c:pt>
                <c:pt idx="24">
                  <c:v>1814</c:v>
                </c:pt>
              </c:numCache>
            </c:numRef>
          </c:yVal>
          <c:smooth val="0"/>
          <c:extLst>
            <c:ext xmlns:c16="http://schemas.microsoft.com/office/drawing/2014/chart" uri="{C3380CC4-5D6E-409C-BE32-E72D297353CC}">
              <c16:uniqueId val="{00000000-2197-4409-BADC-0A2595143B66}"/>
            </c:ext>
          </c:extLst>
        </c:ser>
        <c:dLbls>
          <c:showLegendKey val="0"/>
          <c:showVal val="0"/>
          <c:showCatName val="0"/>
          <c:showSerName val="0"/>
          <c:showPercent val="0"/>
          <c:showBubbleSize val="0"/>
        </c:dLbls>
        <c:axId val="435630592"/>
        <c:axId val="435630984"/>
      </c:scatterChart>
      <c:valAx>
        <c:axId val="435630592"/>
        <c:scaling>
          <c:orientation val="minMax"/>
          <c:max val="2023"/>
          <c:min val="1997"/>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5630984"/>
        <c:crosses val="autoZero"/>
        <c:crossBetween val="midCat"/>
        <c:majorUnit val="2"/>
        <c:minorUnit val="1"/>
      </c:valAx>
      <c:valAx>
        <c:axId val="435630984"/>
        <c:scaling>
          <c:orientation val="minMax"/>
          <c:min val="12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56305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FTO!$B$30:$M$30</c:f>
              <c:numCache>
                <c:formatCode>0.0</c:formatCode>
                <c:ptCount val="12"/>
                <c:pt idx="0">
                  <c:v>105</c:v>
                </c:pt>
                <c:pt idx="1">
                  <c:v>0</c:v>
                </c:pt>
                <c:pt idx="2">
                  <c:v>10</c:v>
                </c:pt>
                <c:pt idx="3">
                  <c:v>2</c:v>
                </c:pt>
                <c:pt idx="4">
                  <c:v>168</c:v>
                </c:pt>
                <c:pt idx="5">
                  <c:v>134</c:v>
                </c:pt>
                <c:pt idx="6">
                  <c:v>332</c:v>
                </c:pt>
                <c:pt idx="7">
                  <c:v>201</c:v>
                </c:pt>
                <c:pt idx="8">
                  <c:v>249</c:v>
                </c:pt>
                <c:pt idx="9">
                  <c:v>164</c:v>
                </c:pt>
                <c:pt idx="10">
                  <c:v>332</c:v>
                </c:pt>
                <c:pt idx="11">
                  <c:v>117</c:v>
                </c:pt>
              </c:numCache>
            </c:numRef>
          </c:val>
          <c:extLst>
            <c:ext xmlns:c16="http://schemas.microsoft.com/office/drawing/2014/chart" uri="{C3380CC4-5D6E-409C-BE32-E72D297353CC}">
              <c16:uniqueId val="{00000000-98A6-4B82-848A-D9DE46B7580D}"/>
            </c:ext>
          </c:extLst>
        </c:ser>
        <c:ser>
          <c:idx val="1"/>
          <c:order val="1"/>
          <c:tx>
            <c:v>Average</c:v>
          </c:tx>
          <c:spPr>
            <a:solidFill>
              <a:srgbClr val="FF0000"/>
            </a:solidFill>
            <a:ln>
              <a:noFill/>
            </a:ln>
            <a:effectLst/>
          </c:spPr>
          <c:invertIfNegative val="0"/>
          <c:errBars>
            <c:errBarType val="both"/>
            <c:errValType val="cust"/>
            <c:noEndCap val="0"/>
            <c:plus>
              <c:numRef>
                <c:f>FTO!$B$36:$M$36</c:f>
                <c:numCache>
                  <c:formatCode>General</c:formatCode>
                  <c:ptCount val="12"/>
                  <c:pt idx="0">
                    <c:v>35.094661047771517</c:v>
                  </c:pt>
                  <c:pt idx="1">
                    <c:v>19.607338170820828</c:v>
                  </c:pt>
                  <c:pt idx="2">
                    <c:v>30.899390457849929</c:v>
                  </c:pt>
                  <c:pt idx="3">
                    <c:v>69.19718160927269</c:v>
                  </c:pt>
                  <c:pt idx="4">
                    <c:v>109.98647290252777</c:v>
                  </c:pt>
                  <c:pt idx="5">
                    <c:v>75.536442473407959</c:v>
                  </c:pt>
                  <c:pt idx="6">
                    <c:v>93.746969903852587</c:v>
                  </c:pt>
                  <c:pt idx="7">
                    <c:v>87.863756535988017</c:v>
                  </c:pt>
                  <c:pt idx="8">
                    <c:v>70.719960642900105</c:v>
                  </c:pt>
                  <c:pt idx="9">
                    <c:v>90.152361170495084</c:v>
                  </c:pt>
                  <c:pt idx="10">
                    <c:v>139.15372975459681</c:v>
                  </c:pt>
                  <c:pt idx="11">
                    <c:v>175.58492747823902</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FTO!$B$35:$M$35</c:f>
              <c:numCache>
                <c:formatCode>0.0</c:formatCode>
                <c:ptCount val="12"/>
                <c:pt idx="0">
                  <c:v>38.244166666666665</c:v>
                </c:pt>
                <c:pt idx="1">
                  <c:v>15.603333333333333</c:v>
                </c:pt>
                <c:pt idx="2">
                  <c:v>37.421599999999998</c:v>
                </c:pt>
                <c:pt idx="3">
                  <c:v>108.92479999999999</c:v>
                </c:pt>
                <c:pt idx="4">
                  <c:v>249.28153846153845</c:v>
                </c:pt>
                <c:pt idx="5">
                  <c:v>264.83846153846156</c:v>
                </c:pt>
                <c:pt idx="6">
                  <c:v>254.97307692307692</c:v>
                </c:pt>
                <c:pt idx="7">
                  <c:v>273.00384615384615</c:v>
                </c:pt>
                <c:pt idx="8">
                  <c:v>248.39599999999999</c:v>
                </c:pt>
                <c:pt idx="9">
                  <c:v>268.96384615384619</c:v>
                </c:pt>
                <c:pt idx="10">
                  <c:v>356.4538461538462</c:v>
                </c:pt>
                <c:pt idx="11">
                  <c:v>208.00846153846155</c:v>
                </c:pt>
              </c:numCache>
            </c:numRef>
          </c:val>
          <c:extLst>
            <c:ext xmlns:c16="http://schemas.microsoft.com/office/drawing/2014/chart" uri="{C3380CC4-5D6E-409C-BE32-E72D297353CC}">
              <c16:uniqueId val="{00000001-98A6-4B82-848A-D9DE46B7580D}"/>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FTO!$B$45:$M$45</c:f>
              <c:numCache>
                <c:formatCode>0.0</c:formatCode>
                <c:ptCount val="12"/>
                <c:pt idx="0">
                  <c:v>105</c:v>
                </c:pt>
                <c:pt idx="1">
                  <c:v>105</c:v>
                </c:pt>
                <c:pt idx="2">
                  <c:v>115</c:v>
                </c:pt>
                <c:pt idx="3">
                  <c:v>117</c:v>
                </c:pt>
                <c:pt idx="4">
                  <c:v>285</c:v>
                </c:pt>
                <c:pt idx="5">
                  <c:v>419</c:v>
                </c:pt>
                <c:pt idx="6">
                  <c:v>751</c:v>
                </c:pt>
                <c:pt idx="7">
                  <c:v>952</c:v>
                </c:pt>
                <c:pt idx="8">
                  <c:v>1201</c:v>
                </c:pt>
                <c:pt idx="9">
                  <c:v>1365</c:v>
                </c:pt>
                <c:pt idx="10">
                  <c:v>1697</c:v>
                </c:pt>
                <c:pt idx="11">
                  <c:v>1814</c:v>
                </c:pt>
              </c:numCache>
            </c:numRef>
          </c:val>
          <c:smooth val="0"/>
          <c:extLst xmlns:c15="http://schemas.microsoft.com/office/drawing/2012/chart">
            <c:ext xmlns:c16="http://schemas.microsoft.com/office/drawing/2014/chart" uri="{C3380CC4-5D6E-409C-BE32-E72D297353CC}">
              <c16:uniqueId val="{00000000-A37E-4DE4-8B41-841AA240F2A5}"/>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FTO!$B$46:$M$46</c:f>
              <c:numCache>
                <c:formatCode>0.0</c:formatCode>
                <c:ptCount val="12"/>
                <c:pt idx="0">
                  <c:v>38.244166666666665</c:v>
                </c:pt>
                <c:pt idx="1">
                  <c:v>53.847499999999997</c:v>
                </c:pt>
                <c:pt idx="2">
                  <c:v>91.269099999999995</c:v>
                </c:pt>
                <c:pt idx="3">
                  <c:v>200.19389999999999</c:v>
                </c:pt>
                <c:pt idx="4">
                  <c:v>449.47543846153843</c:v>
                </c:pt>
                <c:pt idx="5">
                  <c:v>714.31389999999999</c:v>
                </c:pt>
                <c:pt idx="6">
                  <c:v>969.28697692307696</c:v>
                </c:pt>
                <c:pt idx="7">
                  <c:v>1242.2908230769231</c:v>
                </c:pt>
                <c:pt idx="8">
                  <c:v>1490.686823076923</c:v>
                </c:pt>
                <c:pt idx="9">
                  <c:v>1759.6506692307692</c:v>
                </c:pt>
                <c:pt idx="10">
                  <c:v>2116.1045153846153</c:v>
                </c:pt>
                <c:pt idx="11">
                  <c:v>2324.112976923077</c:v>
                </c:pt>
              </c:numCache>
            </c:numRef>
          </c:val>
          <c:smooth val="0"/>
          <c:extLst>
            <c:ext xmlns:c16="http://schemas.microsoft.com/office/drawing/2014/chart" uri="{C3380CC4-5D6E-409C-BE32-E72D297353CC}">
              <c16:uniqueId val="{00000001-A37E-4DE4-8B41-841AA240F2A5}"/>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FTS!$A$6:$A$35</c:f>
              <c:numCache>
                <c:formatCode>General</c:formatCode>
                <c:ptCount val="3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pt idx="26">
                  <c:v>2024</c:v>
                </c:pt>
                <c:pt idx="27">
                  <c:v>2025</c:v>
                </c:pt>
                <c:pt idx="28">
                  <c:v>2026</c:v>
                </c:pt>
              </c:numCache>
            </c:numRef>
          </c:xVal>
          <c:yVal>
            <c:numRef>
              <c:f>FTS!$N$6:$N$35</c:f>
              <c:numCache>
                <c:formatCode>0.0</c:formatCode>
                <c:ptCount val="30"/>
                <c:pt idx="0">
                  <c:v>3200.04</c:v>
                </c:pt>
                <c:pt idx="1">
                  <c:v>3415.9799999999996</c:v>
                </c:pt>
                <c:pt idx="2">
                  <c:v>3342.2200000000003</c:v>
                </c:pt>
                <c:pt idx="3">
                  <c:v>2759.1400000000003</c:v>
                </c:pt>
                <c:pt idx="4">
                  <c:v>3089.7999999999997</c:v>
                </c:pt>
                <c:pt idx="5">
                  <c:v>3497.79</c:v>
                </c:pt>
                <c:pt idx="6">
                  <c:v>3203.8</c:v>
                </c:pt>
                <c:pt idx="7">
                  <c:v>3476.915700580621</c:v>
                </c:pt>
                <c:pt idx="8">
                  <c:v>2891.2525225017803</c:v>
                </c:pt>
                <c:pt idx="9">
                  <c:v>3347.1531308320796</c:v>
                </c:pt>
                <c:pt idx="10">
                  <c:v>3288.16</c:v>
                </c:pt>
                <c:pt idx="11">
                  <c:v>2841.75</c:v>
                </c:pt>
                <c:pt idx="12">
                  <c:v>3883.654422099039</c:v>
                </c:pt>
                <c:pt idx="13">
                  <c:v>4197.32</c:v>
                </c:pt>
                <c:pt idx="14">
                  <c:v>4379.26</c:v>
                </c:pt>
                <c:pt idx="15">
                  <c:v>2969.9100000000003</c:v>
                </c:pt>
                <c:pt idx="16">
                  <c:v>3166.04</c:v>
                </c:pt>
                <c:pt idx="17">
                  <c:v>2193.462</c:v>
                </c:pt>
                <c:pt idx="18">
                  <c:v>3576.63</c:v>
                </c:pt>
                <c:pt idx="19">
                  <c:v>3488.08</c:v>
                </c:pt>
                <c:pt idx="20">
                  <c:v>4062.3</c:v>
                </c:pt>
                <c:pt idx="21">
                  <c:v>3244.5</c:v>
                </c:pt>
                <c:pt idx="22">
                  <c:v>2981.7299999999996</c:v>
                </c:pt>
                <c:pt idx="23">
                  <c:v>3406.01</c:v>
                </c:pt>
                <c:pt idx="25">
                  <c:v>2813.0900000000006</c:v>
                </c:pt>
              </c:numCache>
            </c:numRef>
          </c:yVal>
          <c:smooth val="0"/>
          <c:extLst>
            <c:ext xmlns:c16="http://schemas.microsoft.com/office/drawing/2014/chart" uri="{C3380CC4-5D6E-409C-BE32-E72D297353CC}">
              <c16:uniqueId val="{00000000-D15F-4349-8175-AA20106BA7A0}"/>
            </c:ext>
          </c:extLst>
        </c:ser>
        <c:dLbls>
          <c:showLegendKey val="0"/>
          <c:showVal val="0"/>
          <c:showCatName val="0"/>
          <c:showSerName val="0"/>
          <c:showPercent val="0"/>
          <c:showBubbleSize val="0"/>
        </c:dLbls>
        <c:axId val="434047960"/>
        <c:axId val="434048352"/>
      </c:scatterChart>
      <c:valAx>
        <c:axId val="434047960"/>
        <c:scaling>
          <c:orientation val="minMax"/>
          <c:max val="2023"/>
          <c:min val="1997"/>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048352"/>
        <c:crosses val="autoZero"/>
        <c:crossBetween val="midCat"/>
        <c:majorUnit val="2"/>
        <c:minorUnit val="1"/>
      </c:valAx>
      <c:valAx>
        <c:axId val="434048352"/>
        <c:scaling>
          <c:orientation val="minMax"/>
          <c:min val="17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0479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FTS!$B$31:$M$31</c:f>
              <c:numCache>
                <c:formatCode>0.0</c:formatCode>
                <c:ptCount val="12"/>
                <c:pt idx="0">
                  <c:v>273.81</c:v>
                </c:pt>
                <c:pt idx="1">
                  <c:v>16.510000000000002</c:v>
                </c:pt>
                <c:pt idx="2">
                  <c:v>42.42</c:v>
                </c:pt>
                <c:pt idx="3">
                  <c:v>49.02</c:v>
                </c:pt>
                <c:pt idx="4">
                  <c:v>239.78</c:v>
                </c:pt>
                <c:pt idx="5">
                  <c:v>300.75</c:v>
                </c:pt>
                <c:pt idx="6">
                  <c:v>386.59</c:v>
                </c:pt>
                <c:pt idx="7">
                  <c:v>267.97000000000003</c:v>
                </c:pt>
                <c:pt idx="8">
                  <c:v>506.49</c:v>
                </c:pt>
                <c:pt idx="9">
                  <c:v>145.28</c:v>
                </c:pt>
                <c:pt idx="10">
                  <c:v>464.07</c:v>
                </c:pt>
                <c:pt idx="11">
                  <c:v>120.4</c:v>
                </c:pt>
              </c:numCache>
            </c:numRef>
          </c:val>
          <c:extLst>
            <c:ext xmlns:c16="http://schemas.microsoft.com/office/drawing/2014/chart" uri="{C3380CC4-5D6E-409C-BE32-E72D297353CC}">
              <c16:uniqueId val="{00000000-4AC6-4BC5-8D47-C437DAC3F9A6}"/>
            </c:ext>
          </c:extLst>
        </c:ser>
        <c:ser>
          <c:idx val="1"/>
          <c:order val="1"/>
          <c:tx>
            <c:v>Average</c:v>
          </c:tx>
          <c:spPr>
            <a:solidFill>
              <a:srgbClr val="FF0000"/>
            </a:solidFill>
            <a:ln>
              <a:noFill/>
            </a:ln>
            <a:effectLst/>
          </c:spPr>
          <c:invertIfNegative val="0"/>
          <c:errBars>
            <c:errBarType val="both"/>
            <c:errValType val="cust"/>
            <c:noEndCap val="0"/>
            <c:plus>
              <c:numRef>
                <c:f>FTS!$B$37:$M$37</c:f>
                <c:numCache>
                  <c:formatCode>General</c:formatCode>
                  <c:ptCount val="12"/>
                  <c:pt idx="0">
                    <c:v>128.95358571276319</c:v>
                  </c:pt>
                  <c:pt idx="1">
                    <c:v>28.490921860612584</c:v>
                  </c:pt>
                  <c:pt idx="2">
                    <c:v>44.572162367471073</c:v>
                  </c:pt>
                  <c:pt idx="3">
                    <c:v>103.69719250438284</c:v>
                  </c:pt>
                  <c:pt idx="4">
                    <c:v>129.89763905639504</c:v>
                  </c:pt>
                  <c:pt idx="5">
                    <c:v>123.0333597713978</c:v>
                  </c:pt>
                  <c:pt idx="6">
                    <c:v>119.40410463707883</c:v>
                  </c:pt>
                  <c:pt idx="7">
                    <c:v>104.01681558404329</c:v>
                  </c:pt>
                  <c:pt idx="8">
                    <c:v>121.41221121307215</c:v>
                  </c:pt>
                  <c:pt idx="9">
                    <c:v>129.01748823278658</c:v>
                  </c:pt>
                  <c:pt idx="10">
                    <c:v>306.88039571711579</c:v>
                  </c:pt>
                  <c:pt idx="11">
                    <c:v>271.13641236653348</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FTS!$B$36:$M$36</c:f>
              <c:numCache>
                <c:formatCode>0.0</c:formatCode>
                <c:ptCount val="12"/>
                <c:pt idx="0">
                  <c:v>102.34577582242274</c:v>
                </c:pt>
                <c:pt idx="1">
                  <c:v>38.879352336883663</c:v>
                </c:pt>
                <c:pt idx="2">
                  <c:v>56.025873653570336</c:v>
                </c:pt>
                <c:pt idx="3">
                  <c:v>147.46114946139383</c:v>
                </c:pt>
                <c:pt idx="4">
                  <c:v>333.07605814879156</c:v>
                </c:pt>
                <c:pt idx="5">
                  <c:v>293.14820852289705</c:v>
                </c:pt>
                <c:pt idx="6">
                  <c:v>339.6266858026342</c:v>
                </c:pt>
                <c:pt idx="7">
                  <c:v>355.36058456148231</c:v>
                </c:pt>
                <c:pt idx="8">
                  <c:v>301.99580583385529</c:v>
                </c:pt>
                <c:pt idx="9">
                  <c:v>312.77192811144806</c:v>
                </c:pt>
                <c:pt idx="10">
                  <c:v>590.89418052076064</c:v>
                </c:pt>
                <c:pt idx="11">
                  <c:v>373.76379215042101</c:v>
                </c:pt>
              </c:numCache>
            </c:numRef>
          </c:val>
          <c:extLst>
            <c:ext xmlns:c16="http://schemas.microsoft.com/office/drawing/2014/chart" uri="{C3380CC4-5D6E-409C-BE32-E72D297353CC}">
              <c16:uniqueId val="{00000001-4AC6-4BC5-8D47-C437DAC3F9A6}"/>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FTS!$B$46:$M$46</c:f>
              <c:numCache>
                <c:formatCode>0.0</c:formatCode>
                <c:ptCount val="12"/>
                <c:pt idx="0">
                  <c:v>273.81</c:v>
                </c:pt>
                <c:pt idx="1">
                  <c:v>290.32</c:v>
                </c:pt>
                <c:pt idx="2">
                  <c:v>332.74</c:v>
                </c:pt>
                <c:pt idx="3">
                  <c:v>381.76</c:v>
                </c:pt>
                <c:pt idx="4">
                  <c:v>621.54</c:v>
                </c:pt>
                <c:pt idx="5">
                  <c:v>922.29</c:v>
                </c:pt>
                <c:pt idx="6">
                  <c:v>1308.8799999999999</c:v>
                </c:pt>
                <c:pt idx="7">
                  <c:v>1576.85</c:v>
                </c:pt>
                <c:pt idx="8">
                  <c:v>2083.34</c:v>
                </c:pt>
                <c:pt idx="9">
                  <c:v>2228.6200000000003</c:v>
                </c:pt>
                <c:pt idx="10">
                  <c:v>2692.6900000000005</c:v>
                </c:pt>
                <c:pt idx="11">
                  <c:v>2813.0900000000006</c:v>
                </c:pt>
              </c:numCache>
            </c:numRef>
          </c:val>
          <c:smooth val="0"/>
          <c:extLst xmlns:c15="http://schemas.microsoft.com/office/drawing/2012/chart">
            <c:ext xmlns:c16="http://schemas.microsoft.com/office/drawing/2014/chart" uri="{C3380CC4-5D6E-409C-BE32-E72D297353CC}">
              <c16:uniqueId val="{00000000-D840-442D-A22C-A48554563E34}"/>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FTS!$B$47:$M$47</c:f>
              <c:numCache>
                <c:formatCode>0.0</c:formatCode>
                <c:ptCount val="12"/>
                <c:pt idx="0">
                  <c:v>102.34577582242274</c:v>
                </c:pt>
                <c:pt idx="1">
                  <c:v>141.22512815930639</c:v>
                </c:pt>
                <c:pt idx="2">
                  <c:v>197.25100181287672</c:v>
                </c:pt>
                <c:pt idx="3">
                  <c:v>344.71215127427058</c:v>
                </c:pt>
                <c:pt idx="4">
                  <c:v>677.7882094230622</c:v>
                </c:pt>
                <c:pt idx="5">
                  <c:v>970.93641794595919</c:v>
                </c:pt>
                <c:pt idx="6">
                  <c:v>1310.5631037485934</c:v>
                </c:pt>
                <c:pt idx="7">
                  <c:v>1665.9236883100757</c:v>
                </c:pt>
                <c:pt idx="8">
                  <c:v>1967.9194941439309</c:v>
                </c:pt>
                <c:pt idx="9">
                  <c:v>2280.6914222553792</c:v>
                </c:pt>
                <c:pt idx="10">
                  <c:v>2871.5856027761397</c:v>
                </c:pt>
                <c:pt idx="11">
                  <c:v>3245.3493949265608</c:v>
                </c:pt>
              </c:numCache>
            </c:numRef>
          </c:val>
          <c:smooth val="0"/>
          <c:extLst>
            <c:ext xmlns:c16="http://schemas.microsoft.com/office/drawing/2014/chart" uri="{C3380CC4-5D6E-409C-BE32-E72D297353CC}">
              <c16:uniqueId val="{00000001-D840-442D-A22C-A48554563E34}"/>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GAD!$A$6:$A$32</c:f>
              <c:numCache>
                <c:formatCode>General</c:formatCode>
                <c:ptCount val="2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c:v>
                </c:pt>
                <c:pt idx="25">
                  <c:v>2026</c:v>
                </c:pt>
              </c:numCache>
            </c:numRef>
          </c:xVal>
          <c:yVal>
            <c:numRef>
              <c:f>GAD!$N$6:$N$32</c:f>
              <c:numCache>
                <c:formatCode>0.0</c:formatCode>
                <c:ptCount val="27"/>
                <c:pt idx="0">
                  <c:v>1597.6600000000003</c:v>
                </c:pt>
                <c:pt idx="1">
                  <c:v>2186.94</c:v>
                </c:pt>
                <c:pt idx="2">
                  <c:v>2420.6199999999994</c:v>
                </c:pt>
                <c:pt idx="3">
                  <c:v>1884.68</c:v>
                </c:pt>
                <c:pt idx="4">
                  <c:v>2085.34</c:v>
                </c:pt>
                <c:pt idx="5">
                  <c:v>2735.5800000000004</c:v>
                </c:pt>
                <c:pt idx="6">
                  <c:v>2486.1</c:v>
                </c:pt>
                <c:pt idx="7">
                  <c:v>1772</c:v>
                </c:pt>
                <c:pt idx="8">
                  <c:v>2000</c:v>
                </c:pt>
                <c:pt idx="9">
                  <c:v>2842</c:v>
                </c:pt>
                <c:pt idx="10">
                  <c:v>2453</c:v>
                </c:pt>
                <c:pt idx="11">
                  <c:v>2766</c:v>
                </c:pt>
                <c:pt idx="12">
                  <c:v>1876</c:v>
                </c:pt>
                <c:pt idx="14">
                  <c:v>1557</c:v>
                </c:pt>
                <c:pt idx="16">
                  <c:v>1877</c:v>
                </c:pt>
                <c:pt idx="17">
                  <c:v>2401</c:v>
                </c:pt>
                <c:pt idx="18">
                  <c:v>1955</c:v>
                </c:pt>
                <c:pt idx="19">
                  <c:v>2065</c:v>
                </c:pt>
                <c:pt idx="20">
                  <c:v>2319</c:v>
                </c:pt>
                <c:pt idx="21">
                  <c:v>2337</c:v>
                </c:pt>
                <c:pt idx="22">
                  <c:v>1334</c:v>
                </c:pt>
              </c:numCache>
            </c:numRef>
          </c:yVal>
          <c:smooth val="0"/>
          <c:extLst>
            <c:ext xmlns:c16="http://schemas.microsoft.com/office/drawing/2014/chart" uri="{C3380CC4-5D6E-409C-BE32-E72D297353CC}">
              <c16:uniqueId val="{00000000-1C30-4A41-A4DD-DB5FD7BB746C}"/>
            </c:ext>
          </c:extLst>
        </c:ser>
        <c:dLbls>
          <c:showLegendKey val="0"/>
          <c:showVal val="0"/>
          <c:showCatName val="0"/>
          <c:showSerName val="0"/>
          <c:showPercent val="0"/>
          <c:showBubbleSize val="0"/>
        </c:dLbls>
        <c:axId val="434050312"/>
        <c:axId val="434050704"/>
      </c:scatterChart>
      <c:valAx>
        <c:axId val="434050312"/>
        <c:scaling>
          <c:orientation val="minMax"/>
          <c:max val="2023"/>
          <c:min val="1999"/>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050704"/>
        <c:crosses val="autoZero"/>
        <c:crossBetween val="midCat"/>
        <c:majorUnit val="2"/>
        <c:minorUnit val="1"/>
      </c:valAx>
      <c:valAx>
        <c:axId val="434050704"/>
        <c:scaling>
          <c:orientation val="minMax"/>
          <c:min val="12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0503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9145194399338221E-2"/>
          <c:y val="4.4310255524588067E-2"/>
          <c:w val="0.8628017606748572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ALA!$A$6:$A$132</c:f>
              <c:numCache>
                <c:formatCode>General</c:formatCode>
                <c:ptCount val="127"/>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pt idx="124">
                  <c:v>2024</c:v>
                </c:pt>
                <c:pt idx="125">
                  <c:v>2025</c:v>
                </c:pt>
                <c:pt idx="126">
                  <c:v>2026</c:v>
                </c:pt>
              </c:numCache>
            </c:numRef>
          </c:xVal>
          <c:yVal>
            <c:numRef>
              <c:f>ALA!$N$6:$N$132</c:f>
              <c:numCache>
                <c:formatCode>0.0</c:formatCode>
                <c:ptCount val="127"/>
                <c:pt idx="0">
                  <c:v>2775.2040000000006</c:v>
                </c:pt>
                <c:pt idx="1">
                  <c:v>3120.39</c:v>
                </c:pt>
                <c:pt idx="2">
                  <c:v>2409.444</c:v>
                </c:pt>
                <c:pt idx="3">
                  <c:v>2943.86</c:v>
                </c:pt>
                <c:pt idx="5">
                  <c:v>2005.0759999999996</c:v>
                </c:pt>
                <c:pt idx="6">
                  <c:v>3112.5160000000005</c:v>
                </c:pt>
                <c:pt idx="7">
                  <c:v>1827.53</c:v>
                </c:pt>
                <c:pt idx="8">
                  <c:v>2699.0039999999999</c:v>
                </c:pt>
                <c:pt idx="9">
                  <c:v>3861.8159999999998</c:v>
                </c:pt>
                <c:pt idx="10">
                  <c:v>3327.654</c:v>
                </c:pt>
                <c:pt idx="11">
                  <c:v>2287.27</c:v>
                </c:pt>
                <c:pt idx="12">
                  <c:v>2126.7420000000002</c:v>
                </c:pt>
                <c:pt idx="13">
                  <c:v>1966.2140000000002</c:v>
                </c:pt>
                <c:pt idx="14">
                  <c:v>2273.808</c:v>
                </c:pt>
                <c:pt idx="15">
                  <c:v>2506.7259999999997</c:v>
                </c:pt>
                <c:pt idx="16">
                  <c:v>2794.2539999999995</c:v>
                </c:pt>
                <c:pt idx="17">
                  <c:v>2625.3440000000001</c:v>
                </c:pt>
                <c:pt idx="18">
                  <c:v>2114.5499999999997</c:v>
                </c:pt>
                <c:pt idx="19">
                  <c:v>2070.3539999999998</c:v>
                </c:pt>
                <c:pt idx="20">
                  <c:v>2519.6799999999998</c:v>
                </c:pt>
                <c:pt idx="21">
                  <c:v>2566.67</c:v>
                </c:pt>
                <c:pt idx="22">
                  <c:v>2253.9960000000001</c:v>
                </c:pt>
                <c:pt idx="23">
                  <c:v>2441.4479999999999</c:v>
                </c:pt>
                <c:pt idx="24">
                  <c:v>2368.2960000000003</c:v>
                </c:pt>
                <c:pt idx="25">
                  <c:v>2042.16</c:v>
                </c:pt>
                <c:pt idx="26">
                  <c:v>2436.3679999999999</c:v>
                </c:pt>
                <c:pt idx="27">
                  <c:v>2484.12</c:v>
                </c:pt>
                <c:pt idx="28">
                  <c:v>2413</c:v>
                </c:pt>
                <c:pt idx="29">
                  <c:v>2509.7739999999999</c:v>
                </c:pt>
                <c:pt idx="30">
                  <c:v>1914.9060000000002</c:v>
                </c:pt>
                <c:pt idx="31">
                  <c:v>2819.654</c:v>
                </c:pt>
                <c:pt idx="32">
                  <c:v>2789.6819999999998</c:v>
                </c:pt>
                <c:pt idx="33">
                  <c:v>2298.9539999999997</c:v>
                </c:pt>
                <c:pt idx="34">
                  <c:v>2865.12</c:v>
                </c:pt>
                <c:pt idx="35">
                  <c:v>3452.6220000000003</c:v>
                </c:pt>
                <c:pt idx="36">
                  <c:v>2088.6420000000003</c:v>
                </c:pt>
                <c:pt idx="37">
                  <c:v>2755.3920000000003</c:v>
                </c:pt>
                <c:pt idx="38">
                  <c:v>2582.1640000000002</c:v>
                </c:pt>
                <c:pt idx="39">
                  <c:v>2191.7660000000001</c:v>
                </c:pt>
                <c:pt idx="40">
                  <c:v>2006.0919999999996</c:v>
                </c:pt>
                <c:pt idx="41">
                  <c:v>2134.1080000000002</c:v>
                </c:pt>
                <c:pt idx="42">
                  <c:v>2529.078</c:v>
                </c:pt>
                <c:pt idx="43">
                  <c:v>2513.5839999999998</c:v>
                </c:pt>
                <c:pt idx="44">
                  <c:v>2490.9780000000001</c:v>
                </c:pt>
                <c:pt idx="45">
                  <c:v>2220.2139999999999</c:v>
                </c:pt>
                <c:pt idx="46">
                  <c:v>2022.3479999999997</c:v>
                </c:pt>
                <c:pt idx="47">
                  <c:v>2086.1020000000003</c:v>
                </c:pt>
                <c:pt idx="48">
                  <c:v>2007.1080000000002</c:v>
                </c:pt>
                <c:pt idx="49">
                  <c:v>2240.0260000000003</c:v>
                </c:pt>
                <c:pt idx="50">
                  <c:v>2442.4639999999995</c:v>
                </c:pt>
                <c:pt idx="51">
                  <c:v>2332.2280000000001</c:v>
                </c:pt>
                <c:pt idx="52">
                  <c:v>2468.88</c:v>
                </c:pt>
                <c:pt idx="53">
                  <c:v>2170.1759999999999</c:v>
                </c:pt>
                <c:pt idx="54">
                  <c:v>2392.9339999999997</c:v>
                </c:pt>
                <c:pt idx="55">
                  <c:v>2334.768</c:v>
                </c:pt>
                <c:pt idx="56">
                  <c:v>2850.3879999999999</c:v>
                </c:pt>
                <c:pt idx="57">
                  <c:v>2004.568</c:v>
                </c:pt>
                <c:pt idx="58">
                  <c:v>2014.9820000000002</c:v>
                </c:pt>
                <c:pt idx="59">
                  <c:v>1468.12</c:v>
                </c:pt>
                <c:pt idx="60">
                  <c:v>2696.21</c:v>
                </c:pt>
                <c:pt idx="61">
                  <c:v>2525.7759999999998</c:v>
                </c:pt>
                <c:pt idx="62">
                  <c:v>2302.7640000000001</c:v>
                </c:pt>
                <c:pt idx="63">
                  <c:v>2611.8820000000001</c:v>
                </c:pt>
                <c:pt idx="64">
                  <c:v>2371.3440000000001</c:v>
                </c:pt>
                <c:pt idx="65">
                  <c:v>2222.4999999999995</c:v>
                </c:pt>
                <c:pt idx="66">
                  <c:v>2710.942</c:v>
                </c:pt>
                <c:pt idx="67">
                  <c:v>2612.8979999999997</c:v>
                </c:pt>
                <c:pt idx="68">
                  <c:v>2738.8820000000001</c:v>
                </c:pt>
                <c:pt idx="69">
                  <c:v>2261.87</c:v>
                </c:pt>
                <c:pt idx="70">
                  <c:v>2859.2780000000002</c:v>
                </c:pt>
                <c:pt idx="71">
                  <c:v>2603.5</c:v>
                </c:pt>
                <c:pt idx="72">
                  <c:v>2377.44</c:v>
                </c:pt>
                <c:pt idx="73">
                  <c:v>1986.28</c:v>
                </c:pt>
                <c:pt idx="74">
                  <c:v>1988.8200000000002</c:v>
                </c:pt>
                <c:pt idx="75">
                  <c:v>2435.86</c:v>
                </c:pt>
                <c:pt idx="76">
                  <c:v>1546.86</c:v>
                </c:pt>
                <c:pt idx="77">
                  <c:v>2258.06</c:v>
                </c:pt>
                <c:pt idx="78">
                  <c:v>2255.52</c:v>
                </c:pt>
                <c:pt idx="79">
                  <c:v>2230.1200000000003</c:v>
                </c:pt>
                <c:pt idx="80">
                  <c:v>2413</c:v>
                </c:pt>
                <c:pt idx="81">
                  <c:v>2504.4399999999996</c:v>
                </c:pt>
                <c:pt idx="82">
                  <c:v>1762.76</c:v>
                </c:pt>
                <c:pt idx="83">
                  <c:v>2410.46</c:v>
                </c:pt>
                <c:pt idx="84">
                  <c:v>2433.3199999999997</c:v>
                </c:pt>
                <c:pt idx="85">
                  <c:v>2578.1000000000004</c:v>
                </c:pt>
                <c:pt idx="86">
                  <c:v>1938.02</c:v>
                </c:pt>
                <c:pt idx="87">
                  <c:v>2616.1999999999998</c:v>
                </c:pt>
                <c:pt idx="88">
                  <c:v>2438.4</c:v>
                </c:pt>
                <c:pt idx="89">
                  <c:v>1805.94</c:v>
                </c:pt>
                <c:pt idx="90">
                  <c:v>2329.1799999999998</c:v>
                </c:pt>
                <c:pt idx="91">
                  <c:v>2529.84</c:v>
                </c:pt>
                <c:pt idx="92">
                  <c:v>2308.8600000000006</c:v>
                </c:pt>
                <c:pt idx="93">
                  <c:v>2573.02</c:v>
                </c:pt>
                <c:pt idx="94">
                  <c:v>2146.3000000000002</c:v>
                </c:pt>
                <c:pt idx="95">
                  <c:v>2425.7000000000003</c:v>
                </c:pt>
                <c:pt idx="96">
                  <c:v>2395.2200000000003</c:v>
                </c:pt>
                <c:pt idx="97">
                  <c:v>1882.14</c:v>
                </c:pt>
                <c:pt idx="98">
                  <c:v>2473.96</c:v>
                </c:pt>
                <c:pt idx="99">
                  <c:v>3162.3</c:v>
                </c:pt>
                <c:pt idx="100">
                  <c:v>2316.4800000000005</c:v>
                </c:pt>
                <c:pt idx="101">
                  <c:v>2011.68</c:v>
                </c:pt>
                <c:pt idx="102">
                  <c:v>1744.9800000000002</c:v>
                </c:pt>
                <c:pt idx="103">
                  <c:v>2641.6000000000004</c:v>
                </c:pt>
                <c:pt idx="104">
                  <c:v>2156.46</c:v>
                </c:pt>
                <c:pt idx="105">
                  <c:v>2087.8800000000006</c:v>
                </c:pt>
                <c:pt idx="106">
                  <c:v>2583.1800000000003</c:v>
                </c:pt>
                <c:pt idx="107">
                  <c:v>2325.6999999999998</c:v>
                </c:pt>
                <c:pt idx="108">
                  <c:v>2224</c:v>
                </c:pt>
                <c:pt idx="109">
                  <c:v>2153</c:v>
                </c:pt>
                <c:pt idx="110">
                  <c:v>2846</c:v>
                </c:pt>
                <c:pt idx="111">
                  <c:v>3117</c:v>
                </c:pt>
                <c:pt idx="112">
                  <c:v>1856</c:v>
                </c:pt>
                <c:pt idx="114">
                  <c:v>1811.8</c:v>
                </c:pt>
                <c:pt idx="115">
                  <c:v>1548</c:v>
                </c:pt>
                <c:pt idx="116">
                  <c:v>2939</c:v>
                </c:pt>
                <c:pt idx="117">
                  <c:v>2037</c:v>
                </c:pt>
                <c:pt idx="118">
                  <c:v>2322</c:v>
                </c:pt>
                <c:pt idx="119">
                  <c:v>2008</c:v>
                </c:pt>
                <c:pt idx="120">
                  <c:v>1799</c:v>
                </c:pt>
                <c:pt idx="121">
                  <c:v>2583</c:v>
                </c:pt>
                <c:pt idx="122">
                  <c:v>2528</c:v>
                </c:pt>
                <c:pt idx="123">
                  <c:v>1369</c:v>
                </c:pt>
              </c:numCache>
            </c:numRef>
          </c:yVal>
          <c:smooth val="0"/>
          <c:extLst>
            <c:ext xmlns:c16="http://schemas.microsoft.com/office/drawing/2014/chart" uri="{C3380CC4-5D6E-409C-BE32-E72D297353CC}">
              <c16:uniqueId val="{00000000-1613-46C6-BB74-E7E6CB94997A}"/>
            </c:ext>
          </c:extLst>
        </c:ser>
        <c:dLbls>
          <c:showLegendKey val="0"/>
          <c:showVal val="0"/>
          <c:showCatName val="0"/>
          <c:showSerName val="0"/>
          <c:showPercent val="0"/>
          <c:showBubbleSize val="0"/>
        </c:dLbls>
        <c:axId val="419889248"/>
        <c:axId val="423877632"/>
      </c:scatterChart>
      <c:valAx>
        <c:axId val="419889248"/>
        <c:scaling>
          <c:orientation val="minMax"/>
          <c:max val="2025"/>
          <c:min val="190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3877632"/>
        <c:crosses val="autoZero"/>
        <c:crossBetween val="midCat"/>
        <c:majorUnit val="10"/>
        <c:minorUnit val="1"/>
      </c:valAx>
      <c:valAx>
        <c:axId val="423877632"/>
        <c:scaling>
          <c:orientation val="minMax"/>
          <c:max val="4000"/>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198892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GAD!$B$28:$M$28</c:f>
              <c:numCache>
                <c:formatCode>0.0</c:formatCode>
                <c:ptCount val="12"/>
                <c:pt idx="0">
                  <c:v>82</c:v>
                </c:pt>
                <c:pt idx="1">
                  <c:v>2</c:v>
                </c:pt>
                <c:pt idx="2">
                  <c:v>12</c:v>
                </c:pt>
                <c:pt idx="3">
                  <c:v>19</c:v>
                </c:pt>
                <c:pt idx="4">
                  <c:v>172</c:v>
                </c:pt>
                <c:pt idx="5">
                  <c:v>92</c:v>
                </c:pt>
                <c:pt idx="6">
                  <c:v>160</c:v>
                </c:pt>
                <c:pt idx="7">
                  <c:v>123</c:v>
                </c:pt>
                <c:pt idx="8">
                  <c:v>125</c:v>
                </c:pt>
                <c:pt idx="9">
                  <c:v>211</c:v>
                </c:pt>
                <c:pt idx="10">
                  <c:v>267</c:v>
                </c:pt>
                <c:pt idx="11">
                  <c:v>69</c:v>
                </c:pt>
              </c:numCache>
            </c:numRef>
          </c:val>
          <c:extLst>
            <c:ext xmlns:c16="http://schemas.microsoft.com/office/drawing/2014/chart" uri="{C3380CC4-5D6E-409C-BE32-E72D297353CC}">
              <c16:uniqueId val="{00000000-9191-487B-A04C-A6F9D72E2CB0}"/>
            </c:ext>
          </c:extLst>
        </c:ser>
        <c:ser>
          <c:idx val="1"/>
          <c:order val="1"/>
          <c:tx>
            <c:v>Average</c:v>
          </c:tx>
          <c:spPr>
            <a:solidFill>
              <a:srgbClr val="FF0000"/>
            </a:solidFill>
            <a:ln>
              <a:noFill/>
            </a:ln>
            <a:effectLst/>
          </c:spPr>
          <c:invertIfNegative val="0"/>
          <c:errBars>
            <c:errBarType val="both"/>
            <c:errValType val="cust"/>
            <c:noEndCap val="0"/>
            <c:plus>
              <c:numRef>
                <c:f>GAD!$B$34:$M$34</c:f>
                <c:numCache>
                  <c:formatCode>General</c:formatCode>
                  <c:ptCount val="12"/>
                  <c:pt idx="0">
                    <c:v>77.473877336591457</c:v>
                  </c:pt>
                  <c:pt idx="1">
                    <c:v>14.510607922912465</c:v>
                  </c:pt>
                  <c:pt idx="2">
                    <c:v>42.855508591087684</c:v>
                  </c:pt>
                  <c:pt idx="3">
                    <c:v>85.129553564661549</c:v>
                  </c:pt>
                  <c:pt idx="4">
                    <c:v>90.63062630870553</c:v>
                  </c:pt>
                  <c:pt idx="5">
                    <c:v>81.348801167462767</c:v>
                  </c:pt>
                  <c:pt idx="6">
                    <c:v>70.12853587993996</c:v>
                  </c:pt>
                  <c:pt idx="7">
                    <c:v>95.915790998384892</c:v>
                  </c:pt>
                  <c:pt idx="8">
                    <c:v>58.787896919709901</c:v>
                  </c:pt>
                  <c:pt idx="9">
                    <c:v>69.899876033975971</c:v>
                  </c:pt>
                  <c:pt idx="10">
                    <c:v>133.22560959877202</c:v>
                  </c:pt>
                  <c:pt idx="11">
                    <c:v>147.13736490096593</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GAD!$B$33:$M$33</c:f>
              <c:numCache>
                <c:formatCode>0.0</c:formatCode>
                <c:ptCount val="12"/>
                <c:pt idx="0">
                  <c:v>56.418260869565209</c:v>
                </c:pt>
                <c:pt idx="1">
                  <c:v>18.498260869565218</c:v>
                </c:pt>
                <c:pt idx="2">
                  <c:v>46.104347826086958</c:v>
                </c:pt>
                <c:pt idx="3">
                  <c:v>135.08086956521737</c:v>
                </c:pt>
                <c:pt idx="4">
                  <c:v>256.37181818181818</c:v>
                </c:pt>
                <c:pt idx="5">
                  <c:v>205.65826086956523</c:v>
                </c:pt>
                <c:pt idx="6">
                  <c:v>204.38086956521741</c:v>
                </c:pt>
                <c:pt idx="7">
                  <c:v>237.29913043478263</c:v>
                </c:pt>
                <c:pt idx="8">
                  <c:v>231.28363636363636</c:v>
                </c:pt>
                <c:pt idx="9">
                  <c:v>278.41500000000002</c:v>
                </c:pt>
                <c:pt idx="10">
                  <c:v>301.62434782608699</c:v>
                </c:pt>
                <c:pt idx="11">
                  <c:v>158.7775</c:v>
                </c:pt>
              </c:numCache>
            </c:numRef>
          </c:val>
          <c:extLst>
            <c:ext xmlns:c16="http://schemas.microsoft.com/office/drawing/2014/chart" uri="{C3380CC4-5D6E-409C-BE32-E72D297353CC}">
              <c16:uniqueId val="{00000001-9191-487B-A04C-A6F9D72E2CB0}"/>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GAD!$B$43:$M$43</c:f>
              <c:numCache>
                <c:formatCode>0.0</c:formatCode>
                <c:ptCount val="12"/>
                <c:pt idx="0">
                  <c:v>82</c:v>
                </c:pt>
                <c:pt idx="1">
                  <c:v>84</c:v>
                </c:pt>
                <c:pt idx="2">
                  <c:v>96</c:v>
                </c:pt>
                <c:pt idx="3">
                  <c:v>115</c:v>
                </c:pt>
                <c:pt idx="4">
                  <c:v>287</c:v>
                </c:pt>
                <c:pt idx="5">
                  <c:v>379</c:v>
                </c:pt>
                <c:pt idx="6">
                  <c:v>539</c:v>
                </c:pt>
                <c:pt idx="7">
                  <c:v>662</c:v>
                </c:pt>
                <c:pt idx="8">
                  <c:v>787</c:v>
                </c:pt>
                <c:pt idx="9">
                  <c:v>998</c:v>
                </c:pt>
                <c:pt idx="10">
                  <c:v>1265</c:v>
                </c:pt>
                <c:pt idx="11">
                  <c:v>1334</c:v>
                </c:pt>
              </c:numCache>
            </c:numRef>
          </c:val>
          <c:smooth val="0"/>
          <c:extLst xmlns:c15="http://schemas.microsoft.com/office/drawing/2012/chart">
            <c:ext xmlns:c16="http://schemas.microsoft.com/office/drawing/2014/chart" uri="{C3380CC4-5D6E-409C-BE32-E72D297353CC}">
              <c16:uniqueId val="{00000000-1B6B-418D-9F78-12C47275E8B1}"/>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GAD!$B$44:$M$44</c:f>
              <c:numCache>
                <c:formatCode>General</c:formatCode>
                <c:ptCount val="12"/>
                <c:pt idx="0">
                  <c:v>56.418260869565209</c:v>
                </c:pt>
                <c:pt idx="1">
                  <c:v>74.916521739130431</c:v>
                </c:pt>
                <c:pt idx="2">
                  <c:v>121.0208695652174</c:v>
                </c:pt>
                <c:pt idx="3">
                  <c:v>256.10173913043479</c:v>
                </c:pt>
                <c:pt idx="4">
                  <c:v>512.47355731225298</c:v>
                </c:pt>
                <c:pt idx="5">
                  <c:v>718.13181818181818</c:v>
                </c:pt>
                <c:pt idx="6">
                  <c:v>922.51268774703556</c:v>
                </c:pt>
                <c:pt idx="7">
                  <c:v>1159.8118181818181</c:v>
                </c:pt>
                <c:pt idx="8">
                  <c:v>1391.0954545454545</c:v>
                </c:pt>
                <c:pt idx="9">
                  <c:v>1669.5104545454544</c:v>
                </c:pt>
                <c:pt idx="10">
                  <c:v>1971.1348023715414</c:v>
                </c:pt>
                <c:pt idx="11">
                  <c:v>2129.9123023715415</c:v>
                </c:pt>
              </c:numCache>
            </c:numRef>
          </c:val>
          <c:smooth val="0"/>
          <c:extLst>
            <c:ext xmlns:c16="http://schemas.microsoft.com/office/drawing/2014/chart" uri="{C3380CC4-5D6E-409C-BE32-E72D297353CC}">
              <c16:uniqueId val="{00000001-1B6B-418D-9F78-12C47275E8B1}"/>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GAL!$A$5:$A$58</c:f>
              <c:numCache>
                <c:formatCode>General</c:formatCode>
                <c:ptCount val="54"/>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pt idx="50">
                  <c:v>2024</c:v>
                </c:pt>
                <c:pt idx="51">
                  <c:v>2025</c:v>
                </c:pt>
                <c:pt idx="52">
                  <c:v>2026</c:v>
                </c:pt>
              </c:numCache>
            </c:numRef>
          </c:xVal>
          <c:yVal>
            <c:numRef>
              <c:f>GAL!$N$5:$N$58</c:f>
              <c:numCache>
                <c:formatCode>0.0</c:formatCode>
                <c:ptCount val="54"/>
                <c:pt idx="0">
                  <c:v>2856.3</c:v>
                </c:pt>
                <c:pt idx="1">
                  <c:v>2720</c:v>
                </c:pt>
                <c:pt idx="2">
                  <c:v>2268.1000000000004</c:v>
                </c:pt>
                <c:pt idx="3">
                  <c:v>3052.6</c:v>
                </c:pt>
                <c:pt idx="4">
                  <c:v>2730.8</c:v>
                </c:pt>
                <c:pt idx="5">
                  <c:v>3028.1</c:v>
                </c:pt>
                <c:pt idx="6">
                  <c:v>2753.3</c:v>
                </c:pt>
                <c:pt idx="7">
                  <c:v>3883</c:v>
                </c:pt>
                <c:pt idx="8">
                  <c:v>2061</c:v>
                </c:pt>
                <c:pt idx="9">
                  <c:v>2690</c:v>
                </c:pt>
                <c:pt idx="10">
                  <c:v>2298</c:v>
                </c:pt>
                <c:pt idx="11">
                  <c:v>2931.3</c:v>
                </c:pt>
                <c:pt idx="12">
                  <c:v>1784.6000000000001</c:v>
                </c:pt>
                <c:pt idx="13">
                  <c:v>4023.5</c:v>
                </c:pt>
                <c:pt idx="14">
                  <c:v>2754.7999999999997</c:v>
                </c:pt>
                <c:pt idx="15">
                  <c:v>2689.7</c:v>
                </c:pt>
                <c:pt idx="16">
                  <c:v>2733.5</c:v>
                </c:pt>
                <c:pt idx="17">
                  <c:v>2367.8000000000002</c:v>
                </c:pt>
                <c:pt idx="18">
                  <c:v>2519</c:v>
                </c:pt>
                <c:pt idx="19">
                  <c:v>2964</c:v>
                </c:pt>
                <c:pt idx="20">
                  <c:v>2287</c:v>
                </c:pt>
                <c:pt idx="21">
                  <c:v>2904</c:v>
                </c:pt>
                <c:pt idx="22">
                  <c:v>3370</c:v>
                </c:pt>
                <c:pt idx="23">
                  <c:v>2039</c:v>
                </c:pt>
                <c:pt idx="24">
                  <c:v>2971</c:v>
                </c:pt>
                <c:pt idx="25">
                  <c:v>3624</c:v>
                </c:pt>
                <c:pt idx="26">
                  <c:v>3030</c:v>
                </c:pt>
                <c:pt idx="27">
                  <c:v>2407</c:v>
                </c:pt>
                <c:pt idx="28">
                  <c:v>2248</c:v>
                </c:pt>
                <c:pt idx="29">
                  <c:v>3044</c:v>
                </c:pt>
                <c:pt idx="30">
                  <c:v>3170</c:v>
                </c:pt>
                <c:pt idx="31">
                  <c:v>2748.7</c:v>
                </c:pt>
                <c:pt idx="32">
                  <c:v>3450</c:v>
                </c:pt>
                <c:pt idx="33">
                  <c:v>3292.88</c:v>
                </c:pt>
                <c:pt idx="34">
                  <c:v>2797.61</c:v>
                </c:pt>
                <c:pt idx="35">
                  <c:v>2737.68</c:v>
                </c:pt>
                <c:pt idx="36">
                  <c:v>3861.62</c:v>
                </c:pt>
                <c:pt idx="37">
                  <c:v>3819.23</c:v>
                </c:pt>
                <c:pt idx="38">
                  <c:v>3326.27</c:v>
                </c:pt>
                <c:pt idx="39">
                  <c:v>2620.04</c:v>
                </c:pt>
                <c:pt idx="40">
                  <c:v>3264.9500000000003</c:v>
                </c:pt>
                <c:pt idx="41">
                  <c:v>2705.9019999999996</c:v>
                </c:pt>
                <c:pt idx="42">
                  <c:v>3731.5259999999998</c:v>
                </c:pt>
                <c:pt idx="43">
                  <c:v>3361.4999999999995</c:v>
                </c:pt>
                <c:pt idx="44">
                  <c:v>3520.0999999999995</c:v>
                </c:pt>
                <c:pt idx="45">
                  <c:v>2823.4900000000002</c:v>
                </c:pt>
                <c:pt idx="46">
                  <c:v>2930.8000000000006</c:v>
                </c:pt>
                <c:pt idx="47">
                  <c:v>3576.5</c:v>
                </c:pt>
                <c:pt idx="48">
                  <c:v>3817</c:v>
                </c:pt>
                <c:pt idx="49">
                  <c:v>2946.15</c:v>
                </c:pt>
              </c:numCache>
            </c:numRef>
          </c:yVal>
          <c:smooth val="0"/>
          <c:extLst>
            <c:ext xmlns:c16="http://schemas.microsoft.com/office/drawing/2014/chart" uri="{C3380CC4-5D6E-409C-BE32-E72D297353CC}">
              <c16:uniqueId val="{00000000-4BFC-4DDC-8CB8-B91CB0A181C8}"/>
            </c:ext>
          </c:extLst>
        </c:ser>
        <c:dLbls>
          <c:showLegendKey val="0"/>
          <c:showVal val="0"/>
          <c:showCatName val="0"/>
          <c:showSerName val="0"/>
          <c:showPercent val="0"/>
          <c:showBubbleSize val="0"/>
        </c:dLbls>
        <c:axId val="434052664"/>
        <c:axId val="434053056"/>
      </c:scatterChart>
      <c:valAx>
        <c:axId val="434052664"/>
        <c:scaling>
          <c:orientation val="minMax"/>
          <c:max val="2024"/>
          <c:min val="1973"/>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053056"/>
        <c:crosses val="autoZero"/>
        <c:crossBetween val="midCat"/>
        <c:majorUnit val="3"/>
        <c:minorUnit val="1"/>
      </c:valAx>
      <c:valAx>
        <c:axId val="434053056"/>
        <c:scaling>
          <c:orientation val="minMax"/>
          <c:min val="12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0526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GAL!$B$54:$M$54</c:f>
              <c:numCache>
                <c:formatCode>0.0</c:formatCode>
                <c:ptCount val="12"/>
                <c:pt idx="0">
                  <c:v>94.49</c:v>
                </c:pt>
                <c:pt idx="1">
                  <c:v>12.45</c:v>
                </c:pt>
                <c:pt idx="2">
                  <c:v>17.27</c:v>
                </c:pt>
                <c:pt idx="3">
                  <c:v>24.64</c:v>
                </c:pt>
                <c:pt idx="4">
                  <c:v>138.93</c:v>
                </c:pt>
                <c:pt idx="5">
                  <c:v>364.47</c:v>
                </c:pt>
                <c:pt idx="6">
                  <c:v>457.96</c:v>
                </c:pt>
                <c:pt idx="7">
                  <c:v>430.29</c:v>
                </c:pt>
                <c:pt idx="8">
                  <c:v>592.86</c:v>
                </c:pt>
                <c:pt idx="9">
                  <c:v>218.69</c:v>
                </c:pt>
                <c:pt idx="10">
                  <c:v>525.52</c:v>
                </c:pt>
                <c:pt idx="11">
                  <c:v>68.58</c:v>
                </c:pt>
              </c:numCache>
            </c:numRef>
          </c:val>
          <c:extLst>
            <c:ext xmlns:c16="http://schemas.microsoft.com/office/drawing/2014/chart" uri="{C3380CC4-5D6E-409C-BE32-E72D297353CC}">
              <c16:uniqueId val="{00000000-C9F7-4083-B321-96769C9CA6C0}"/>
            </c:ext>
          </c:extLst>
        </c:ser>
        <c:ser>
          <c:idx val="1"/>
          <c:order val="1"/>
          <c:tx>
            <c:v>Average</c:v>
          </c:tx>
          <c:spPr>
            <a:solidFill>
              <a:srgbClr val="FF0000"/>
            </a:solidFill>
            <a:ln>
              <a:noFill/>
            </a:ln>
            <a:effectLst/>
          </c:spPr>
          <c:invertIfNegative val="0"/>
          <c:errBars>
            <c:errBarType val="both"/>
            <c:errValType val="cust"/>
            <c:noEndCap val="0"/>
            <c:plus>
              <c:numRef>
                <c:f>EZA!$B$36:$M$36</c:f>
                <c:numCache>
                  <c:formatCode>General</c:formatCode>
                  <c:ptCount val="12"/>
                  <c:pt idx="0">
                    <c:v>168.59481770208723</c:v>
                  </c:pt>
                  <c:pt idx="1">
                    <c:v>99.618685549783621</c:v>
                  </c:pt>
                  <c:pt idx="2">
                    <c:v>164.77155457582279</c:v>
                  </c:pt>
                  <c:pt idx="3">
                    <c:v>164.7763916261469</c:v>
                  </c:pt>
                  <c:pt idx="4">
                    <c:v>164.10676485345343</c:v>
                  </c:pt>
                  <c:pt idx="5">
                    <c:v>118.79338275536057</c:v>
                  </c:pt>
                  <c:pt idx="6">
                    <c:v>126.29315688508206</c:v>
                  </c:pt>
                  <c:pt idx="7">
                    <c:v>149.43972268889348</c:v>
                  </c:pt>
                  <c:pt idx="8">
                    <c:v>77.862316087190223</c:v>
                  </c:pt>
                  <c:pt idx="9">
                    <c:v>91.581449125901102</c:v>
                  </c:pt>
                  <c:pt idx="10">
                    <c:v>279.16886419843848</c:v>
                  </c:pt>
                  <c:pt idx="11">
                    <c:v>507.69967445513123</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GAL!$B$59:$M$59</c:f>
              <c:numCache>
                <c:formatCode>0.0</c:formatCode>
                <c:ptCount val="12"/>
                <c:pt idx="0">
                  <c:v>57.881559999999993</c:v>
                </c:pt>
                <c:pt idx="1">
                  <c:v>18.371560000000002</c:v>
                </c:pt>
                <c:pt idx="2">
                  <c:v>25.250519999999998</c:v>
                </c:pt>
                <c:pt idx="3">
                  <c:v>108.32047999999999</c:v>
                </c:pt>
                <c:pt idx="4">
                  <c:v>261.08335999999997</c:v>
                </c:pt>
                <c:pt idx="5">
                  <c:v>332.75704000000007</c:v>
                </c:pt>
                <c:pt idx="6">
                  <c:v>325.99164000000002</c:v>
                </c:pt>
                <c:pt idx="7">
                  <c:v>373.17248000000006</c:v>
                </c:pt>
                <c:pt idx="8">
                  <c:v>309.36352000000005</c:v>
                </c:pt>
                <c:pt idx="9">
                  <c:v>371.37139999999994</c:v>
                </c:pt>
                <c:pt idx="10">
                  <c:v>490.08203999999984</c:v>
                </c:pt>
                <c:pt idx="11">
                  <c:v>277.06135999999992</c:v>
                </c:pt>
              </c:numCache>
            </c:numRef>
          </c:val>
          <c:extLst>
            <c:ext xmlns:c16="http://schemas.microsoft.com/office/drawing/2014/chart" uri="{C3380CC4-5D6E-409C-BE32-E72D297353CC}">
              <c16:uniqueId val="{00000001-C9F7-4083-B321-96769C9CA6C0}"/>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GAL!$B$69:$M$69</c:f>
              <c:numCache>
                <c:formatCode>0.0</c:formatCode>
                <c:ptCount val="12"/>
                <c:pt idx="0">
                  <c:v>94.49</c:v>
                </c:pt>
                <c:pt idx="1">
                  <c:v>106.94</c:v>
                </c:pt>
                <c:pt idx="2">
                  <c:v>124.21</c:v>
                </c:pt>
                <c:pt idx="3">
                  <c:v>148.85</c:v>
                </c:pt>
                <c:pt idx="4">
                  <c:v>287.77999999999997</c:v>
                </c:pt>
                <c:pt idx="5">
                  <c:v>652.25</c:v>
                </c:pt>
                <c:pt idx="6">
                  <c:v>1110.21</c:v>
                </c:pt>
                <c:pt idx="7">
                  <c:v>1540.5</c:v>
                </c:pt>
                <c:pt idx="8">
                  <c:v>2133.36</c:v>
                </c:pt>
                <c:pt idx="9">
                  <c:v>2352.0500000000002</c:v>
                </c:pt>
                <c:pt idx="10">
                  <c:v>2877.57</c:v>
                </c:pt>
                <c:pt idx="11">
                  <c:v>2946.15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A432-4A20-9B23-EDCD52D36AC9}"/>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GAL!$B$70:$M$70</c:f>
              <c:numCache>
                <c:formatCode>0.0</c:formatCode>
                <c:ptCount val="12"/>
                <c:pt idx="0">
                  <c:v>57.881559999999993</c:v>
                </c:pt>
                <c:pt idx="1">
                  <c:v>76.253119999999996</c:v>
                </c:pt>
                <c:pt idx="2">
                  <c:v>101.50363999999999</c:v>
                </c:pt>
                <c:pt idx="3">
                  <c:v>209.82411999999999</c:v>
                </c:pt>
                <c:pt idx="4">
                  <c:v>470.90747999999996</c:v>
                </c:pt>
                <c:pt idx="5">
                  <c:v>803.66452000000004</c:v>
                </c:pt>
                <c:pt idx="6">
                  <c:v>1129.65616</c:v>
                </c:pt>
                <c:pt idx="7">
                  <c:v>1502.8286400000002</c:v>
                </c:pt>
                <c:pt idx="8">
                  <c:v>1812.1921600000003</c:v>
                </c:pt>
                <c:pt idx="9">
                  <c:v>2183.5635600000001</c:v>
                </c:pt>
                <c:pt idx="10">
                  <c:v>2673.6455999999998</c:v>
                </c:pt>
                <c:pt idx="11">
                  <c:v>2950.7069599999995</c:v>
                </c:pt>
              </c:numCache>
            </c:numRef>
          </c:val>
          <c:smooth val="0"/>
          <c:extLst>
            <c:ext xmlns:c16="http://schemas.microsoft.com/office/drawing/2014/chart" uri="{C3380CC4-5D6E-409C-BE32-E72D297353CC}">
              <c16:uniqueId val="{00000001-A432-4A20-9B23-EDCD52D36AC9}"/>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GAM!$A$8:$A$151</c:f>
              <c:numCache>
                <c:formatCode>General</c:formatCode>
                <c:ptCount val="144"/>
                <c:pt idx="0">
                  <c:v>1884</c:v>
                </c:pt>
                <c:pt idx="1">
                  <c:v>1885</c:v>
                </c:pt>
                <c:pt idx="2">
                  <c:v>1886</c:v>
                </c:pt>
                <c:pt idx="3">
                  <c:v>1887</c:v>
                </c:pt>
                <c:pt idx="4">
                  <c:v>1888</c:v>
                </c:pt>
                <c:pt idx="5">
                  <c:v>1889</c:v>
                </c:pt>
                <c:pt idx="6">
                  <c:v>1890</c:v>
                </c:pt>
                <c:pt idx="7">
                  <c:v>1891</c:v>
                </c:pt>
                <c:pt idx="8">
                  <c:v>1892</c:v>
                </c:pt>
                <c:pt idx="9">
                  <c:v>1893</c:v>
                </c:pt>
                <c:pt idx="10">
                  <c:v>1894</c:v>
                </c:pt>
                <c:pt idx="11">
                  <c:v>1895</c:v>
                </c:pt>
                <c:pt idx="12">
                  <c:v>1896</c:v>
                </c:pt>
                <c:pt idx="13">
                  <c:v>1897</c:v>
                </c:pt>
                <c:pt idx="14">
                  <c:v>1898</c:v>
                </c:pt>
                <c:pt idx="15">
                  <c:v>1899</c:v>
                </c:pt>
                <c:pt idx="16">
                  <c:v>1900</c:v>
                </c:pt>
                <c:pt idx="17">
                  <c:v>1901</c:v>
                </c:pt>
                <c:pt idx="18">
                  <c:v>1902</c:v>
                </c:pt>
                <c:pt idx="19">
                  <c:v>1903</c:v>
                </c:pt>
                <c:pt idx="20">
                  <c:v>1904</c:v>
                </c:pt>
                <c:pt idx="21">
                  <c:v>1905</c:v>
                </c:pt>
                <c:pt idx="22">
                  <c:v>1906</c:v>
                </c:pt>
                <c:pt idx="23">
                  <c:v>1907</c:v>
                </c:pt>
                <c:pt idx="24">
                  <c:v>1908</c:v>
                </c:pt>
                <c:pt idx="25">
                  <c:v>1909</c:v>
                </c:pt>
                <c:pt idx="26">
                  <c:v>1910</c:v>
                </c:pt>
                <c:pt idx="27">
                  <c:v>1911</c:v>
                </c:pt>
                <c:pt idx="28">
                  <c:v>1912</c:v>
                </c:pt>
                <c:pt idx="29">
                  <c:v>1913</c:v>
                </c:pt>
                <c:pt idx="30">
                  <c:v>1914</c:v>
                </c:pt>
                <c:pt idx="31">
                  <c:v>1915</c:v>
                </c:pt>
                <c:pt idx="32">
                  <c:v>1916</c:v>
                </c:pt>
                <c:pt idx="33">
                  <c:v>1917</c:v>
                </c:pt>
                <c:pt idx="34">
                  <c:v>1918</c:v>
                </c:pt>
                <c:pt idx="35">
                  <c:v>1919</c:v>
                </c:pt>
                <c:pt idx="36">
                  <c:v>1920</c:v>
                </c:pt>
                <c:pt idx="37">
                  <c:v>1921</c:v>
                </c:pt>
                <c:pt idx="38">
                  <c:v>1922</c:v>
                </c:pt>
                <c:pt idx="39">
                  <c:v>1923</c:v>
                </c:pt>
                <c:pt idx="40">
                  <c:v>1924</c:v>
                </c:pt>
                <c:pt idx="41">
                  <c:v>1925</c:v>
                </c:pt>
                <c:pt idx="42">
                  <c:v>1926</c:v>
                </c:pt>
                <c:pt idx="43">
                  <c:v>1927</c:v>
                </c:pt>
                <c:pt idx="44">
                  <c:v>1928</c:v>
                </c:pt>
                <c:pt idx="45">
                  <c:v>1929</c:v>
                </c:pt>
                <c:pt idx="46">
                  <c:v>1930</c:v>
                </c:pt>
                <c:pt idx="47">
                  <c:v>1931</c:v>
                </c:pt>
                <c:pt idx="48">
                  <c:v>1932</c:v>
                </c:pt>
                <c:pt idx="49">
                  <c:v>1933</c:v>
                </c:pt>
                <c:pt idx="50">
                  <c:v>1934</c:v>
                </c:pt>
                <c:pt idx="51">
                  <c:v>1935</c:v>
                </c:pt>
                <c:pt idx="52">
                  <c:v>1936</c:v>
                </c:pt>
                <c:pt idx="53">
                  <c:v>1937</c:v>
                </c:pt>
                <c:pt idx="54">
                  <c:v>1938</c:v>
                </c:pt>
                <c:pt idx="55">
                  <c:v>1939</c:v>
                </c:pt>
                <c:pt idx="56">
                  <c:v>1940</c:v>
                </c:pt>
                <c:pt idx="57">
                  <c:v>1941</c:v>
                </c:pt>
                <c:pt idx="58">
                  <c:v>1942</c:v>
                </c:pt>
                <c:pt idx="59">
                  <c:v>1943</c:v>
                </c:pt>
                <c:pt idx="60">
                  <c:v>1944</c:v>
                </c:pt>
                <c:pt idx="61">
                  <c:v>1945</c:v>
                </c:pt>
                <c:pt idx="62">
                  <c:v>1946</c:v>
                </c:pt>
                <c:pt idx="63">
                  <c:v>1947</c:v>
                </c:pt>
                <c:pt idx="64">
                  <c:v>1948</c:v>
                </c:pt>
                <c:pt idx="65">
                  <c:v>1949</c:v>
                </c:pt>
                <c:pt idx="66">
                  <c:v>1950</c:v>
                </c:pt>
                <c:pt idx="67">
                  <c:v>1951</c:v>
                </c:pt>
                <c:pt idx="68">
                  <c:v>1952</c:v>
                </c:pt>
                <c:pt idx="69">
                  <c:v>1953</c:v>
                </c:pt>
                <c:pt idx="70">
                  <c:v>1954</c:v>
                </c:pt>
                <c:pt idx="71">
                  <c:v>1955</c:v>
                </c:pt>
                <c:pt idx="72">
                  <c:v>1956</c:v>
                </c:pt>
                <c:pt idx="73">
                  <c:v>1957</c:v>
                </c:pt>
                <c:pt idx="74">
                  <c:v>1958</c:v>
                </c:pt>
                <c:pt idx="75">
                  <c:v>1959</c:v>
                </c:pt>
                <c:pt idx="76">
                  <c:v>1960</c:v>
                </c:pt>
                <c:pt idx="77">
                  <c:v>1961</c:v>
                </c:pt>
                <c:pt idx="78">
                  <c:v>1962</c:v>
                </c:pt>
                <c:pt idx="79">
                  <c:v>1963</c:v>
                </c:pt>
                <c:pt idx="80">
                  <c:v>1964</c:v>
                </c:pt>
                <c:pt idx="81">
                  <c:v>1965</c:v>
                </c:pt>
                <c:pt idx="82">
                  <c:v>1966</c:v>
                </c:pt>
                <c:pt idx="83">
                  <c:v>1967</c:v>
                </c:pt>
                <c:pt idx="84">
                  <c:v>1968</c:v>
                </c:pt>
                <c:pt idx="85">
                  <c:v>1969</c:v>
                </c:pt>
                <c:pt idx="86">
                  <c:v>1970</c:v>
                </c:pt>
                <c:pt idx="87">
                  <c:v>1971</c:v>
                </c:pt>
                <c:pt idx="88">
                  <c:v>1972</c:v>
                </c:pt>
                <c:pt idx="89">
                  <c:v>1973</c:v>
                </c:pt>
                <c:pt idx="90">
                  <c:v>1974</c:v>
                </c:pt>
                <c:pt idx="91">
                  <c:v>1975</c:v>
                </c:pt>
                <c:pt idx="92">
                  <c:v>1976</c:v>
                </c:pt>
                <c:pt idx="93">
                  <c:v>1977</c:v>
                </c:pt>
                <c:pt idx="94">
                  <c:v>1978</c:v>
                </c:pt>
                <c:pt idx="95">
                  <c:v>1979</c:v>
                </c:pt>
                <c:pt idx="96">
                  <c:v>1980</c:v>
                </c:pt>
                <c:pt idx="97">
                  <c:v>1981</c:v>
                </c:pt>
                <c:pt idx="98">
                  <c:v>1982</c:v>
                </c:pt>
                <c:pt idx="99">
                  <c:v>1983</c:v>
                </c:pt>
                <c:pt idx="100">
                  <c:v>1984</c:v>
                </c:pt>
                <c:pt idx="101">
                  <c:v>1985</c:v>
                </c:pt>
                <c:pt idx="102">
                  <c:v>1986</c:v>
                </c:pt>
                <c:pt idx="103">
                  <c:v>1987</c:v>
                </c:pt>
                <c:pt idx="104">
                  <c:v>1988</c:v>
                </c:pt>
                <c:pt idx="105">
                  <c:v>1989</c:v>
                </c:pt>
                <c:pt idx="106">
                  <c:v>1990</c:v>
                </c:pt>
                <c:pt idx="107">
                  <c:v>1991</c:v>
                </c:pt>
                <c:pt idx="108">
                  <c:v>1992</c:v>
                </c:pt>
                <c:pt idx="109">
                  <c:v>1993</c:v>
                </c:pt>
                <c:pt idx="110">
                  <c:v>1994</c:v>
                </c:pt>
                <c:pt idx="111">
                  <c:v>1995</c:v>
                </c:pt>
                <c:pt idx="112">
                  <c:v>1996</c:v>
                </c:pt>
                <c:pt idx="113">
                  <c:v>1997</c:v>
                </c:pt>
                <c:pt idx="114">
                  <c:v>1998</c:v>
                </c:pt>
                <c:pt idx="115">
                  <c:v>1999</c:v>
                </c:pt>
                <c:pt idx="116">
                  <c:v>2000</c:v>
                </c:pt>
                <c:pt idx="117">
                  <c:v>2001</c:v>
                </c:pt>
                <c:pt idx="118">
                  <c:v>2002</c:v>
                </c:pt>
                <c:pt idx="119">
                  <c:v>2003</c:v>
                </c:pt>
                <c:pt idx="120">
                  <c:v>2004</c:v>
                </c:pt>
                <c:pt idx="121">
                  <c:v>2005</c:v>
                </c:pt>
                <c:pt idx="122">
                  <c:v>2006</c:v>
                </c:pt>
                <c:pt idx="123">
                  <c:v>2007</c:v>
                </c:pt>
                <c:pt idx="124">
                  <c:v>2008</c:v>
                </c:pt>
                <c:pt idx="125">
                  <c:v>2009</c:v>
                </c:pt>
                <c:pt idx="126">
                  <c:v>2010</c:v>
                </c:pt>
                <c:pt idx="127">
                  <c:v>2011</c:v>
                </c:pt>
                <c:pt idx="128">
                  <c:v>2012</c:v>
                </c:pt>
                <c:pt idx="129">
                  <c:v>2013</c:v>
                </c:pt>
                <c:pt idx="130">
                  <c:v>2014</c:v>
                </c:pt>
                <c:pt idx="131">
                  <c:v>2015</c:v>
                </c:pt>
                <c:pt idx="132">
                  <c:v>2016</c:v>
                </c:pt>
                <c:pt idx="133">
                  <c:v>2017</c:v>
                </c:pt>
                <c:pt idx="134">
                  <c:v>2018</c:v>
                </c:pt>
                <c:pt idx="135">
                  <c:v>2019</c:v>
                </c:pt>
                <c:pt idx="136">
                  <c:v>2020</c:v>
                </c:pt>
                <c:pt idx="137">
                  <c:v>2021</c:v>
                </c:pt>
                <c:pt idx="138">
                  <c:v>2022</c:v>
                </c:pt>
                <c:pt idx="139">
                  <c:v>2023</c:v>
                </c:pt>
                <c:pt idx="140">
                  <c:v>2024</c:v>
                </c:pt>
                <c:pt idx="141">
                  <c:v>2025</c:v>
                </c:pt>
                <c:pt idx="142">
                  <c:v>2026</c:v>
                </c:pt>
              </c:numCache>
            </c:numRef>
          </c:xVal>
          <c:yVal>
            <c:numRef>
              <c:f>GAM!$N$8:$N$151</c:f>
              <c:numCache>
                <c:formatCode>0.0</c:formatCode>
                <c:ptCount val="144"/>
                <c:pt idx="0">
                  <c:v>2397.5059999999999</c:v>
                </c:pt>
                <c:pt idx="1">
                  <c:v>2475.9920000000002</c:v>
                </c:pt>
                <c:pt idx="2">
                  <c:v>2612.8980000000001</c:v>
                </c:pt>
                <c:pt idx="3">
                  <c:v>3459.2259999999997</c:v>
                </c:pt>
                <c:pt idx="4">
                  <c:v>2607.056</c:v>
                </c:pt>
                <c:pt idx="5">
                  <c:v>1923.288</c:v>
                </c:pt>
                <c:pt idx="6">
                  <c:v>2667.5079999999998</c:v>
                </c:pt>
                <c:pt idx="7">
                  <c:v>1972.818</c:v>
                </c:pt>
                <c:pt idx="8">
                  <c:v>2650.998</c:v>
                </c:pt>
                <c:pt idx="9">
                  <c:v>2958.5919999999996</c:v>
                </c:pt>
                <c:pt idx="10">
                  <c:v>2307.0819999999999</c:v>
                </c:pt>
                <c:pt idx="13">
                  <c:v>2726.1820000000002</c:v>
                </c:pt>
                <c:pt idx="14">
                  <c:v>2098.8019999999997</c:v>
                </c:pt>
                <c:pt idx="15">
                  <c:v>2032</c:v>
                </c:pt>
                <c:pt idx="16">
                  <c:v>1996.4399999999998</c:v>
                </c:pt>
                <c:pt idx="17">
                  <c:v>2326.386</c:v>
                </c:pt>
                <c:pt idx="18">
                  <c:v>2483.1040000000003</c:v>
                </c:pt>
                <c:pt idx="19">
                  <c:v>2526.538</c:v>
                </c:pt>
                <c:pt idx="20">
                  <c:v>2196.0839999999998</c:v>
                </c:pt>
                <c:pt idx="22">
                  <c:v>2406.904</c:v>
                </c:pt>
                <c:pt idx="23">
                  <c:v>1982.47</c:v>
                </c:pt>
                <c:pt idx="24">
                  <c:v>1867.154</c:v>
                </c:pt>
                <c:pt idx="25">
                  <c:v>3099.0539999999996</c:v>
                </c:pt>
                <c:pt idx="26">
                  <c:v>2946.1459999999997</c:v>
                </c:pt>
                <c:pt idx="27">
                  <c:v>1795.0179999999998</c:v>
                </c:pt>
                <c:pt idx="28">
                  <c:v>2262.3779999999997</c:v>
                </c:pt>
                <c:pt idx="29">
                  <c:v>2191.5119999999997</c:v>
                </c:pt>
                <c:pt idx="30">
                  <c:v>1964.69</c:v>
                </c:pt>
                <c:pt idx="31">
                  <c:v>2018.2839999999999</c:v>
                </c:pt>
                <c:pt idx="32">
                  <c:v>2366.518</c:v>
                </c:pt>
                <c:pt idx="33">
                  <c:v>2601.9759999999997</c:v>
                </c:pt>
                <c:pt idx="34">
                  <c:v>1916.9379999999999</c:v>
                </c:pt>
                <c:pt idx="35">
                  <c:v>1575.308</c:v>
                </c:pt>
                <c:pt idx="36">
                  <c:v>2409.9519999999993</c:v>
                </c:pt>
                <c:pt idx="37">
                  <c:v>2187.7019999999998</c:v>
                </c:pt>
                <c:pt idx="38">
                  <c:v>2059.94</c:v>
                </c:pt>
                <c:pt idx="39">
                  <c:v>2396.2359999999999</c:v>
                </c:pt>
                <c:pt idx="40">
                  <c:v>2326.386</c:v>
                </c:pt>
                <c:pt idx="41">
                  <c:v>1981.1999999999998</c:v>
                </c:pt>
                <c:pt idx="42">
                  <c:v>2252.98</c:v>
                </c:pt>
                <c:pt idx="43">
                  <c:v>1933.9559999999997</c:v>
                </c:pt>
                <c:pt idx="44">
                  <c:v>2066.7980000000002</c:v>
                </c:pt>
                <c:pt idx="45">
                  <c:v>1912.8739999999996</c:v>
                </c:pt>
                <c:pt idx="46">
                  <c:v>1822.1959999999999</c:v>
                </c:pt>
                <c:pt idx="47">
                  <c:v>2305.558</c:v>
                </c:pt>
                <c:pt idx="48">
                  <c:v>2316.7339999999999</c:v>
                </c:pt>
                <c:pt idx="49">
                  <c:v>2155.444</c:v>
                </c:pt>
                <c:pt idx="50">
                  <c:v>2370.328</c:v>
                </c:pt>
                <c:pt idx="51">
                  <c:v>2905.5059999999999</c:v>
                </c:pt>
                <c:pt idx="52">
                  <c:v>2254.25</c:v>
                </c:pt>
                <c:pt idx="53">
                  <c:v>2630.17</c:v>
                </c:pt>
                <c:pt idx="54">
                  <c:v>2862.3259999999996</c:v>
                </c:pt>
                <c:pt idx="55">
                  <c:v>1882.9019999999998</c:v>
                </c:pt>
                <c:pt idx="56">
                  <c:v>1948.1799999999996</c:v>
                </c:pt>
                <c:pt idx="57">
                  <c:v>1766.316</c:v>
                </c:pt>
                <c:pt idx="58">
                  <c:v>2407.4119999999998</c:v>
                </c:pt>
                <c:pt idx="59">
                  <c:v>2262.6319999999996</c:v>
                </c:pt>
                <c:pt idx="60">
                  <c:v>1937.2579999999998</c:v>
                </c:pt>
                <c:pt idx="61">
                  <c:v>2063.75</c:v>
                </c:pt>
                <c:pt idx="62">
                  <c:v>1660.3979999999997</c:v>
                </c:pt>
                <c:pt idx="63">
                  <c:v>1812.0360000000001</c:v>
                </c:pt>
                <c:pt idx="64">
                  <c:v>1954.7840000000001</c:v>
                </c:pt>
                <c:pt idx="65">
                  <c:v>2029.7140000000002</c:v>
                </c:pt>
                <c:pt idx="66">
                  <c:v>2180.0819999999999</c:v>
                </c:pt>
                <c:pt idx="67">
                  <c:v>1797.558</c:v>
                </c:pt>
                <c:pt idx="68">
                  <c:v>1995.1699999999998</c:v>
                </c:pt>
                <c:pt idx="69">
                  <c:v>1821.9419999999998</c:v>
                </c:pt>
                <c:pt idx="70">
                  <c:v>2297.1759999999999</c:v>
                </c:pt>
                <c:pt idx="71">
                  <c:v>1969.5159999999998</c:v>
                </c:pt>
                <c:pt idx="72">
                  <c:v>2056.1299999999997</c:v>
                </c:pt>
                <c:pt idx="73">
                  <c:v>2121.9159999999997</c:v>
                </c:pt>
                <c:pt idx="74">
                  <c:v>1767.8399999999997</c:v>
                </c:pt>
                <c:pt idx="75">
                  <c:v>1870.71</c:v>
                </c:pt>
                <c:pt idx="76">
                  <c:v>2401.8239999999996</c:v>
                </c:pt>
                <c:pt idx="77">
                  <c:v>2140.6612</c:v>
                </c:pt>
                <c:pt idx="78">
                  <c:v>1849.8819999999998</c:v>
                </c:pt>
                <c:pt idx="79">
                  <c:v>2158.4919999999997</c:v>
                </c:pt>
                <c:pt idx="80">
                  <c:v>2089.404</c:v>
                </c:pt>
                <c:pt idx="81">
                  <c:v>1950.4659999999999</c:v>
                </c:pt>
                <c:pt idx="85">
                  <c:v>1981.1999999999998</c:v>
                </c:pt>
                <c:pt idx="86">
                  <c:v>2613.66</c:v>
                </c:pt>
                <c:pt idx="87">
                  <c:v>2152.9040000000005</c:v>
                </c:pt>
                <c:pt idx="88">
                  <c:v>2326.6400000000003</c:v>
                </c:pt>
                <c:pt idx="89">
                  <c:v>2146.3000000000002</c:v>
                </c:pt>
                <c:pt idx="90">
                  <c:v>2174.2400000000002</c:v>
                </c:pt>
                <c:pt idx="91">
                  <c:v>2405.38</c:v>
                </c:pt>
                <c:pt idx="92">
                  <c:v>1280.1600000000003</c:v>
                </c:pt>
                <c:pt idx="93">
                  <c:v>2067.56</c:v>
                </c:pt>
                <c:pt idx="94">
                  <c:v>2176.7799999999997</c:v>
                </c:pt>
                <c:pt idx="95">
                  <c:v>1877.0600000000002</c:v>
                </c:pt>
                <c:pt idx="96">
                  <c:v>2080.2600000000002</c:v>
                </c:pt>
                <c:pt idx="97">
                  <c:v>2512.06</c:v>
                </c:pt>
                <c:pt idx="98">
                  <c:v>1821.18</c:v>
                </c:pt>
                <c:pt idx="99">
                  <c:v>2100.58</c:v>
                </c:pt>
                <c:pt idx="100">
                  <c:v>2481.5800000000004</c:v>
                </c:pt>
                <c:pt idx="101">
                  <c:v>1793.24</c:v>
                </c:pt>
                <c:pt idx="102">
                  <c:v>1793.24</c:v>
                </c:pt>
                <c:pt idx="103">
                  <c:v>2034.5400000000002</c:v>
                </c:pt>
                <c:pt idx="104">
                  <c:v>1729.7400000000002</c:v>
                </c:pt>
                <c:pt idx="105">
                  <c:v>2009.1399999999999</c:v>
                </c:pt>
                <c:pt idx="106">
                  <c:v>2032</c:v>
                </c:pt>
                <c:pt idx="107">
                  <c:v>2293.62</c:v>
                </c:pt>
                <c:pt idx="108">
                  <c:v>1996.44</c:v>
                </c:pt>
                <c:pt idx="109">
                  <c:v>2626.3600000000006</c:v>
                </c:pt>
                <c:pt idx="110">
                  <c:v>2428.2400000000002</c:v>
                </c:pt>
                <c:pt idx="111">
                  <c:v>2280.92</c:v>
                </c:pt>
                <c:pt idx="112">
                  <c:v>2298.7000000000003</c:v>
                </c:pt>
                <c:pt idx="113">
                  <c:v>1714.4999999999998</c:v>
                </c:pt>
                <c:pt idx="114">
                  <c:v>2199.6400000000003</c:v>
                </c:pt>
                <c:pt idx="115">
                  <c:v>2468.88</c:v>
                </c:pt>
                <c:pt idx="116">
                  <c:v>2270.7600000000002</c:v>
                </c:pt>
                <c:pt idx="117">
                  <c:v>1887.2199999999998</c:v>
                </c:pt>
                <c:pt idx="118">
                  <c:v>1841.5</c:v>
                </c:pt>
                <c:pt idx="119">
                  <c:v>2760.9800000000005</c:v>
                </c:pt>
                <c:pt idx="120">
                  <c:v>2108.2000000000003</c:v>
                </c:pt>
                <c:pt idx="121">
                  <c:v>1704.3400000000004</c:v>
                </c:pt>
                <c:pt idx="122">
                  <c:v>2156.46</c:v>
                </c:pt>
                <c:pt idx="123">
                  <c:v>2161.2399999999998</c:v>
                </c:pt>
                <c:pt idx="124">
                  <c:v>1572</c:v>
                </c:pt>
                <c:pt idx="125">
                  <c:v>2275</c:v>
                </c:pt>
                <c:pt idx="126">
                  <c:v>2704</c:v>
                </c:pt>
                <c:pt idx="127">
                  <c:v>2761</c:v>
                </c:pt>
                <c:pt idx="128">
                  <c:v>2100</c:v>
                </c:pt>
                <c:pt idx="129">
                  <c:v>1895</c:v>
                </c:pt>
                <c:pt idx="130">
                  <c:v>1898</c:v>
                </c:pt>
                <c:pt idx="131">
                  <c:v>1331</c:v>
                </c:pt>
                <c:pt idx="133">
                  <c:v>2242</c:v>
                </c:pt>
                <c:pt idx="134">
                  <c:v>2065</c:v>
                </c:pt>
                <c:pt idx="135">
                  <c:v>1558</c:v>
                </c:pt>
                <c:pt idx="136">
                  <c:v>1937</c:v>
                </c:pt>
                <c:pt idx="137">
                  <c:v>2497</c:v>
                </c:pt>
                <c:pt idx="138">
                  <c:v>2023</c:v>
                </c:pt>
                <c:pt idx="139">
                  <c:v>1596</c:v>
                </c:pt>
              </c:numCache>
            </c:numRef>
          </c:yVal>
          <c:smooth val="0"/>
          <c:extLst>
            <c:ext xmlns:c16="http://schemas.microsoft.com/office/drawing/2014/chart" uri="{C3380CC4-5D6E-409C-BE32-E72D297353CC}">
              <c16:uniqueId val="{00000000-3C09-49A9-B017-3ECA88B23AB0}"/>
            </c:ext>
          </c:extLst>
        </c:ser>
        <c:dLbls>
          <c:showLegendKey val="0"/>
          <c:showVal val="0"/>
          <c:showCatName val="0"/>
          <c:showSerName val="0"/>
          <c:showPercent val="0"/>
          <c:showBubbleSize val="0"/>
        </c:dLbls>
        <c:axId val="434055016"/>
        <c:axId val="434055408"/>
      </c:scatterChart>
      <c:valAx>
        <c:axId val="434055016"/>
        <c:scaling>
          <c:orientation val="minMax"/>
          <c:max val="2030"/>
          <c:min val="188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055408"/>
        <c:crosses val="autoZero"/>
        <c:crossBetween val="midCat"/>
        <c:majorUnit val="10"/>
        <c:minorUnit val="1"/>
      </c:valAx>
      <c:valAx>
        <c:axId val="434055408"/>
        <c:scaling>
          <c:orientation val="minMax"/>
          <c:min val="12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0550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GAM!$B$147:$M$147</c:f>
              <c:numCache>
                <c:formatCode>0.0</c:formatCode>
                <c:ptCount val="12"/>
                <c:pt idx="0">
                  <c:v>20</c:v>
                </c:pt>
                <c:pt idx="1">
                  <c:v>0</c:v>
                </c:pt>
                <c:pt idx="2">
                  <c:v>64</c:v>
                </c:pt>
                <c:pt idx="3">
                  <c:v>8</c:v>
                </c:pt>
                <c:pt idx="4">
                  <c:v>194</c:v>
                </c:pt>
                <c:pt idx="5">
                  <c:v>179</c:v>
                </c:pt>
                <c:pt idx="6">
                  <c:v>279</c:v>
                </c:pt>
                <c:pt idx="7">
                  <c:v>126</c:v>
                </c:pt>
                <c:pt idx="8">
                  <c:v>166</c:v>
                </c:pt>
                <c:pt idx="9">
                  <c:v>198</c:v>
                </c:pt>
                <c:pt idx="10">
                  <c:v>291</c:v>
                </c:pt>
                <c:pt idx="11">
                  <c:v>71</c:v>
                </c:pt>
              </c:numCache>
            </c:numRef>
          </c:val>
          <c:extLst>
            <c:ext xmlns:c16="http://schemas.microsoft.com/office/drawing/2014/chart" uri="{C3380CC4-5D6E-409C-BE32-E72D297353CC}">
              <c16:uniqueId val="{00000000-3D23-4A70-8DEA-0D14A20F6E0E}"/>
            </c:ext>
          </c:extLst>
        </c:ser>
        <c:ser>
          <c:idx val="1"/>
          <c:order val="1"/>
          <c:tx>
            <c:v>Average</c:v>
          </c:tx>
          <c:spPr>
            <a:solidFill>
              <a:srgbClr val="FF0000"/>
            </a:solidFill>
            <a:ln>
              <a:noFill/>
            </a:ln>
            <a:effectLst/>
          </c:spPr>
          <c:invertIfNegative val="0"/>
          <c:errBars>
            <c:errBarType val="both"/>
            <c:errValType val="cust"/>
            <c:noEndCap val="0"/>
            <c:plus>
              <c:numRef>
                <c:f>EZA!$B$36:$M$36</c:f>
                <c:numCache>
                  <c:formatCode>General</c:formatCode>
                  <c:ptCount val="12"/>
                  <c:pt idx="0">
                    <c:v>168.59481770208723</c:v>
                  </c:pt>
                  <c:pt idx="1">
                    <c:v>99.618685549783621</c:v>
                  </c:pt>
                  <c:pt idx="2">
                    <c:v>164.77155457582279</c:v>
                  </c:pt>
                  <c:pt idx="3">
                    <c:v>164.7763916261469</c:v>
                  </c:pt>
                  <c:pt idx="4">
                    <c:v>164.10676485345343</c:v>
                  </c:pt>
                  <c:pt idx="5">
                    <c:v>118.79338275536057</c:v>
                  </c:pt>
                  <c:pt idx="6">
                    <c:v>126.29315688508206</c:v>
                  </c:pt>
                  <c:pt idx="7">
                    <c:v>149.43972268889348</c:v>
                  </c:pt>
                  <c:pt idx="8">
                    <c:v>77.862316087190223</c:v>
                  </c:pt>
                  <c:pt idx="9">
                    <c:v>91.581449125901102</c:v>
                  </c:pt>
                  <c:pt idx="10">
                    <c:v>279.16886419843848</c:v>
                  </c:pt>
                  <c:pt idx="11">
                    <c:v>507.69967445513123</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GAM!$B$152:$M$152</c:f>
              <c:numCache>
                <c:formatCode>0.0</c:formatCode>
                <c:ptCount val="12"/>
                <c:pt idx="0">
                  <c:v>35.491226277372249</c:v>
                </c:pt>
                <c:pt idx="1">
                  <c:v>15.525970802919694</c:v>
                </c:pt>
                <c:pt idx="2">
                  <c:v>17.216102189781015</c:v>
                </c:pt>
                <c:pt idx="3">
                  <c:v>80.419478873239427</c:v>
                </c:pt>
                <c:pt idx="4">
                  <c:v>253.32142253521121</c:v>
                </c:pt>
                <c:pt idx="5">
                  <c:v>251.35579014084507</c:v>
                </c:pt>
                <c:pt idx="6">
                  <c:v>246.70903496503487</c:v>
                </c:pt>
                <c:pt idx="7">
                  <c:v>258.18432857142852</c:v>
                </c:pt>
                <c:pt idx="8">
                  <c:v>254.08465714285714</c:v>
                </c:pt>
                <c:pt idx="9">
                  <c:v>301.65787857142868</c:v>
                </c:pt>
                <c:pt idx="10">
                  <c:v>302.70051428571418</c:v>
                </c:pt>
                <c:pt idx="11">
                  <c:v>143.55781428571433</c:v>
                </c:pt>
              </c:numCache>
            </c:numRef>
          </c:val>
          <c:extLst>
            <c:ext xmlns:c16="http://schemas.microsoft.com/office/drawing/2014/chart" uri="{C3380CC4-5D6E-409C-BE32-E72D297353CC}">
              <c16:uniqueId val="{00000001-3D23-4A70-8DEA-0D14A20F6E0E}"/>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GAM!$B$162:$M$162</c:f>
              <c:numCache>
                <c:formatCode>0.0</c:formatCode>
                <c:ptCount val="12"/>
                <c:pt idx="0">
                  <c:v>20</c:v>
                </c:pt>
                <c:pt idx="1">
                  <c:v>20</c:v>
                </c:pt>
                <c:pt idx="2">
                  <c:v>84</c:v>
                </c:pt>
                <c:pt idx="3">
                  <c:v>92</c:v>
                </c:pt>
                <c:pt idx="4">
                  <c:v>286</c:v>
                </c:pt>
                <c:pt idx="5">
                  <c:v>465</c:v>
                </c:pt>
                <c:pt idx="6">
                  <c:v>744</c:v>
                </c:pt>
                <c:pt idx="7">
                  <c:v>870</c:v>
                </c:pt>
                <c:pt idx="8">
                  <c:v>1036</c:v>
                </c:pt>
                <c:pt idx="9">
                  <c:v>1234</c:v>
                </c:pt>
                <c:pt idx="10">
                  <c:v>1525</c:v>
                </c:pt>
                <c:pt idx="11">
                  <c:v>1596</c:v>
                </c:pt>
              </c:numCache>
            </c:numRef>
          </c:val>
          <c:smooth val="0"/>
          <c:extLst xmlns:c15="http://schemas.microsoft.com/office/drawing/2012/chart">
            <c:ext xmlns:c16="http://schemas.microsoft.com/office/drawing/2014/chart" uri="{C3380CC4-5D6E-409C-BE32-E72D297353CC}">
              <c16:uniqueId val="{00000000-85DD-40DB-809D-035B0C706501}"/>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GAM!$B$163:$M$163</c:f>
              <c:numCache>
                <c:formatCode>0.0</c:formatCode>
                <c:ptCount val="12"/>
                <c:pt idx="0">
                  <c:v>35.491226277372249</c:v>
                </c:pt>
                <c:pt idx="1">
                  <c:v>51.017197080291943</c:v>
                </c:pt>
                <c:pt idx="2">
                  <c:v>68.233299270072962</c:v>
                </c:pt>
                <c:pt idx="3">
                  <c:v>148.65277814331239</c:v>
                </c:pt>
                <c:pt idx="4">
                  <c:v>401.97420067852363</c:v>
                </c:pt>
                <c:pt idx="5">
                  <c:v>653.32999081936873</c:v>
                </c:pt>
                <c:pt idx="6">
                  <c:v>900.03902578440363</c:v>
                </c:pt>
                <c:pt idx="7">
                  <c:v>1158.2233543558323</c:v>
                </c:pt>
                <c:pt idx="8">
                  <c:v>1412.3080114986894</c:v>
                </c:pt>
                <c:pt idx="9">
                  <c:v>1713.9658900701181</c:v>
                </c:pt>
                <c:pt idx="10">
                  <c:v>2016.6664043558324</c:v>
                </c:pt>
                <c:pt idx="11">
                  <c:v>2160.2242186415465</c:v>
                </c:pt>
              </c:numCache>
            </c:numRef>
          </c:val>
          <c:smooth val="0"/>
          <c:extLst>
            <c:ext xmlns:c16="http://schemas.microsoft.com/office/drawing/2014/chart" uri="{C3380CC4-5D6E-409C-BE32-E72D297353CC}">
              <c16:uniqueId val="{00000001-85DD-40DB-809D-035B0C706501}"/>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GAT!$A$5:$A$127</c:f>
              <c:numCache>
                <c:formatCode>0</c:formatCode>
                <c:ptCount val="123"/>
                <c:pt idx="0">
                  <c:v>1905</c:v>
                </c:pt>
                <c:pt idx="1">
                  <c:v>1906</c:v>
                </c:pt>
                <c:pt idx="2">
                  <c:v>1907</c:v>
                </c:pt>
                <c:pt idx="3">
                  <c:v>1908</c:v>
                </c:pt>
                <c:pt idx="4">
                  <c:v>1909</c:v>
                </c:pt>
                <c:pt idx="5">
                  <c:v>1910</c:v>
                </c:pt>
                <c:pt idx="6">
                  <c:v>1911</c:v>
                </c:pt>
                <c:pt idx="7">
                  <c:v>1912</c:v>
                </c:pt>
                <c:pt idx="8">
                  <c:v>1913</c:v>
                </c:pt>
                <c:pt idx="9">
                  <c:v>1914</c:v>
                </c:pt>
                <c:pt idx="10">
                  <c:v>1915</c:v>
                </c:pt>
                <c:pt idx="11">
                  <c:v>1916</c:v>
                </c:pt>
                <c:pt idx="12">
                  <c:v>1917</c:v>
                </c:pt>
                <c:pt idx="13">
                  <c:v>1918</c:v>
                </c:pt>
                <c:pt idx="14">
                  <c:v>1919</c:v>
                </c:pt>
                <c:pt idx="15">
                  <c:v>1920</c:v>
                </c:pt>
                <c:pt idx="16">
                  <c:v>1921</c:v>
                </c:pt>
                <c:pt idx="17">
                  <c:v>1922</c:v>
                </c:pt>
                <c:pt idx="18">
                  <c:v>1923</c:v>
                </c:pt>
                <c:pt idx="19">
                  <c:v>1924</c:v>
                </c:pt>
                <c:pt idx="20">
                  <c:v>1925</c:v>
                </c:pt>
                <c:pt idx="21">
                  <c:v>1926</c:v>
                </c:pt>
                <c:pt idx="22">
                  <c:v>1927</c:v>
                </c:pt>
                <c:pt idx="23">
                  <c:v>1928</c:v>
                </c:pt>
                <c:pt idx="24">
                  <c:v>1929</c:v>
                </c:pt>
                <c:pt idx="25">
                  <c:v>1930</c:v>
                </c:pt>
                <c:pt idx="26">
                  <c:v>1931</c:v>
                </c:pt>
                <c:pt idx="27">
                  <c:v>1932</c:v>
                </c:pt>
                <c:pt idx="28">
                  <c:v>1933</c:v>
                </c:pt>
                <c:pt idx="29">
                  <c:v>1934</c:v>
                </c:pt>
                <c:pt idx="30">
                  <c:v>1935</c:v>
                </c:pt>
                <c:pt idx="31">
                  <c:v>1936</c:v>
                </c:pt>
                <c:pt idx="32">
                  <c:v>1937</c:v>
                </c:pt>
                <c:pt idx="33">
                  <c:v>1938</c:v>
                </c:pt>
                <c:pt idx="34">
                  <c:v>1939</c:v>
                </c:pt>
                <c:pt idx="35">
                  <c:v>1940</c:v>
                </c:pt>
                <c:pt idx="36">
                  <c:v>1941</c:v>
                </c:pt>
                <c:pt idx="37">
                  <c:v>1942</c:v>
                </c:pt>
                <c:pt idx="38">
                  <c:v>1943</c:v>
                </c:pt>
                <c:pt idx="39">
                  <c:v>1944</c:v>
                </c:pt>
                <c:pt idx="40">
                  <c:v>1945</c:v>
                </c:pt>
                <c:pt idx="41">
                  <c:v>1946</c:v>
                </c:pt>
                <c:pt idx="42">
                  <c:v>1947</c:v>
                </c:pt>
                <c:pt idx="43">
                  <c:v>1948</c:v>
                </c:pt>
                <c:pt idx="44">
                  <c:v>1949</c:v>
                </c:pt>
                <c:pt idx="45">
                  <c:v>1950</c:v>
                </c:pt>
                <c:pt idx="46">
                  <c:v>1951</c:v>
                </c:pt>
                <c:pt idx="47">
                  <c:v>1952</c:v>
                </c:pt>
                <c:pt idx="48">
                  <c:v>1953</c:v>
                </c:pt>
                <c:pt idx="49">
                  <c:v>1954</c:v>
                </c:pt>
                <c:pt idx="50">
                  <c:v>1955</c:v>
                </c:pt>
                <c:pt idx="51">
                  <c:v>1956</c:v>
                </c:pt>
                <c:pt idx="52">
                  <c:v>1957</c:v>
                </c:pt>
                <c:pt idx="53">
                  <c:v>1958</c:v>
                </c:pt>
                <c:pt idx="54">
                  <c:v>1959</c:v>
                </c:pt>
                <c:pt idx="55">
                  <c:v>1960</c:v>
                </c:pt>
                <c:pt idx="56">
                  <c:v>1961</c:v>
                </c:pt>
                <c:pt idx="57">
                  <c:v>1962</c:v>
                </c:pt>
                <c:pt idx="58">
                  <c:v>1963</c:v>
                </c:pt>
                <c:pt idx="59">
                  <c:v>1964</c:v>
                </c:pt>
                <c:pt idx="60">
                  <c:v>1965</c:v>
                </c:pt>
                <c:pt idx="61">
                  <c:v>1966</c:v>
                </c:pt>
                <c:pt idx="62">
                  <c:v>1967</c:v>
                </c:pt>
                <c:pt idx="63">
                  <c:v>1968</c:v>
                </c:pt>
                <c:pt idx="64">
                  <c:v>1969</c:v>
                </c:pt>
                <c:pt idx="65">
                  <c:v>1970</c:v>
                </c:pt>
                <c:pt idx="66">
                  <c:v>1971</c:v>
                </c:pt>
                <c:pt idx="67">
                  <c:v>1972</c:v>
                </c:pt>
                <c:pt idx="68">
                  <c:v>1973</c:v>
                </c:pt>
                <c:pt idx="69">
                  <c:v>1974</c:v>
                </c:pt>
                <c:pt idx="70">
                  <c:v>1975</c:v>
                </c:pt>
                <c:pt idx="71">
                  <c:v>1976</c:v>
                </c:pt>
                <c:pt idx="72">
                  <c:v>1977</c:v>
                </c:pt>
                <c:pt idx="73">
                  <c:v>1978</c:v>
                </c:pt>
                <c:pt idx="74">
                  <c:v>1979</c:v>
                </c:pt>
                <c:pt idx="75">
                  <c:v>1980</c:v>
                </c:pt>
                <c:pt idx="76">
                  <c:v>1981</c:v>
                </c:pt>
                <c:pt idx="77">
                  <c:v>1982</c:v>
                </c:pt>
                <c:pt idx="78">
                  <c:v>1983</c:v>
                </c:pt>
                <c:pt idx="79">
                  <c:v>1984</c:v>
                </c:pt>
                <c:pt idx="80">
                  <c:v>1985</c:v>
                </c:pt>
                <c:pt idx="81">
                  <c:v>1986</c:v>
                </c:pt>
                <c:pt idx="82">
                  <c:v>1987</c:v>
                </c:pt>
                <c:pt idx="83">
                  <c:v>1988</c:v>
                </c:pt>
                <c:pt idx="84">
                  <c:v>1989</c:v>
                </c:pt>
                <c:pt idx="85">
                  <c:v>1990</c:v>
                </c:pt>
                <c:pt idx="86">
                  <c:v>1991</c:v>
                </c:pt>
                <c:pt idx="87">
                  <c:v>1992</c:v>
                </c:pt>
                <c:pt idx="88">
                  <c:v>1993</c:v>
                </c:pt>
                <c:pt idx="89">
                  <c:v>1994</c:v>
                </c:pt>
                <c:pt idx="90">
                  <c:v>1995</c:v>
                </c:pt>
                <c:pt idx="91">
                  <c:v>1996</c:v>
                </c:pt>
                <c:pt idx="92">
                  <c:v>1997</c:v>
                </c:pt>
                <c:pt idx="93">
                  <c:v>1998</c:v>
                </c:pt>
                <c:pt idx="94">
                  <c:v>1999</c:v>
                </c:pt>
                <c:pt idx="95">
                  <c:v>2000</c:v>
                </c:pt>
                <c:pt idx="96">
                  <c:v>2001</c:v>
                </c:pt>
                <c:pt idx="97">
                  <c:v>2002</c:v>
                </c:pt>
                <c:pt idx="98">
                  <c:v>2003</c:v>
                </c:pt>
                <c:pt idx="99">
                  <c:v>2004</c:v>
                </c:pt>
                <c:pt idx="100">
                  <c:v>2005</c:v>
                </c:pt>
                <c:pt idx="101">
                  <c:v>2006</c:v>
                </c:pt>
                <c:pt idx="102">
                  <c:v>2007</c:v>
                </c:pt>
                <c:pt idx="103">
                  <c:v>2008</c:v>
                </c:pt>
                <c:pt idx="104">
                  <c:v>2009</c:v>
                </c:pt>
                <c:pt idx="105">
                  <c:v>2010</c:v>
                </c:pt>
                <c:pt idx="106">
                  <c:v>2011</c:v>
                </c:pt>
                <c:pt idx="107">
                  <c:v>2012</c:v>
                </c:pt>
                <c:pt idx="108">
                  <c:v>2013</c:v>
                </c:pt>
                <c:pt idx="109">
                  <c:v>2014</c:v>
                </c:pt>
                <c:pt idx="110">
                  <c:v>2015</c:v>
                </c:pt>
                <c:pt idx="111" formatCode="General">
                  <c:v>2016</c:v>
                </c:pt>
                <c:pt idx="112" formatCode="General">
                  <c:v>2017</c:v>
                </c:pt>
                <c:pt idx="113" formatCode="General">
                  <c:v>2018</c:v>
                </c:pt>
                <c:pt idx="114" formatCode="General">
                  <c:v>2019</c:v>
                </c:pt>
                <c:pt idx="115" formatCode="General">
                  <c:v>2020</c:v>
                </c:pt>
                <c:pt idx="116" formatCode="General">
                  <c:v>2021</c:v>
                </c:pt>
                <c:pt idx="117" formatCode="General">
                  <c:v>2022</c:v>
                </c:pt>
                <c:pt idx="118" formatCode="General">
                  <c:v>2023</c:v>
                </c:pt>
                <c:pt idx="119" formatCode="General">
                  <c:v>2024</c:v>
                </c:pt>
                <c:pt idx="120" formatCode="General">
                  <c:v>2025</c:v>
                </c:pt>
                <c:pt idx="121" formatCode="General">
                  <c:v>2026</c:v>
                </c:pt>
              </c:numCache>
            </c:numRef>
          </c:xVal>
          <c:yVal>
            <c:numRef>
              <c:f>GAT!$N$5:$N$127</c:f>
              <c:numCache>
                <c:formatCode>0.0</c:formatCode>
                <c:ptCount val="123"/>
                <c:pt idx="0">
                  <c:v>3777.9959999999992</c:v>
                </c:pt>
                <c:pt idx="2">
                  <c:v>2800.096</c:v>
                </c:pt>
                <c:pt idx="3">
                  <c:v>3030.982</c:v>
                </c:pt>
                <c:pt idx="4">
                  <c:v>4170.4260000000004</c:v>
                </c:pt>
                <c:pt idx="5">
                  <c:v>3967.7339999999999</c:v>
                </c:pt>
                <c:pt idx="6">
                  <c:v>2521.712</c:v>
                </c:pt>
                <c:pt idx="7">
                  <c:v>2840.482</c:v>
                </c:pt>
                <c:pt idx="8">
                  <c:v>2865.3739999999998</c:v>
                </c:pt>
                <c:pt idx="9">
                  <c:v>2341.3719999999998</c:v>
                </c:pt>
                <c:pt idx="10">
                  <c:v>3717.7979999999998</c:v>
                </c:pt>
                <c:pt idx="11">
                  <c:v>2450.846</c:v>
                </c:pt>
                <c:pt idx="12">
                  <c:v>3556.7620000000002</c:v>
                </c:pt>
                <c:pt idx="13">
                  <c:v>2570.2259999999997</c:v>
                </c:pt>
                <c:pt idx="14">
                  <c:v>2309.114</c:v>
                </c:pt>
                <c:pt idx="15">
                  <c:v>2039.874</c:v>
                </c:pt>
                <c:pt idx="16">
                  <c:v>3132.0740000000005</c:v>
                </c:pt>
                <c:pt idx="17">
                  <c:v>2726.1820000000002</c:v>
                </c:pt>
                <c:pt idx="18">
                  <c:v>3166.6179999999995</c:v>
                </c:pt>
                <c:pt idx="19">
                  <c:v>3300.4760000000001</c:v>
                </c:pt>
                <c:pt idx="20">
                  <c:v>2666.2379999999998</c:v>
                </c:pt>
                <c:pt idx="21">
                  <c:v>3345.6879999999996</c:v>
                </c:pt>
                <c:pt idx="22">
                  <c:v>3300.73</c:v>
                </c:pt>
                <c:pt idx="23">
                  <c:v>3315.7160000000003</c:v>
                </c:pt>
                <c:pt idx="24">
                  <c:v>2507.4879999999994</c:v>
                </c:pt>
                <c:pt idx="25">
                  <c:v>2616.9619999999995</c:v>
                </c:pt>
                <c:pt idx="26">
                  <c:v>3258.0579999999995</c:v>
                </c:pt>
                <c:pt idx="27">
                  <c:v>3812.2859999999996</c:v>
                </c:pt>
                <c:pt idx="28">
                  <c:v>3552.19</c:v>
                </c:pt>
                <c:pt idx="29">
                  <c:v>3589.5279999999998</c:v>
                </c:pt>
                <c:pt idx="30">
                  <c:v>4146.55</c:v>
                </c:pt>
                <c:pt idx="31">
                  <c:v>2836.9260000000004</c:v>
                </c:pt>
                <c:pt idx="32">
                  <c:v>3592.4235999999996</c:v>
                </c:pt>
                <c:pt idx="33">
                  <c:v>3889.2479999999996</c:v>
                </c:pt>
                <c:pt idx="34">
                  <c:v>3261.3599999999997</c:v>
                </c:pt>
                <c:pt idx="35">
                  <c:v>2643.8860000000004</c:v>
                </c:pt>
                <c:pt idx="36">
                  <c:v>3143.7579999999998</c:v>
                </c:pt>
                <c:pt idx="37">
                  <c:v>3575.558</c:v>
                </c:pt>
                <c:pt idx="38">
                  <c:v>3310.1279999999992</c:v>
                </c:pt>
                <c:pt idx="39">
                  <c:v>3501.8979999999997</c:v>
                </c:pt>
                <c:pt idx="40">
                  <c:v>3703.828</c:v>
                </c:pt>
                <c:pt idx="41">
                  <c:v>3094.4819999999995</c:v>
                </c:pt>
                <c:pt idx="42">
                  <c:v>2298.4459999999999</c:v>
                </c:pt>
                <c:pt idx="43">
                  <c:v>2479.5480000000002</c:v>
                </c:pt>
                <c:pt idx="44">
                  <c:v>3468.3700000000003</c:v>
                </c:pt>
                <c:pt idx="45">
                  <c:v>3288.03</c:v>
                </c:pt>
                <c:pt idx="46">
                  <c:v>2731.0079999999994</c:v>
                </c:pt>
                <c:pt idx="47">
                  <c:v>3182.8739999999998</c:v>
                </c:pt>
                <c:pt idx="48">
                  <c:v>2917.6980000000003</c:v>
                </c:pt>
                <c:pt idx="49">
                  <c:v>3452.3679999999999</c:v>
                </c:pt>
                <c:pt idx="50">
                  <c:v>2947.9240000000009</c:v>
                </c:pt>
                <c:pt idx="51">
                  <c:v>3732.53</c:v>
                </c:pt>
                <c:pt idx="52">
                  <c:v>2604.77</c:v>
                </c:pt>
                <c:pt idx="53">
                  <c:v>3095.498</c:v>
                </c:pt>
                <c:pt idx="54">
                  <c:v>2846.8319999999999</c:v>
                </c:pt>
                <c:pt idx="55">
                  <c:v>3876.2939999999999</c:v>
                </c:pt>
                <c:pt idx="56">
                  <c:v>2876.8039999999996</c:v>
                </c:pt>
                <c:pt idx="57">
                  <c:v>3419.4496000000004</c:v>
                </c:pt>
                <c:pt idx="58">
                  <c:v>2838.1959999999999</c:v>
                </c:pt>
                <c:pt idx="59">
                  <c:v>2568.9559999999997</c:v>
                </c:pt>
                <c:pt idx="60">
                  <c:v>3175.5079999999998</c:v>
                </c:pt>
                <c:pt idx="61">
                  <c:v>3737.3559999999993</c:v>
                </c:pt>
                <c:pt idx="62">
                  <c:v>3050.5400000000004</c:v>
                </c:pt>
                <c:pt idx="63">
                  <c:v>2668.5239999999999</c:v>
                </c:pt>
                <c:pt idx="64">
                  <c:v>3201.9239999999995</c:v>
                </c:pt>
                <c:pt idx="65">
                  <c:v>3951.732</c:v>
                </c:pt>
                <c:pt idx="66">
                  <c:v>2587.8281999999999</c:v>
                </c:pt>
                <c:pt idx="67">
                  <c:v>2501.1379999999999</c:v>
                </c:pt>
                <c:pt idx="68">
                  <c:v>2291.08</c:v>
                </c:pt>
                <c:pt idx="69">
                  <c:v>3114.04</c:v>
                </c:pt>
                <c:pt idx="70">
                  <c:v>3294.3800000000006</c:v>
                </c:pt>
                <c:pt idx="71">
                  <c:v>2491.7399999999998</c:v>
                </c:pt>
                <c:pt idx="72">
                  <c:v>2087.88</c:v>
                </c:pt>
                <c:pt idx="73">
                  <c:v>2306.3199999999997</c:v>
                </c:pt>
                <c:pt idx="74">
                  <c:v>2870.2</c:v>
                </c:pt>
                <c:pt idx="75">
                  <c:v>2413</c:v>
                </c:pt>
                <c:pt idx="76">
                  <c:v>4127.5</c:v>
                </c:pt>
                <c:pt idx="77">
                  <c:v>2616.2000000000003</c:v>
                </c:pt>
                <c:pt idx="78">
                  <c:v>2560.3200000000002</c:v>
                </c:pt>
                <c:pt idx="79">
                  <c:v>2131.06</c:v>
                </c:pt>
                <c:pt idx="80">
                  <c:v>2565.4000000000005</c:v>
                </c:pt>
                <c:pt idx="81">
                  <c:v>2433.3199999999997</c:v>
                </c:pt>
                <c:pt idx="82">
                  <c:v>3776.9799999999996</c:v>
                </c:pt>
                <c:pt idx="83">
                  <c:v>2159</c:v>
                </c:pt>
                <c:pt idx="84">
                  <c:v>2222.5</c:v>
                </c:pt>
                <c:pt idx="85">
                  <c:v>3172.4600000000009</c:v>
                </c:pt>
                <c:pt idx="86">
                  <c:v>2567.94</c:v>
                </c:pt>
                <c:pt idx="87">
                  <c:v>2923.54</c:v>
                </c:pt>
                <c:pt idx="88">
                  <c:v>2997.2</c:v>
                </c:pt>
                <c:pt idx="89">
                  <c:v>2778.76</c:v>
                </c:pt>
                <c:pt idx="90">
                  <c:v>3108.9600000000005</c:v>
                </c:pt>
                <c:pt idx="91">
                  <c:v>2860.0400000000004</c:v>
                </c:pt>
                <c:pt idx="92">
                  <c:v>1617.9800000000002</c:v>
                </c:pt>
                <c:pt idx="93">
                  <c:v>2763.5199999999995</c:v>
                </c:pt>
                <c:pt idx="94">
                  <c:v>3398.5200000000004</c:v>
                </c:pt>
                <c:pt idx="95">
                  <c:v>3469.6400000000003</c:v>
                </c:pt>
                <c:pt idx="96">
                  <c:v>2804.16</c:v>
                </c:pt>
                <c:pt idx="97">
                  <c:v>2679.6999999999994</c:v>
                </c:pt>
                <c:pt idx="98">
                  <c:v>2760.9799999999996</c:v>
                </c:pt>
                <c:pt idx="99">
                  <c:v>3210.5600000000004</c:v>
                </c:pt>
                <c:pt idx="100">
                  <c:v>2705.1</c:v>
                </c:pt>
                <c:pt idx="101">
                  <c:v>3096.2599999999998</c:v>
                </c:pt>
                <c:pt idx="102">
                  <c:v>2924.52</c:v>
                </c:pt>
                <c:pt idx="103">
                  <c:v>2022</c:v>
                </c:pt>
                <c:pt idx="104">
                  <c:v>1833</c:v>
                </c:pt>
                <c:pt idx="105">
                  <c:v>3665</c:v>
                </c:pt>
                <c:pt idx="106">
                  <c:v>3219</c:v>
                </c:pt>
                <c:pt idx="108">
                  <c:v>2388</c:v>
                </c:pt>
                <c:pt idx="109">
                  <c:v>2524</c:v>
                </c:pt>
                <c:pt idx="110">
                  <c:v>1945</c:v>
                </c:pt>
                <c:pt idx="112">
                  <c:v>2919</c:v>
                </c:pt>
                <c:pt idx="113">
                  <c:v>3216</c:v>
                </c:pt>
                <c:pt idx="114">
                  <c:v>2577</c:v>
                </c:pt>
                <c:pt idx="115">
                  <c:v>2503</c:v>
                </c:pt>
                <c:pt idx="116">
                  <c:v>3057</c:v>
                </c:pt>
                <c:pt idx="117">
                  <c:v>3319</c:v>
                </c:pt>
                <c:pt idx="118">
                  <c:v>2219</c:v>
                </c:pt>
              </c:numCache>
            </c:numRef>
          </c:yVal>
          <c:smooth val="0"/>
          <c:extLst>
            <c:ext xmlns:c16="http://schemas.microsoft.com/office/drawing/2014/chart" uri="{C3380CC4-5D6E-409C-BE32-E72D297353CC}">
              <c16:uniqueId val="{00000000-D890-4447-A3A0-41BAECF3535E}"/>
            </c:ext>
          </c:extLst>
        </c:ser>
        <c:dLbls>
          <c:showLegendKey val="0"/>
          <c:showVal val="0"/>
          <c:showCatName val="0"/>
          <c:showSerName val="0"/>
          <c:showPercent val="0"/>
          <c:showBubbleSize val="0"/>
        </c:dLbls>
        <c:axId val="469562896"/>
        <c:axId val="469563288"/>
      </c:scatterChart>
      <c:valAx>
        <c:axId val="469562896"/>
        <c:scaling>
          <c:orientation val="minMax"/>
          <c:max val="2030"/>
          <c:min val="1900"/>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69563288"/>
        <c:crosses val="autoZero"/>
        <c:crossBetween val="midCat"/>
        <c:majorUnit val="10"/>
        <c:minorUnit val="1"/>
      </c:valAx>
      <c:valAx>
        <c:axId val="469563288"/>
        <c:scaling>
          <c:orientation val="minMax"/>
          <c:min val="12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69562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GAT!$B$123:$M$123</c:f>
              <c:numCache>
                <c:formatCode>0.0</c:formatCode>
                <c:ptCount val="12"/>
                <c:pt idx="0">
                  <c:v>106</c:v>
                </c:pt>
                <c:pt idx="1">
                  <c:v>12</c:v>
                </c:pt>
                <c:pt idx="2">
                  <c:v>19</c:v>
                </c:pt>
                <c:pt idx="3">
                  <c:v>21</c:v>
                </c:pt>
                <c:pt idx="4">
                  <c:v>110</c:v>
                </c:pt>
                <c:pt idx="5">
                  <c:v>321</c:v>
                </c:pt>
                <c:pt idx="6">
                  <c:v>329</c:v>
                </c:pt>
                <c:pt idx="7">
                  <c:v>170</c:v>
                </c:pt>
                <c:pt idx="8">
                  <c:v>423</c:v>
                </c:pt>
                <c:pt idx="9">
                  <c:v>126</c:v>
                </c:pt>
                <c:pt idx="10">
                  <c:v>456</c:v>
                </c:pt>
                <c:pt idx="11">
                  <c:v>126</c:v>
                </c:pt>
              </c:numCache>
            </c:numRef>
          </c:val>
          <c:extLst>
            <c:ext xmlns:c16="http://schemas.microsoft.com/office/drawing/2014/chart" uri="{C3380CC4-5D6E-409C-BE32-E72D297353CC}">
              <c16:uniqueId val="{00000000-1ED8-4175-AC7E-9F20DCE81E09}"/>
            </c:ext>
          </c:extLst>
        </c:ser>
        <c:ser>
          <c:idx val="1"/>
          <c:order val="1"/>
          <c:tx>
            <c:v>Average</c:v>
          </c:tx>
          <c:spPr>
            <a:solidFill>
              <a:srgbClr val="FF0000"/>
            </a:solidFill>
            <a:ln>
              <a:noFill/>
            </a:ln>
            <a:effectLst/>
          </c:spPr>
          <c:invertIfNegative val="0"/>
          <c:errBars>
            <c:errBarType val="both"/>
            <c:errValType val="cust"/>
            <c:noEndCap val="0"/>
            <c:plus>
              <c:numRef>
                <c:f>GAT!$B$129:$M$129</c:f>
                <c:numCache>
                  <c:formatCode>General</c:formatCode>
                  <c:ptCount val="12"/>
                  <c:pt idx="0">
                    <c:v>86.013575900830674</c:v>
                  </c:pt>
                  <c:pt idx="1">
                    <c:v>40.411237877468508</c:v>
                  </c:pt>
                  <c:pt idx="2">
                    <c:v>43.085403596041161</c:v>
                  </c:pt>
                  <c:pt idx="3">
                    <c:v>99.24164309616144</c:v>
                  </c:pt>
                  <c:pt idx="4">
                    <c:v>119.80616564136575</c:v>
                  </c:pt>
                  <c:pt idx="5">
                    <c:v>99.43796834733233</c:v>
                  </c:pt>
                  <c:pt idx="6">
                    <c:v>111.44425334512158</c:v>
                  </c:pt>
                  <c:pt idx="7">
                    <c:v>100.16753996040522</c:v>
                  </c:pt>
                  <c:pt idx="8">
                    <c:v>97.010306982563193</c:v>
                  </c:pt>
                  <c:pt idx="9">
                    <c:v>133.33637595070715</c:v>
                  </c:pt>
                  <c:pt idx="10">
                    <c:v>220.58310935817988</c:v>
                  </c:pt>
                  <c:pt idx="11">
                    <c:v>205.84216951773351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GAT!$B$128:$M$128</c:f>
              <c:numCache>
                <c:formatCode>0.0</c:formatCode>
                <c:ptCount val="12"/>
                <c:pt idx="0">
                  <c:v>86.703813445378145</c:v>
                </c:pt>
                <c:pt idx="1">
                  <c:v>43.522571428571425</c:v>
                </c:pt>
                <c:pt idx="2">
                  <c:v>46.008907563025197</c:v>
                </c:pt>
                <c:pt idx="3">
                  <c:v>130.18186440677971</c:v>
                </c:pt>
                <c:pt idx="4">
                  <c:v>301.55500840336134</c:v>
                </c:pt>
                <c:pt idx="5">
                  <c:v>279.87422033898304</c:v>
                </c:pt>
                <c:pt idx="6">
                  <c:v>310.31991186440678</c:v>
                </c:pt>
                <c:pt idx="7">
                  <c:v>327.25891525423719</c:v>
                </c:pt>
                <c:pt idx="8">
                  <c:v>283.7353949579832</c:v>
                </c:pt>
                <c:pt idx="9">
                  <c:v>373.54334453781519</c:v>
                </c:pt>
                <c:pt idx="10">
                  <c:v>491.71174576271198</c:v>
                </c:pt>
                <c:pt idx="11">
                  <c:v>293.93089830508467</c:v>
                </c:pt>
              </c:numCache>
            </c:numRef>
          </c:val>
          <c:extLst>
            <c:ext xmlns:c16="http://schemas.microsoft.com/office/drawing/2014/chart" uri="{C3380CC4-5D6E-409C-BE32-E72D297353CC}">
              <c16:uniqueId val="{00000001-1ED8-4175-AC7E-9F20DCE81E09}"/>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layout>
        <c:manualLayout>
          <c:xMode val="edge"/>
          <c:yMode val="edge"/>
          <c:x val="0.40446407065435563"/>
          <c:y val="2.2641509433962263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ALA!$B$129:$M$129</c:f>
              <c:numCache>
                <c:formatCode>0.0</c:formatCode>
                <c:ptCount val="12"/>
                <c:pt idx="0">
                  <c:v>6</c:v>
                </c:pt>
                <c:pt idx="1">
                  <c:v>0</c:v>
                </c:pt>
                <c:pt idx="2">
                  <c:v>8</c:v>
                </c:pt>
                <c:pt idx="3">
                  <c:v>5</c:v>
                </c:pt>
                <c:pt idx="4">
                  <c:v>184</c:v>
                </c:pt>
                <c:pt idx="5">
                  <c:v>149</c:v>
                </c:pt>
                <c:pt idx="6">
                  <c:v>299</c:v>
                </c:pt>
                <c:pt idx="7">
                  <c:v>160</c:v>
                </c:pt>
                <c:pt idx="8">
                  <c:v>153</c:v>
                </c:pt>
                <c:pt idx="9">
                  <c:v>223</c:v>
                </c:pt>
                <c:pt idx="10">
                  <c:v>162</c:v>
                </c:pt>
                <c:pt idx="11">
                  <c:v>20</c:v>
                </c:pt>
              </c:numCache>
            </c:numRef>
          </c:val>
          <c:extLst>
            <c:ext xmlns:c16="http://schemas.microsoft.com/office/drawing/2014/chart" uri="{C3380CC4-5D6E-409C-BE32-E72D297353CC}">
              <c16:uniqueId val="{00000000-9622-4E99-82C5-CD37166A78CA}"/>
            </c:ext>
          </c:extLst>
        </c:ser>
        <c:ser>
          <c:idx val="1"/>
          <c:order val="1"/>
          <c:tx>
            <c:v>Average</c:v>
          </c:tx>
          <c:spPr>
            <a:solidFill>
              <a:srgbClr val="FF0000"/>
            </a:solidFill>
            <a:ln>
              <a:noFill/>
            </a:ln>
            <a:effectLst/>
          </c:spPr>
          <c:invertIfNegative val="0"/>
          <c:errBars>
            <c:errBarType val="both"/>
            <c:errValType val="cust"/>
            <c:noEndCap val="0"/>
            <c:plus>
              <c:numRef>
                <c:f>ALA!$B$135:$M$135</c:f>
                <c:numCache>
                  <c:formatCode>General</c:formatCode>
                  <c:ptCount val="12"/>
                  <c:pt idx="0">
                    <c:v>43.839633359112057</c:v>
                  </c:pt>
                  <c:pt idx="1">
                    <c:v>20.847722585138335</c:v>
                  </c:pt>
                  <c:pt idx="2">
                    <c:v>20.337433560034366</c:v>
                  </c:pt>
                  <c:pt idx="3">
                    <c:v>71.931973445229204</c:v>
                  </c:pt>
                  <c:pt idx="4">
                    <c:v>94.760614646178638</c:v>
                  </c:pt>
                  <c:pt idx="5">
                    <c:v>85.90682282169233</c:v>
                  </c:pt>
                  <c:pt idx="6">
                    <c:v>103.69891349443401</c:v>
                  </c:pt>
                  <c:pt idx="7">
                    <c:v>93.796555417744301</c:v>
                  </c:pt>
                  <c:pt idx="8">
                    <c:v>89.730879669327138</c:v>
                  </c:pt>
                  <c:pt idx="9">
                    <c:v>112.8201985629766</c:v>
                  </c:pt>
                  <c:pt idx="10">
                    <c:v>142.81433257009226</c:v>
                  </c:pt>
                  <c:pt idx="11">
                    <c:v>130.82102676707098</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ALA!$B$134:$M$134</c:f>
              <c:numCache>
                <c:formatCode>0.0</c:formatCode>
                <c:ptCount val="12"/>
                <c:pt idx="0">
                  <c:v>28.38520967741934</c:v>
                </c:pt>
                <c:pt idx="1">
                  <c:v>11.128145161290321</c:v>
                </c:pt>
                <c:pt idx="2">
                  <c:v>15.277564516129027</c:v>
                </c:pt>
                <c:pt idx="3">
                  <c:v>82.581580645161253</c:v>
                </c:pt>
                <c:pt idx="4">
                  <c:v>262.28390243902436</c:v>
                </c:pt>
                <c:pt idx="5">
                  <c:v>293.3998373983739</c:v>
                </c:pt>
                <c:pt idx="6">
                  <c:v>287.81409600000012</c:v>
                </c:pt>
                <c:pt idx="7">
                  <c:v>292.79583870967741</c:v>
                </c:pt>
                <c:pt idx="8">
                  <c:v>285.02956799999998</c:v>
                </c:pt>
                <c:pt idx="9">
                  <c:v>341.71966399999991</c:v>
                </c:pt>
                <c:pt idx="10">
                  <c:v>329.0991360000001</c:v>
                </c:pt>
                <c:pt idx="11">
                  <c:v>136.97369600000002</c:v>
                </c:pt>
              </c:numCache>
            </c:numRef>
          </c:val>
          <c:extLst>
            <c:ext xmlns:c16="http://schemas.microsoft.com/office/drawing/2014/chart" uri="{C3380CC4-5D6E-409C-BE32-E72D297353CC}">
              <c16:uniqueId val="{00000001-9622-4E99-82C5-CD37166A78CA}"/>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min val="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GAT!$B$138:$M$138</c:f>
              <c:numCache>
                <c:formatCode>0.0</c:formatCode>
                <c:ptCount val="12"/>
                <c:pt idx="0">
                  <c:v>106</c:v>
                </c:pt>
                <c:pt idx="1">
                  <c:v>118</c:v>
                </c:pt>
                <c:pt idx="2">
                  <c:v>137</c:v>
                </c:pt>
                <c:pt idx="3">
                  <c:v>158</c:v>
                </c:pt>
                <c:pt idx="4">
                  <c:v>268</c:v>
                </c:pt>
                <c:pt idx="5">
                  <c:v>589</c:v>
                </c:pt>
                <c:pt idx="6">
                  <c:v>918</c:v>
                </c:pt>
                <c:pt idx="7">
                  <c:v>1088</c:v>
                </c:pt>
                <c:pt idx="8">
                  <c:v>1511</c:v>
                </c:pt>
                <c:pt idx="9">
                  <c:v>1637</c:v>
                </c:pt>
                <c:pt idx="10">
                  <c:v>2093</c:v>
                </c:pt>
                <c:pt idx="11">
                  <c:v>2219</c:v>
                </c:pt>
              </c:numCache>
            </c:numRef>
          </c:val>
          <c:smooth val="0"/>
          <c:extLst xmlns:c15="http://schemas.microsoft.com/office/drawing/2012/chart">
            <c:ext xmlns:c16="http://schemas.microsoft.com/office/drawing/2014/chart" uri="{C3380CC4-5D6E-409C-BE32-E72D297353CC}">
              <c16:uniqueId val="{00000000-D5A7-463A-900C-A0223B66A76F}"/>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GAT!$B$139:$M$139</c:f>
              <c:numCache>
                <c:formatCode>0.0</c:formatCode>
                <c:ptCount val="12"/>
                <c:pt idx="0">
                  <c:v>86.703813445378145</c:v>
                </c:pt>
                <c:pt idx="1">
                  <c:v>130.22638487394957</c:v>
                </c:pt>
                <c:pt idx="2">
                  <c:v>176.23529243697476</c:v>
                </c:pt>
                <c:pt idx="3">
                  <c:v>306.41715684375447</c:v>
                </c:pt>
                <c:pt idx="4">
                  <c:v>607.97216524711575</c:v>
                </c:pt>
                <c:pt idx="5">
                  <c:v>887.84638558609879</c:v>
                </c:pt>
                <c:pt idx="6">
                  <c:v>1198.1662974505057</c:v>
                </c:pt>
                <c:pt idx="7">
                  <c:v>1525.425212704743</c:v>
                </c:pt>
                <c:pt idx="8">
                  <c:v>1809.1606076627263</c:v>
                </c:pt>
                <c:pt idx="9">
                  <c:v>2182.7039522005416</c:v>
                </c:pt>
                <c:pt idx="10">
                  <c:v>2674.4156979632535</c:v>
                </c:pt>
                <c:pt idx="11">
                  <c:v>2968.3465962683381</c:v>
                </c:pt>
              </c:numCache>
            </c:numRef>
          </c:val>
          <c:smooth val="0"/>
          <c:extLst>
            <c:ext xmlns:c16="http://schemas.microsoft.com/office/drawing/2014/chart" uri="{C3380CC4-5D6E-409C-BE32-E72D297353CC}">
              <c16:uniqueId val="{00000001-D5A7-463A-900C-A0223B66A76F}"/>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GOL!$A$5:$A$31</c:f>
              <c:numCache>
                <c:formatCode>0</c:formatCode>
                <c:ptCount val="2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formatCode="General">
                  <c:v>2016</c:v>
                </c:pt>
                <c:pt idx="16" formatCode="General">
                  <c:v>2017</c:v>
                </c:pt>
                <c:pt idx="17" formatCode="General">
                  <c:v>2018</c:v>
                </c:pt>
                <c:pt idx="18" formatCode="General">
                  <c:v>2019</c:v>
                </c:pt>
                <c:pt idx="19" formatCode="General">
                  <c:v>2020</c:v>
                </c:pt>
                <c:pt idx="20" formatCode="General">
                  <c:v>2021</c:v>
                </c:pt>
                <c:pt idx="21" formatCode="General">
                  <c:v>2022</c:v>
                </c:pt>
                <c:pt idx="22" formatCode="General">
                  <c:v>2023</c:v>
                </c:pt>
                <c:pt idx="23" formatCode="General">
                  <c:v>2024</c:v>
                </c:pt>
                <c:pt idx="24" formatCode="General">
                  <c:v>2025</c:v>
                </c:pt>
                <c:pt idx="25" formatCode="General">
                  <c:v>2026</c:v>
                </c:pt>
              </c:numCache>
            </c:numRef>
          </c:xVal>
          <c:yVal>
            <c:numRef>
              <c:f>GOL!$N$5:$N$31</c:f>
              <c:numCache>
                <c:formatCode>0.0</c:formatCode>
                <c:ptCount val="27"/>
                <c:pt idx="0">
                  <c:v>1755.1399999999999</c:v>
                </c:pt>
                <c:pt idx="1">
                  <c:v>1214.1199999999999</c:v>
                </c:pt>
                <c:pt idx="2">
                  <c:v>1943.1</c:v>
                </c:pt>
                <c:pt idx="3">
                  <c:v>2092.96</c:v>
                </c:pt>
                <c:pt idx="4">
                  <c:v>1615.44</c:v>
                </c:pt>
                <c:pt idx="5">
                  <c:v>1920.24</c:v>
                </c:pt>
                <c:pt idx="6">
                  <c:v>2024</c:v>
                </c:pt>
                <c:pt idx="7">
                  <c:v>1523</c:v>
                </c:pt>
                <c:pt idx="8">
                  <c:v>1541</c:v>
                </c:pt>
                <c:pt idx="9">
                  <c:v>2534</c:v>
                </c:pt>
                <c:pt idx="10">
                  <c:v>2363</c:v>
                </c:pt>
                <c:pt idx="11">
                  <c:v>1994</c:v>
                </c:pt>
                <c:pt idx="12">
                  <c:v>2004</c:v>
                </c:pt>
                <c:pt idx="14">
                  <c:v>1541.5</c:v>
                </c:pt>
                <c:pt idx="15">
                  <c:v>2287</c:v>
                </c:pt>
                <c:pt idx="16">
                  <c:v>1862</c:v>
                </c:pt>
                <c:pt idx="17">
                  <c:v>2003</c:v>
                </c:pt>
                <c:pt idx="18">
                  <c:v>1543</c:v>
                </c:pt>
                <c:pt idx="20">
                  <c:v>2222</c:v>
                </c:pt>
                <c:pt idx="21">
                  <c:v>1834</c:v>
                </c:pt>
                <c:pt idx="22">
                  <c:v>1479</c:v>
                </c:pt>
              </c:numCache>
            </c:numRef>
          </c:yVal>
          <c:smooth val="0"/>
          <c:extLst>
            <c:ext xmlns:c16="http://schemas.microsoft.com/office/drawing/2014/chart" uri="{C3380CC4-5D6E-409C-BE32-E72D297353CC}">
              <c16:uniqueId val="{00000000-FCEC-412A-BE44-0BFE25EC3D66}"/>
            </c:ext>
          </c:extLst>
        </c:ser>
        <c:dLbls>
          <c:showLegendKey val="0"/>
          <c:showVal val="0"/>
          <c:showCatName val="0"/>
          <c:showSerName val="0"/>
          <c:showPercent val="0"/>
          <c:showBubbleSize val="0"/>
        </c:dLbls>
        <c:axId val="469565248"/>
        <c:axId val="469565640"/>
      </c:scatterChart>
      <c:valAx>
        <c:axId val="469565248"/>
        <c:scaling>
          <c:orientation val="minMax"/>
          <c:max val="2024"/>
          <c:min val="2000"/>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69565640"/>
        <c:crosses val="autoZero"/>
        <c:crossBetween val="midCat"/>
        <c:majorUnit val="2"/>
        <c:minorUnit val="1"/>
      </c:valAx>
      <c:valAx>
        <c:axId val="469565640"/>
        <c:scaling>
          <c:orientation val="minMax"/>
          <c:min val="12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695652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GOL!$B$27:$M$27</c:f>
              <c:numCache>
                <c:formatCode>0.0</c:formatCode>
                <c:ptCount val="12"/>
                <c:pt idx="0">
                  <c:v>61</c:v>
                </c:pt>
                <c:pt idx="1">
                  <c:v>0</c:v>
                </c:pt>
                <c:pt idx="2">
                  <c:v>15</c:v>
                </c:pt>
                <c:pt idx="3">
                  <c:v>23</c:v>
                </c:pt>
                <c:pt idx="4">
                  <c:v>138</c:v>
                </c:pt>
                <c:pt idx="5">
                  <c:v>176</c:v>
                </c:pt>
                <c:pt idx="6">
                  <c:v>303</c:v>
                </c:pt>
                <c:pt idx="7">
                  <c:v>195</c:v>
                </c:pt>
                <c:pt idx="8">
                  <c:v>156</c:v>
                </c:pt>
                <c:pt idx="9">
                  <c:v>155</c:v>
                </c:pt>
                <c:pt idx="10">
                  <c:v>189</c:v>
                </c:pt>
                <c:pt idx="11">
                  <c:v>68</c:v>
                </c:pt>
              </c:numCache>
            </c:numRef>
          </c:val>
          <c:extLst>
            <c:ext xmlns:c16="http://schemas.microsoft.com/office/drawing/2014/chart" uri="{C3380CC4-5D6E-409C-BE32-E72D297353CC}">
              <c16:uniqueId val="{00000000-BA32-4678-BC76-4B18A93FF52B}"/>
            </c:ext>
          </c:extLst>
        </c:ser>
        <c:ser>
          <c:idx val="1"/>
          <c:order val="1"/>
          <c:tx>
            <c:v>Average</c:v>
          </c:tx>
          <c:spPr>
            <a:solidFill>
              <a:srgbClr val="FF0000"/>
            </a:solidFill>
            <a:ln>
              <a:noFill/>
            </a:ln>
            <a:effectLst/>
          </c:spPr>
          <c:invertIfNegative val="0"/>
          <c:errBars>
            <c:errBarType val="both"/>
            <c:errValType val="cust"/>
            <c:noEndCap val="0"/>
            <c:plus>
              <c:numRef>
                <c:f>GOL!$B$33:$M$33</c:f>
                <c:numCache>
                  <c:formatCode>General</c:formatCode>
                  <c:ptCount val="12"/>
                  <c:pt idx="0">
                    <c:v>23.948157247962158</c:v>
                  </c:pt>
                  <c:pt idx="1">
                    <c:v>15.60563154660456</c:v>
                  </c:pt>
                  <c:pt idx="2">
                    <c:v>17.427398718310098</c:v>
                  </c:pt>
                  <c:pt idx="3">
                    <c:v>65.506260329013514</c:v>
                  </c:pt>
                  <c:pt idx="4">
                    <c:v>79.077577959674372</c:v>
                  </c:pt>
                  <c:pt idx="5">
                    <c:v>81.931273850603631</c:v>
                  </c:pt>
                  <c:pt idx="6">
                    <c:v>92.628160539337046</c:v>
                  </c:pt>
                  <c:pt idx="7">
                    <c:v>65.34435578687409</c:v>
                  </c:pt>
                  <c:pt idx="8">
                    <c:v>71.237335328211358</c:v>
                  </c:pt>
                  <c:pt idx="9">
                    <c:v>62.351838473608495</c:v>
                  </c:pt>
                  <c:pt idx="10">
                    <c:v>98.882335745721846</c:v>
                  </c:pt>
                  <c:pt idx="11">
                    <c:v>87.468482848251654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GOL!$B$32:$M$32</c:f>
              <c:numCache>
                <c:formatCode>0.0</c:formatCode>
                <c:ptCount val="12"/>
                <c:pt idx="0">
                  <c:v>17.360869565217392</c:v>
                </c:pt>
                <c:pt idx="1">
                  <c:v>6.9878260869565221</c:v>
                </c:pt>
                <c:pt idx="2">
                  <c:v>12.414782608695653</c:v>
                </c:pt>
                <c:pt idx="3">
                  <c:v>96.641739130434786</c:v>
                </c:pt>
                <c:pt idx="4">
                  <c:v>226.31217391304349</c:v>
                </c:pt>
                <c:pt idx="5">
                  <c:v>223.21565217391304</c:v>
                </c:pt>
                <c:pt idx="6">
                  <c:v>240.14608695652171</c:v>
                </c:pt>
                <c:pt idx="7">
                  <c:v>219.09826086956522</c:v>
                </c:pt>
                <c:pt idx="8">
                  <c:v>210.3008695652174</c:v>
                </c:pt>
                <c:pt idx="9">
                  <c:v>243.66909090909087</c:v>
                </c:pt>
                <c:pt idx="10">
                  <c:v>254.77043478260867</c:v>
                </c:pt>
                <c:pt idx="11">
                  <c:v>112.91181818181818</c:v>
                </c:pt>
              </c:numCache>
            </c:numRef>
          </c:val>
          <c:extLst>
            <c:ext xmlns:c16="http://schemas.microsoft.com/office/drawing/2014/chart" uri="{C3380CC4-5D6E-409C-BE32-E72D297353CC}">
              <c16:uniqueId val="{00000001-BA32-4678-BC76-4B18A93FF52B}"/>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GOL!$B$42:$M$42</c:f>
              <c:numCache>
                <c:formatCode>0.0</c:formatCode>
                <c:ptCount val="12"/>
                <c:pt idx="0">
                  <c:v>61</c:v>
                </c:pt>
                <c:pt idx="1">
                  <c:v>61</c:v>
                </c:pt>
                <c:pt idx="2">
                  <c:v>76</c:v>
                </c:pt>
                <c:pt idx="3">
                  <c:v>99</c:v>
                </c:pt>
                <c:pt idx="4">
                  <c:v>237</c:v>
                </c:pt>
                <c:pt idx="5">
                  <c:v>413</c:v>
                </c:pt>
                <c:pt idx="6">
                  <c:v>716</c:v>
                </c:pt>
                <c:pt idx="7">
                  <c:v>911</c:v>
                </c:pt>
                <c:pt idx="8">
                  <c:v>1067</c:v>
                </c:pt>
                <c:pt idx="9">
                  <c:v>1222</c:v>
                </c:pt>
                <c:pt idx="10">
                  <c:v>1411</c:v>
                </c:pt>
                <c:pt idx="11">
                  <c:v>1479</c:v>
                </c:pt>
              </c:numCache>
            </c:numRef>
          </c:val>
          <c:smooth val="0"/>
          <c:extLst xmlns:c15="http://schemas.microsoft.com/office/drawing/2012/chart">
            <c:ext xmlns:c16="http://schemas.microsoft.com/office/drawing/2014/chart" uri="{C3380CC4-5D6E-409C-BE32-E72D297353CC}">
              <c16:uniqueId val="{00000000-C620-4E6D-B213-63597F4E0417}"/>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GOL!$B$43:$M$43</c:f>
              <c:numCache>
                <c:formatCode>0.0</c:formatCode>
                <c:ptCount val="12"/>
                <c:pt idx="0">
                  <c:v>17.360869565217392</c:v>
                </c:pt>
                <c:pt idx="1">
                  <c:v>24.348695652173916</c:v>
                </c:pt>
                <c:pt idx="2">
                  <c:v>36.763478260869569</c:v>
                </c:pt>
                <c:pt idx="3">
                  <c:v>133.40521739130435</c:v>
                </c:pt>
                <c:pt idx="4">
                  <c:v>359.71739130434787</c:v>
                </c:pt>
                <c:pt idx="5">
                  <c:v>582.93304347826097</c:v>
                </c:pt>
                <c:pt idx="6">
                  <c:v>823.07913043478266</c:v>
                </c:pt>
                <c:pt idx="7">
                  <c:v>1042.1773913043478</c:v>
                </c:pt>
                <c:pt idx="8">
                  <c:v>1252.4782608695652</c:v>
                </c:pt>
                <c:pt idx="9">
                  <c:v>1496.1473517786562</c:v>
                </c:pt>
                <c:pt idx="10">
                  <c:v>1750.9177865612648</c:v>
                </c:pt>
                <c:pt idx="11">
                  <c:v>1863.8296047430831</c:v>
                </c:pt>
              </c:numCache>
            </c:numRef>
          </c:val>
          <c:smooth val="0"/>
          <c:extLst>
            <c:ext xmlns:c16="http://schemas.microsoft.com/office/drawing/2014/chart" uri="{C3380CC4-5D6E-409C-BE32-E72D297353CC}">
              <c16:uniqueId val="{00000001-C620-4E6D-B213-63597F4E0417}"/>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GTW!$A$5:$A$37</c:f>
              <c:numCache>
                <c:formatCode>0</c:formatCode>
                <c:ptCount val="3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formatCode="General">
                  <c:v>2016</c:v>
                </c:pt>
                <c:pt idx="22" formatCode="General">
                  <c:v>2017</c:v>
                </c:pt>
                <c:pt idx="23" formatCode="General">
                  <c:v>2018</c:v>
                </c:pt>
                <c:pt idx="24" formatCode="General">
                  <c:v>2019</c:v>
                </c:pt>
                <c:pt idx="25" formatCode="General">
                  <c:v>2020</c:v>
                </c:pt>
                <c:pt idx="26" formatCode="General">
                  <c:v>2021</c:v>
                </c:pt>
                <c:pt idx="27" formatCode="General">
                  <c:v>2022</c:v>
                </c:pt>
                <c:pt idx="28" formatCode="General">
                  <c:v>2023</c:v>
                </c:pt>
                <c:pt idx="29" formatCode="General">
                  <c:v>2024</c:v>
                </c:pt>
                <c:pt idx="30" formatCode="General">
                  <c:v>2025</c:v>
                </c:pt>
                <c:pt idx="31" formatCode="General">
                  <c:v>2026</c:v>
                </c:pt>
              </c:numCache>
            </c:numRef>
          </c:xVal>
          <c:yVal>
            <c:numRef>
              <c:f>GTW!$N$5:$N$37</c:f>
              <c:numCache>
                <c:formatCode>0.0</c:formatCode>
                <c:ptCount val="33"/>
                <c:pt idx="0">
                  <c:v>3195.3200000000006</c:v>
                </c:pt>
                <c:pt idx="1">
                  <c:v>3185.16</c:v>
                </c:pt>
                <c:pt idx="2">
                  <c:v>1790.7000000000003</c:v>
                </c:pt>
                <c:pt idx="3">
                  <c:v>2644.1400000000003</c:v>
                </c:pt>
                <c:pt idx="4">
                  <c:v>3256.2799999999997</c:v>
                </c:pt>
                <c:pt idx="5">
                  <c:v>3261.3599999999997</c:v>
                </c:pt>
                <c:pt idx="6">
                  <c:v>2727.96</c:v>
                </c:pt>
                <c:pt idx="7">
                  <c:v>2740.66</c:v>
                </c:pt>
                <c:pt idx="8">
                  <c:v>2616.2000000000003</c:v>
                </c:pt>
                <c:pt idx="9">
                  <c:v>3312.1600000000008</c:v>
                </c:pt>
                <c:pt idx="10">
                  <c:v>3086.1000000000008</c:v>
                </c:pt>
                <c:pt idx="11">
                  <c:v>2857.4999999999995</c:v>
                </c:pt>
                <c:pt idx="12">
                  <c:v>3020.36</c:v>
                </c:pt>
                <c:pt idx="13">
                  <c:v>2706</c:v>
                </c:pt>
                <c:pt idx="14">
                  <c:v>2248</c:v>
                </c:pt>
                <c:pt idx="16">
                  <c:v>2832</c:v>
                </c:pt>
                <c:pt idx="17">
                  <c:v>3581</c:v>
                </c:pt>
                <c:pt idx="18">
                  <c:v>2357</c:v>
                </c:pt>
                <c:pt idx="19">
                  <c:v>2632</c:v>
                </c:pt>
                <c:pt idx="22">
                  <c:v>3101</c:v>
                </c:pt>
                <c:pt idx="23">
                  <c:v>3353</c:v>
                </c:pt>
                <c:pt idx="24">
                  <c:v>2451</c:v>
                </c:pt>
                <c:pt idx="25">
                  <c:v>2395</c:v>
                </c:pt>
                <c:pt idx="26">
                  <c:v>3097</c:v>
                </c:pt>
                <c:pt idx="27">
                  <c:v>3319</c:v>
                </c:pt>
                <c:pt idx="28">
                  <c:v>2269</c:v>
                </c:pt>
              </c:numCache>
            </c:numRef>
          </c:yVal>
          <c:smooth val="0"/>
          <c:extLst>
            <c:ext xmlns:c16="http://schemas.microsoft.com/office/drawing/2014/chart" uri="{C3380CC4-5D6E-409C-BE32-E72D297353CC}">
              <c16:uniqueId val="{00000000-1ABE-4E9A-B545-3647608926F4}"/>
            </c:ext>
          </c:extLst>
        </c:ser>
        <c:dLbls>
          <c:showLegendKey val="0"/>
          <c:showVal val="0"/>
          <c:showCatName val="0"/>
          <c:showSerName val="0"/>
          <c:showPercent val="0"/>
          <c:showBubbleSize val="0"/>
        </c:dLbls>
        <c:axId val="469567600"/>
        <c:axId val="469567992"/>
      </c:scatterChart>
      <c:valAx>
        <c:axId val="469567600"/>
        <c:scaling>
          <c:orientation val="minMax"/>
          <c:max val="2024"/>
          <c:min val="2000"/>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69567992"/>
        <c:crosses val="autoZero"/>
        <c:crossBetween val="midCat"/>
        <c:majorUnit val="2"/>
        <c:minorUnit val="1"/>
      </c:valAx>
      <c:valAx>
        <c:axId val="469567992"/>
        <c:scaling>
          <c:orientation val="minMax"/>
          <c:min val="2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695676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GTW!$B$33:$M$33</c:f>
              <c:numCache>
                <c:formatCode>0.0</c:formatCode>
                <c:ptCount val="12"/>
                <c:pt idx="0">
                  <c:v>175</c:v>
                </c:pt>
                <c:pt idx="1">
                  <c:v>13</c:v>
                </c:pt>
                <c:pt idx="2">
                  <c:v>22</c:v>
                </c:pt>
                <c:pt idx="3">
                  <c:v>26</c:v>
                </c:pt>
                <c:pt idx="4">
                  <c:v>100</c:v>
                </c:pt>
                <c:pt idx="5">
                  <c:v>329</c:v>
                </c:pt>
                <c:pt idx="6">
                  <c:v>316</c:v>
                </c:pt>
                <c:pt idx="7">
                  <c:v>179</c:v>
                </c:pt>
                <c:pt idx="8">
                  <c:v>428</c:v>
                </c:pt>
                <c:pt idx="9">
                  <c:v>132</c:v>
                </c:pt>
                <c:pt idx="10">
                  <c:v>431</c:v>
                </c:pt>
                <c:pt idx="11">
                  <c:v>118</c:v>
                </c:pt>
              </c:numCache>
            </c:numRef>
          </c:val>
          <c:extLst>
            <c:ext xmlns:c16="http://schemas.microsoft.com/office/drawing/2014/chart" uri="{C3380CC4-5D6E-409C-BE32-E72D297353CC}">
              <c16:uniqueId val="{00000000-A1CA-4F9D-BF93-5BDE1C19A584}"/>
            </c:ext>
          </c:extLst>
        </c:ser>
        <c:ser>
          <c:idx val="1"/>
          <c:order val="1"/>
          <c:tx>
            <c:v>Average</c:v>
          </c:tx>
          <c:spPr>
            <a:solidFill>
              <a:srgbClr val="FF0000"/>
            </a:solidFill>
            <a:ln>
              <a:noFill/>
            </a:ln>
            <a:effectLst/>
          </c:spPr>
          <c:invertIfNegative val="0"/>
          <c:errBars>
            <c:errBarType val="both"/>
            <c:errValType val="cust"/>
            <c:noEndCap val="0"/>
            <c:plus>
              <c:numRef>
                <c:f>GTW!$B$39:$M$39</c:f>
                <c:numCache>
                  <c:formatCode>General</c:formatCode>
                  <c:ptCount val="12"/>
                  <c:pt idx="0">
                    <c:v>117.89028520540957</c:v>
                  </c:pt>
                  <c:pt idx="1">
                    <c:v>35.926086272746815</c:v>
                  </c:pt>
                  <c:pt idx="2">
                    <c:v>46.257591628307146</c:v>
                  </c:pt>
                  <c:pt idx="3">
                    <c:v>99.510691402724532</c:v>
                  </c:pt>
                  <c:pt idx="4">
                    <c:v>105.45246275214545</c:v>
                  </c:pt>
                  <c:pt idx="5">
                    <c:v>105.19975913576137</c:v>
                  </c:pt>
                  <c:pt idx="6">
                    <c:v>94.415482522208436</c:v>
                  </c:pt>
                  <c:pt idx="7">
                    <c:v>99.713417198780974</c:v>
                  </c:pt>
                  <c:pt idx="8">
                    <c:v>103.46572074108848</c:v>
                  </c:pt>
                  <c:pt idx="9">
                    <c:v>140.24417091229441</c:v>
                  </c:pt>
                  <c:pt idx="10">
                    <c:v>247.98170719358632</c:v>
                  </c:pt>
                  <c:pt idx="11">
                    <c:v>199.33791674826563</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GTW!$B$38:$M$38</c:f>
              <c:numCache>
                <c:formatCode>0.0</c:formatCode>
                <c:ptCount val="12"/>
                <c:pt idx="0">
                  <c:v>93.31379310344829</c:v>
                </c:pt>
                <c:pt idx="1">
                  <c:v>35.109655172413788</c:v>
                </c:pt>
                <c:pt idx="2">
                  <c:v>53.152413793103449</c:v>
                </c:pt>
                <c:pt idx="3">
                  <c:v>140.73034482758621</c:v>
                </c:pt>
                <c:pt idx="4">
                  <c:v>271.83172413793102</c:v>
                </c:pt>
                <c:pt idx="5">
                  <c:v>272.29500000000002</c:v>
                </c:pt>
                <c:pt idx="6">
                  <c:v>293.17448275862074</c:v>
                </c:pt>
                <c:pt idx="7">
                  <c:v>304.23862068965519</c:v>
                </c:pt>
                <c:pt idx="8">
                  <c:v>259.35448275862069</c:v>
                </c:pt>
                <c:pt idx="9">
                  <c:v>301.46965517241381</c:v>
                </c:pt>
                <c:pt idx="10">
                  <c:v>515.01714285714286</c:v>
                </c:pt>
                <c:pt idx="11">
                  <c:v>291.24153846153843</c:v>
                </c:pt>
              </c:numCache>
            </c:numRef>
          </c:val>
          <c:extLst>
            <c:ext xmlns:c16="http://schemas.microsoft.com/office/drawing/2014/chart" uri="{C3380CC4-5D6E-409C-BE32-E72D297353CC}">
              <c16:uniqueId val="{00000001-A1CA-4F9D-BF93-5BDE1C19A584}"/>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GTW!$B$48:$M$48</c:f>
              <c:numCache>
                <c:formatCode>0.0</c:formatCode>
                <c:ptCount val="12"/>
                <c:pt idx="0">
                  <c:v>175</c:v>
                </c:pt>
                <c:pt idx="1">
                  <c:v>188</c:v>
                </c:pt>
                <c:pt idx="2">
                  <c:v>210</c:v>
                </c:pt>
                <c:pt idx="3">
                  <c:v>236</c:v>
                </c:pt>
                <c:pt idx="4">
                  <c:v>336</c:v>
                </c:pt>
                <c:pt idx="5">
                  <c:v>665</c:v>
                </c:pt>
                <c:pt idx="6">
                  <c:v>981</c:v>
                </c:pt>
                <c:pt idx="7">
                  <c:v>1160</c:v>
                </c:pt>
                <c:pt idx="8">
                  <c:v>1588</c:v>
                </c:pt>
                <c:pt idx="9">
                  <c:v>1720</c:v>
                </c:pt>
                <c:pt idx="10">
                  <c:v>2151</c:v>
                </c:pt>
                <c:pt idx="11">
                  <c:v>2269</c:v>
                </c:pt>
              </c:numCache>
            </c:numRef>
          </c:val>
          <c:smooth val="0"/>
          <c:extLst xmlns:c15="http://schemas.microsoft.com/office/drawing/2012/chart">
            <c:ext xmlns:c16="http://schemas.microsoft.com/office/drawing/2014/chart" uri="{C3380CC4-5D6E-409C-BE32-E72D297353CC}">
              <c16:uniqueId val="{00000000-4A0B-4020-B5D6-6B7DBE82CA01}"/>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GTW!$B$49:$M$49</c:f>
              <c:numCache>
                <c:formatCode>0.0</c:formatCode>
                <c:ptCount val="12"/>
                <c:pt idx="0">
                  <c:v>93.31379310344829</c:v>
                </c:pt>
                <c:pt idx="1">
                  <c:v>128.42344827586209</c:v>
                </c:pt>
                <c:pt idx="2">
                  <c:v>181.57586206896553</c:v>
                </c:pt>
                <c:pt idx="3">
                  <c:v>322.30620689655177</c:v>
                </c:pt>
                <c:pt idx="4">
                  <c:v>594.13793103448279</c:v>
                </c:pt>
                <c:pt idx="5">
                  <c:v>866.43293103448286</c:v>
                </c:pt>
                <c:pt idx="6">
                  <c:v>1159.6074137931037</c:v>
                </c:pt>
                <c:pt idx="7">
                  <c:v>1463.8460344827588</c:v>
                </c:pt>
                <c:pt idx="8">
                  <c:v>1723.2005172413794</c:v>
                </c:pt>
                <c:pt idx="9">
                  <c:v>2024.6701724137934</c:v>
                </c:pt>
                <c:pt idx="10">
                  <c:v>2539.6873152709363</c:v>
                </c:pt>
                <c:pt idx="11">
                  <c:v>2830.9288537324746</c:v>
                </c:pt>
              </c:numCache>
            </c:numRef>
          </c:val>
          <c:smooth val="0"/>
          <c:extLst>
            <c:ext xmlns:c16="http://schemas.microsoft.com/office/drawing/2014/chart" uri="{C3380CC4-5D6E-409C-BE32-E72D297353CC}">
              <c16:uniqueId val="{00000001-4A0B-4020-B5D6-6B7DBE82CA01}"/>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GUA!$A$18:$A$73</c:f>
              <c:numCache>
                <c:formatCode>0</c:formatCode>
                <c:ptCount val="56"/>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formatCode="General">
                  <c:v>2016</c:v>
                </c:pt>
                <c:pt idx="45" formatCode="General">
                  <c:v>2017</c:v>
                </c:pt>
                <c:pt idx="46" formatCode="General">
                  <c:v>2018</c:v>
                </c:pt>
                <c:pt idx="47" formatCode="General">
                  <c:v>2019</c:v>
                </c:pt>
                <c:pt idx="48" formatCode="General">
                  <c:v>2020</c:v>
                </c:pt>
                <c:pt idx="49" formatCode="General">
                  <c:v>2021</c:v>
                </c:pt>
                <c:pt idx="50" formatCode="General">
                  <c:v>2022</c:v>
                </c:pt>
                <c:pt idx="51" formatCode="General">
                  <c:v>2023</c:v>
                </c:pt>
                <c:pt idx="52" formatCode="General">
                  <c:v>2024</c:v>
                </c:pt>
                <c:pt idx="53" formatCode="General">
                  <c:v>2025</c:v>
                </c:pt>
                <c:pt idx="54" formatCode="General">
                  <c:v>2026</c:v>
                </c:pt>
              </c:numCache>
            </c:numRef>
          </c:xVal>
          <c:yVal>
            <c:numRef>
              <c:f>GUA!$N$18:$N$73</c:f>
              <c:numCache>
                <c:formatCode>0.0</c:formatCode>
                <c:ptCount val="56"/>
                <c:pt idx="0">
                  <c:v>1892.3000000000002</c:v>
                </c:pt>
                <c:pt idx="1">
                  <c:v>2207.2600000000002</c:v>
                </c:pt>
                <c:pt idx="2">
                  <c:v>2151.38</c:v>
                </c:pt>
                <c:pt idx="3">
                  <c:v>2794</c:v>
                </c:pt>
                <c:pt idx="4">
                  <c:v>1818.6400000000003</c:v>
                </c:pt>
                <c:pt idx="5">
                  <c:v>1633.22</c:v>
                </c:pt>
                <c:pt idx="6">
                  <c:v>2029.4600000000003</c:v>
                </c:pt>
                <c:pt idx="7">
                  <c:v>2115.8200000000002</c:v>
                </c:pt>
                <c:pt idx="8">
                  <c:v>2156.4600000000005</c:v>
                </c:pt>
                <c:pt idx="9">
                  <c:v>3129.28</c:v>
                </c:pt>
                <c:pt idx="10">
                  <c:v>2072.6400000000003</c:v>
                </c:pt>
                <c:pt idx="11">
                  <c:v>2319.02</c:v>
                </c:pt>
                <c:pt idx="12">
                  <c:v>1973.5799999999997</c:v>
                </c:pt>
                <c:pt idx="13">
                  <c:v>2334.2600000000002</c:v>
                </c:pt>
                <c:pt idx="14">
                  <c:v>1955.7999999999997</c:v>
                </c:pt>
                <c:pt idx="15">
                  <c:v>2717.7999999999997</c:v>
                </c:pt>
                <c:pt idx="16">
                  <c:v>2296.1600000000003</c:v>
                </c:pt>
                <c:pt idx="17">
                  <c:v>1816.0999999999997</c:v>
                </c:pt>
                <c:pt idx="18">
                  <c:v>2374.9000000000005</c:v>
                </c:pt>
                <c:pt idx="19">
                  <c:v>2115.8199999999997</c:v>
                </c:pt>
                <c:pt idx="20">
                  <c:v>2379.9800000000005</c:v>
                </c:pt>
                <c:pt idx="21">
                  <c:v>2280.92</c:v>
                </c:pt>
                <c:pt idx="22">
                  <c:v>2090.4200000000005</c:v>
                </c:pt>
                <c:pt idx="23">
                  <c:v>2664.46</c:v>
                </c:pt>
                <c:pt idx="24">
                  <c:v>2593.3400000000006</c:v>
                </c:pt>
                <c:pt idx="25">
                  <c:v>1264.9199999999998</c:v>
                </c:pt>
                <c:pt idx="26">
                  <c:v>2047.24</c:v>
                </c:pt>
                <c:pt idx="27">
                  <c:v>3258.82</c:v>
                </c:pt>
                <c:pt idx="28">
                  <c:v>2867.66</c:v>
                </c:pt>
                <c:pt idx="29">
                  <c:v>1907.5400000000002</c:v>
                </c:pt>
                <c:pt idx="30">
                  <c:v>2181.8600000000006</c:v>
                </c:pt>
                <c:pt idx="31">
                  <c:v>2179.3200000000006</c:v>
                </c:pt>
                <c:pt idx="32">
                  <c:v>2733.04</c:v>
                </c:pt>
                <c:pt idx="33">
                  <c:v>2308.86</c:v>
                </c:pt>
                <c:pt idx="34">
                  <c:v>2344.42</c:v>
                </c:pt>
                <c:pt idx="35">
                  <c:v>2822.12</c:v>
                </c:pt>
                <c:pt idx="36">
                  <c:v>2022</c:v>
                </c:pt>
                <c:pt idx="37">
                  <c:v>1833</c:v>
                </c:pt>
                <c:pt idx="38">
                  <c:v>3836</c:v>
                </c:pt>
                <c:pt idx="39">
                  <c:v>2909</c:v>
                </c:pt>
                <c:pt idx="40">
                  <c:v>2636</c:v>
                </c:pt>
                <c:pt idx="41">
                  <c:v>1910</c:v>
                </c:pt>
                <c:pt idx="42">
                  <c:v>1415</c:v>
                </c:pt>
                <c:pt idx="43">
                  <c:v>1579</c:v>
                </c:pt>
                <c:pt idx="44">
                  <c:v>2077</c:v>
                </c:pt>
                <c:pt idx="45">
                  <c:v>1860</c:v>
                </c:pt>
                <c:pt idx="46">
                  <c:v>1594</c:v>
                </c:pt>
                <c:pt idx="48">
                  <c:v>1999</c:v>
                </c:pt>
                <c:pt idx="49">
                  <c:v>2625</c:v>
                </c:pt>
                <c:pt idx="50">
                  <c:v>2483</c:v>
                </c:pt>
                <c:pt idx="51">
                  <c:v>1405</c:v>
                </c:pt>
              </c:numCache>
            </c:numRef>
          </c:yVal>
          <c:smooth val="0"/>
          <c:extLst>
            <c:ext xmlns:c16="http://schemas.microsoft.com/office/drawing/2014/chart" uri="{C3380CC4-5D6E-409C-BE32-E72D297353CC}">
              <c16:uniqueId val="{00000000-EC09-4726-911D-A902751C268B}"/>
            </c:ext>
          </c:extLst>
        </c:ser>
        <c:dLbls>
          <c:showLegendKey val="0"/>
          <c:showVal val="0"/>
          <c:showCatName val="0"/>
          <c:showSerName val="0"/>
          <c:showPercent val="0"/>
          <c:showBubbleSize val="0"/>
        </c:dLbls>
        <c:axId val="470944048"/>
        <c:axId val="470944440"/>
      </c:scatterChart>
      <c:valAx>
        <c:axId val="470944048"/>
        <c:scaling>
          <c:orientation val="minMax"/>
          <c:max val="2025"/>
          <c:min val="1970"/>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944440"/>
        <c:crosses val="autoZero"/>
        <c:crossBetween val="midCat"/>
        <c:majorUnit val="5"/>
        <c:minorUnit val="1"/>
      </c:valAx>
      <c:valAx>
        <c:axId val="470944440"/>
        <c:scaling>
          <c:orientation val="minMax"/>
          <c:min val="12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9440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GUA!$B$69:$M$69</c:f>
              <c:numCache>
                <c:formatCode>0.0</c:formatCode>
                <c:ptCount val="12"/>
                <c:pt idx="0">
                  <c:v>71</c:v>
                </c:pt>
                <c:pt idx="1">
                  <c:v>1</c:v>
                </c:pt>
                <c:pt idx="2">
                  <c:v>15</c:v>
                </c:pt>
                <c:pt idx="3">
                  <c:v>3</c:v>
                </c:pt>
                <c:pt idx="4">
                  <c:v>133</c:v>
                </c:pt>
                <c:pt idx="5">
                  <c:v>172</c:v>
                </c:pt>
                <c:pt idx="6">
                  <c:v>221</c:v>
                </c:pt>
                <c:pt idx="7">
                  <c:v>95</c:v>
                </c:pt>
                <c:pt idx="8">
                  <c:v>254</c:v>
                </c:pt>
                <c:pt idx="9">
                  <c:v>103</c:v>
                </c:pt>
                <c:pt idx="10">
                  <c:v>294</c:v>
                </c:pt>
                <c:pt idx="11">
                  <c:v>43</c:v>
                </c:pt>
              </c:numCache>
            </c:numRef>
          </c:val>
          <c:extLst>
            <c:ext xmlns:c16="http://schemas.microsoft.com/office/drawing/2014/chart" uri="{C3380CC4-5D6E-409C-BE32-E72D297353CC}">
              <c16:uniqueId val="{00000000-35AE-4E3F-A070-47C7CCF9A6FE}"/>
            </c:ext>
          </c:extLst>
        </c:ser>
        <c:ser>
          <c:idx val="1"/>
          <c:order val="1"/>
          <c:tx>
            <c:v>Average</c:v>
          </c:tx>
          <c:spPr>
            <a:solidFill>
              <a:srgbClr val="FF0000"/>
            </a:solidFill>
            <a:ln>
              <a:noFill/>
            </a:ln>
            <a:effectLst/>
          </c:spPr>
          <c:invertIfNegative val="0"/>
          <c:errBars>
            <c:errBarType val="both"/>
            <c:errValType val="cust"/>
            <c:noEndCap val="0"/>
            <c:plus>
              <c:numRef>
                <c:f>GUA!$B$75:$M$75</c:f>
                <c:numCache>
                  <c:formatCode>General</c:formatCode>
                  <c:ptCount val="12"/>
                  <c:pt idx="0">
                    <c:v>83.751289772264712</c:v>
                  </c:pt>
                  <c:pt idx="1">
                    <c:v>28.412905259301578</c:v>
                  </c:pt>
                  <c:pt idx="2">
                    <c:v>35.778468863522463</c:v>
                  </c:pt>
                  <c:pt idx="3">
                    <c:v>82.869665218404577</c:v>
                  </c:pt>
                  <c:pt idx="4">
                    <c:v>89.147342828667604</c:v>
                  </c:pt>
                  <c:pt idx="5">
                    <c:v>77.351464407856867</c:v>
                  </c:pt>
                  <c:pt idx="6">
                    <c:v>73.110983369421319</c:v>
                  </c:pt>
                  <c:pt idx="7">
                    <c:v>99.796818480448266</c:v>
                  </c:pt>
                  <c:pt idx="8">
                    <c:v>94.77521560003089</c:v>
                  </c:pt>
                  <c:pt idx="9">
                    <c:v>117.04124770690721</c:v>
                  </c:pt>
                  <c:pt idx="10">
                    <c:v>182.72018934688901</c:v>
                  </c:pt>
                  <c:pt idx="11">
                    <c:v>211.1525497169402</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GUA!$B$74:$M$74</c:f>
              <c:numCache>
                <c:formatCode>0.0</c:formatCode>
                <c:ptCount val="12"/>
                <c:pt idx="0">
                  <c:v>77.400793103448265</c:v>
                </c:pt>
                <c:pt idx="1">
                  <c:v>32.267758620689655</c:v>
                </c:pt>
                <c:pt idx="2">
                  <c:v>39.837473684210522</c:v>
                </c:pt>
                <c:pt idx="3">
                  <c:v>123.19265517241379</c:v>
                </c:pt>
                <c:pt idx="4">
                  <c:v>227.87348275862067</c:v>
                </c:pt>
                <c:pt idx="5">
                  <c:v>212.00282758620688</c:v>
                </c:pt>
                <c:pt idx="6">
                  <c:v>214.77786206896556</c:v>
                </c:pt>
                <c:pt idx="7">
                  <c:v>238.18757894736845</c:v>
                </c:pt>
                <c:pt idx="8">
                  <c:v>216.08669090909092</c:v>
                </c:pt>
                <c:pt idx="9">
                  <c:v>272.6552857142857</c:v>
                </c:pt>
                <c:pt idx="10">
                  <c:v>365.44599999999997</c:v>
                </c:pt>
                <c:pt idx="11">
                  <c:v>224.47300000000001</c:v>
                </c:pt>
              </c:numCache>
            </c:numRef>
          </c:val>
          <c:extLst>
            <c:ext xmlns:c16="http://schemas.microsoft.com/office/drawing/2014/chart" uri="{C3380CC4-5D6E-409C-BE32-E72D297353CC}">
              <c16:uniqueId val="{00000001-35AE-4E3F-A070-47C7CCF9A6FE}"/>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GUA!$B$84:$M$84</c:f>
              <c:numCache>
                <c:formatCode>0.0</c:formatCode>
                <c:ptCount val="12"/>
                <c:pt idx="0">
                  <c:v>71</c:v>
                </c:pt>
                <c:pt idx="1">
                  <c:v>72</c:v>
                </c:pt>
                <c:pt idx="2">
                  <c:v>87</c:v>
                </c:pt>
                <c:pt idx="3">
                  <c:v>90</c:v>
                </c:pt>
                <c:pt idx="4">
                  <c:v>223</c:v>
                </c:pt>
                <c:pt idx="5">
                  <c:v>395</c:v>
                </c:pt>
                <c:pt idx="6">
                  <c:v>616</c:v>
                </c:pt>
                <c:pt idx="7">
                  <c:v>711</c:v>
                </c:pt>
                <c:pt idx="8">
                  <c:v>965</c:v>
                </c:pt>
                <c:pt idx="9">
                  <c:v>1068</c:v>
                </c:pt>
                <c:pt idx="10">
                  <c:v>1362</c:v>
                </c:pt>
                <c:pt idx="11">
                  <c:v>1405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CA31-4146-94CA-92237C66121B}"/>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GUA!$B$85:$M$85</c:f>
              <c:numCache>
                <c:formatCode>0.0</c:formatCode>
                <c:ptCount val="12"/>
                <c:pt idx="0">
                  <c:v>77.400793103448265</c:v>
                </c:pt>
                <c:pt idx="1">
                  <c:v>109.66855172413793</c:v>
                </c:pt>
                <c:pt idx="2">
                  <c:v>149.50602540834845</c:v>
                </c:pt>
                <c:pt idx="3">
                  <c:v>272.69868058076224</c:v>
                </c:pt>
                <c:pt idx="4">
                  <c:v>500.57216333938288</c:v>
                </c:pt>
                <c:pt idx="5">
                  <c:v>712.57499092558976</c:v>
                </c:pt>
                <c:pt idx="6">
                  <c:v>927.35285299455529</c:v>
                </c:pt>
                <c:pt idx="7">
                  <c:v>1165.5404319419238</c:v>
                </c:pt>
                <c:pt idx="8">
                  <c:v>1381.6271228510147</c:v>
                </c:pt>
                <c:pt idx="9">
                  <c:v>1654.2824085653006</c:v>
                </c:pt>
                <c:pt idx="10">
                  <c:v>2019.7284085653005</c:v>
                </c:pt>
                <c:pt idx="11">
                  <c:v>2244.2014085653004</c:v>
                </c:pt>
              </c:numCache>
            </c:numRef>
          </c:val>
          <c:smooth val="0"/>
          <c:extLst>
            <c:ext xmlns:c16="http://schemas.microsoft.com/office/drawing/2014/chart" uri="{C3380CC4-5D6E-409C-BE32-E72D297353CC}">
              <c16:uniqueId val="{00000001-CA31-4146-94CA-92237C66121B}"/>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2021</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ALA!$B$144:$M$144</c:f>
              <c:numCache>
                <c:formatCode>0.0</c:formatCode>
                <c:ptCount val="12"/>
                <c:pt idx="0">
                  <c:v>6</c:v>
                </c:pt>
                <c:pt idx="1">
                  <c:v>6</c:v>
                </c:pt>
                <c:pt idx="2">
                  <c:v>14</c:v>
                </c:pt>
                <c:pt idx="3">
                  <c:v>19</c:v>
                </c:pt>
                <c:pt idx="4">
                  <c:v>203</c:v>
                </c:pt>
                <c:pt idx="5">
                  <c:v>352</c:v>
                </c:pt>
                <c:pt idx="6">
                  <c:v>651</c:v>
                </c:pt>
                <c:pt idx="7">
                  <c:v>811</c:v>
                </c:pt>
                <c:pt idx="8">
                  <c:v>964</c:v>
                </c:pt>
                <c:pt idx="9">
                  <c:v>1187</c:v>
                </c:pt>
                <c:pt idx="10">
                  <c:v>1349</c:v>
                </c:pt>
                <c:pt idx="11">
                  <c:v>1369</c:v>
                </c:pt>
              </c:numCache>
            </c:numRef>
          </c:val>
          <c:smooth val="0"/>
          <c:extLst>
            <c:ext xmlns:c16="http://schemas.microsoft.com/office/drawing/2014/chart" uri="{C3380CC4-5D6E-409C-BE32-E72D297353CC}">
              <c16:uniqueId val="{00000000-4F41-43F7-9090-7986F9AA2951}"/>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ALA!$B$145:$M$145</c:f>
              <c:numCache>
                <c:formatCode>0.0</c:formatCode>
                <c:ptCount val="12"/>
                <c:pt idx="0">
                  <c:v>28.38520967741934</c:v>
                </c:pt>
                <c:pt idx="1">
                  <c:v>39.51335483870966</c:v>
                </c:pt>
                <c:pt idx="2">
                  <c:v>54.790919354838685</c:v>
                </c:pt>
                <c:pt idx="3">
                  <c:v>137.37249999999995</c:v>
                </c:pt>
                <c:pt idx="4">
                  <c:v>399.6564024390243</c:v>
                </c:pt>
                <c:pt idx="5">
                  <c:v>693.05623983739815</c:v>
                </c:pt>
                <c:pt idx="6">
                  <c:v>980.87033583739822</c:v>
                </c:pt>
                <c:pt idx="7">
                  <c:v>1273.6661745470756</c:v>
                </c:pt>
                <c:pt idx="8">
                  <c:v>1558.6957425470755</c:v>
                </c:pt>
                <c:pt idx="9">
                  <c:v>1900.4154065470755</c:v>
                </c:pt>
                <c:pt idx="10">
                  <c:v>2229.5145425470755</c:v>
                </c:pt>
                <c:pt idx="11">
                  <c:v>2366.4882385470755</c:v>
                </c:pt>
              </c:numCache>
            </c:numRef>
          </c:val>
          <c:smooth val="0"/>
          <c:extLst>
            <c:ext xmlns:c16="http://schemas.microsoft.com/office/drawing/2014/chart" uri="{C3380CC4-5D6E-409C-BE32-E72D297353CC}">
              <c16:uniqueId val="{00000001-4F41-43F7-9090-7986F9AA2951}"/>
            </c:ext>
          </c:extLst>
        </c:ser>
        <c:dLbls>
          <c:showLegendKey val="0"/>
          <c:showVal val="0"/>
          <c:showCatName val="0"/>
          <c:showSerName val="0"/>
          <c:showPercent val="0"/>
          <c:showBubbleSize val="0"/>
        </c:dLbls>
        <c:marker val="1"/>
        <c:smooth val="0"/>
        <c:axId val="246188944"/>
        <c:axId val="246189336"/>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errBars>
            <c:errBarType val="both"/>
            <c:errValType val="cust"/>
            <c:noEndCap val="0"/>
            <c:plus>
              <c:numRef>
                <c:f>HHI!$B$52:$M$52</c:f>
                <c:numCache>
                  <c:formatCode>General</c:formatCode>
                  <c:ptCount val="12"/>
                  <c:pt idx="0">
                    <c:v>45.182823365949012</c:v>
                  </c:pt>
                  <c:pt idx="1">
                    <c:v>18.681604821471986</c:v>
                  </c:pt>
                  <c:pt idx="2">
                    <c:v>19.331579619385611</c:v>
                  </c:pt>
                  <c:pt idx="3">
                    <c:v>76.576722641071399</c:v>
                  </c:pt>
                  <c:pt idx="4">
                    <c:v>80.742140419795021</c:v>
                  </c:pt>
                  <c:pt idx="5">
                    <c:v>105.88519125190112</c:v>
                  </c:pt>
                  <c:pt idx="6">
                    <c:v>59.026029140787216</c:v>
                  </c:pt>
                  <c:pt idx="7">
                    <c:v>77.283854453176559</c:v>
                  </c:pt>
                  <c:pt idx="8">
                    <c:v>88.643444859499851</c:v>
                  </c:pt>
                  <c:pt idx="9">
                    <c:v>108.43542861502756</c:v>
                  </c:pt>
                  <c:pt idx="10">
                    <c:v>86.361686890545798</c:v>
                  </c:pt>
                  <c:pt idx="11">
                    <c:v>80.674408616310274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HHI!$B$51:$M$51</c:f>
              <c:numCache>
                <c:formatCode>0.0</c:formatCode>
                <c:ptCount val="12"/>
                <c:pt idx="0">
                  <c:v>31.472187499999997</c:v>
                </c:pt>
                <c:pt idx="1">
                  <c:v>10.802937499999999</c:v>
                </c:pt>
                <c:pt idx="2">
                  <c:v>13.462000000000003</c:v>
                </c:pt>
                <c:pt idx="3">
                  <c:v>84.081937500000024</c:v>
                </c:pt>
                <c:pt idx="4">
                  <c:v>234.38464516129031</c:v>
                </c:pt>
                <c:pt idx="5">
                  <c:v>280.13741935483864</c:v>
                </c:pt>
                <c:pt idx="6">
                  <c:v>228.68193548387092</c:v>
                </c:pt>
                <c:pt idx="7">
                  <c:v>247.44516129032257</c:v>
                </c:pt>
                <c:pt idx="8">
                  <c:v>273.91032258064507</c:v>
                </c:pt>
                <c:pt idx="9">
                  <c:v>348.63548387096773</c:v>
                </c:pt>
                <c:pt idx="10">
                  <c:v>257.52322580645153</c:v>
                </c:pt>
                <c:pt idx="11">
                  <c:v>104.79548387096776</c:v>
                </c:pt>
              </c:numCache>
            </c:numRef>
          </c:val>
          <c:extLst>
            <c:ext xmlns:c16="http://schemas.microsoft.com/office/drawing/2014/chart" uri="{C3380CC4-5D6E-409C-BE32-E72D297353CC}">
              <c16:uniqueId val="{00000000-E06F-47E0-9A03-4ACF6C5B0217}"/>
            </c:ext>
          </c:extLst>
        </c:ser>
        <c:dLbls>
          <c:showLegendKey val="0"/>
          <c:showVal val="0"/>
          <c:showCatName val="0"/>
          <c:showSerName val="0"/>
          <c:showPercent val="0"/>
          <c:showBubbleSize val="0"/>
        </c:dLbls>
        <c:gapWidth val="150"/>
        <c:axId val="470945224"/>
        <c:axId val="470945616"/>
      </c:barChart>
      <c:catAx>
        <c:axId val="47094522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945616"/>
        <c:crosses val="autoZero"/>
        <c:auto val="1"/>
        <c:lblAlgn val="ctr"/>
        <c:lblOffset val="100"/>
        <c:tickMarkSkip val="1"/>
        <c:noMultiLvlLbl val="0"/>
      </c:catAx>
      <c:valAx>
        <c:axId val="470945616"/>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Rainfall (mm)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945224"/>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HHI!$A$5:$A$35</c:f>
              <c:numCache>
                <c:formatCode>0</c:formatCode>
                <c:ptCount val="31"/>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numCache>
            </c:numRef>
          </c:xVal>
          <c:yVal>
            <c:numRef>
              <c:f>HHI!$N$5:$N$35</c:f>
              <c:numCache>
                <c:formatCode>0.0</c:formatCode>
                <c:ptCount val="31"/>
                <c:pt idx="0">
                  <c:v>2451.3539999999998</c:v>
                </c:pt>
                <c:pt idx="1">
                  <c:v>2311.3999999999996</c:v>
                </c:pt>
                <c:pt idx="2">
                  <c:v>1871.98</c:v>
                </c:pt>
                <c:pt idx="3">
                  <c:v>2235.1999999999998</c:v>
                </c:pt>
                <c:pt idx="4">
                  <c:v>2336.8000000000002</c:v>
                </c:pt>
                <c:pt idx="5">
                  <c:v>1470.6599999999999</c:v>
                </c:pt>
                <c:pt idx="6">
                  <c:v>1775.46</c:v>
                </c:pt>
                <c:pt idx="7">
                  <c:v>2148.84</c:v>
                </c:pt>
                <c:pt idx="8">
                  <c:v>2207.2600000000002</c:v>
                </c:pt>
                <c:pt idx="9">
                  <c:v>1968.4999999999998</c:v>
                </c:pt>
                <c:pt idx="10">
                  <c:v>2372.36</c:v>
                </c:pt>
                <c:pt idx="11">
                  <c:v>1762.7599999999998</c:v>
                </c:pt>
                <c:pt idx="12">
                  <c:v>1971.04</c:v>
                </c:pt>
                <c:pt idx="13">
                  <c:v>2095.5</c:v>
                </c:pt>
                <c:pt idx="14">
                  <c:v>2016.7600000000002</c:v>
                </c:pt>
                <c:pt idx="15">
                  <c:v>2166.62</c:v>
                </c:pt>
                <c:pt idx="16">
                  <c:v>2420.6200000000003</c:v>
                </c:pt>
                <c:pt idx="17">
                  <c:v>2458.7200000000003</c:v>
                </c:pt>
                <c:pt idx="18">
                  <c:v>1788.1599999999999</c:v>
                </c:pt>
                <c:pt idx="19">
                  <c:v>2252.9800000000005</c:v>
                </c:pt>
                <c:pt idx="20">
                  <c:v>2600.96</c:v>
                </c:pt>
                <c:pt idx="21">
                  <c:v>2062.48</c:v>
                </c:pt>
                <c:pt idx="22">
                  <c:v>2529.84</c:v>
                </c:pt>
                <c:pt idx="23">
                  <c:v>2100.58</c:v>
                </c:pt>
                <c:pt idx="24">
                  <c:v>2161.54</c:v>
                </c:pt>
                <c:pt idx="25">
                  <c:v>2049.7799999999997</c:v>
                </c:pt>
                <c:pt idx="26">
                  <c:v>1389.3799999999999</c:v>
                </c:pt>
                <c:pt idx="27">
                  <c:v>2476.5</c:v>
                </c:pt>
                <c:pt idx="28">
                  <c:v>2326.6400000000003</c:v>
                </c:pt>
                <c:pt idx="29">
                  <c:v>2032</c:v>
                </c:pt>
                <c:pt idx="30">
                  <c:v>1808.4799999999998</c:v>
                </c:pt>
              </c:numCache>
            </c:numRef>
          </c:yVal>
          <c:smooth val="0"/>
          <c:extLst>
            <c:ext xmlns:c16="http://schemas.microsoft.com/office/drawing/2014/chart" uri="{C3380CC4-5D6E-409C-BE32-E72D297353CC}">
              <c16:uniqueId val="{00000000-8F12-450A-8DB7-694616841852}"/>
            </c:ext>
          </c:extLst>
        </c:ser>
        <c:dLbls>
          <c:showLegendKey val="0"/>
          <c:showVal val="0"/>
          <c:showCatName val="0"/>
          <c:showSerName val="0"/>
          <c:showPercent val="0"/>
          <c:showBubbleSize val="0"/>
        </c:dLbls>
        <c:axId val="470946400"/>
        <c:axId val="470946792"/>
      </c:scatterChart>
      <c:valAx>
        <c:axId val="470946400"/>
        <c:scaling>
          <c:orientation val="minMax"/>
          <c:max val="2015"/>
          <c:min val="1970"/>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946792"/>
        <c:crosses val="autoZero"/>
        <c:crossBetween val="midCat"/>
        <c:majorUnit val="5"/>
        <c:minorUnit val="1"/>
      </c:valAx>
      <c:valAx>
        <c:axId val="470946792"/>
        <c:scaling>
          <c:orientation val="minMax"/>
          <c:min val="12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9464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HUM!$A$16:$A$72</c:f>
              <c:numCache>
                <c:formatCode>General</c:formatCode>
                <c:ptCount val="57"/>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numCache>
            </c:numRef>
          </c:xVal>
          <c:yVal>
            <c:numRef>
              <c:f>HUM!$N$16:$N$72</c:f>
              <c:numCache>
                <c:formatCode>0.0</c:formatCode>
                <c:ptCount val="57"/>
                <c:pt idx="0">
                  <c:v>1568.9580000000001</c:v>
                </c:pt>
                <c:pt idx="1">
                  <c:v>2034.54</c:v>
                </c:pt>
                <c:pt idx="2">
                  <c:v>2214.88</c:v>
                </c:pt>
                <c:pt idx="3">
                  <c:v>2405.3799999999997</c:v>
                </c:pt>
                <c:pt idx="4">
                  <c:v>2788.92</c:v>
                </c:pt>
                <c:pt idx="5">
                  <c:v>1696.7200000000003</c:v>
                </c:pt>
                <c:pt idx="6">
                  <c:v>1788.16</c:v>
                </c:pt>
                <c:pt idx="7">
                  <c:v>2390.1400000000008</c:v>
                </c:pt>
                <c:pt idx="8">
                  <c:v>2263.1400000000003</c:v>
                </c:pt>
                <c:pt idx="9">
                  <c:v>2443.4800000000005</c:v>
                </c:pt>
                <c:pt idx="10">
                  <c:v>2956.5600000000009</c:v>
                </c:pt>
                <c:pt idx="11">
                  <c:v>1818.64</c:v>
                </c:pt>
                <c:pt idx="12">
                  <c:v>2075.1800000000003</c:v>
                </c:pt>
                <c:pt idx="13">
                  <c:v>2123.44</c:v>
                </c:pt>
                <c:pt idx="14">
                  <c:v>2034.5399999999997</c:v>
                </c:pt>
                <c:pt idx="15">
                  <c:v>1856.7400000000002</c:v>
                </c:pt>
                <c:pt idx="16">
                  <c:v>2334.2600000000002</c:v>
                </c:pt>
                <c:pt idx="17">
                  <c:v>2395.2200000000003</c:v>
                </c:pt>
                <c:pt idx="18">
                  <c:v>1976.1200000000001</c:v>
                </c:pt>
                <c:pt idx="19">
                  <c:v>2600.9600000000005</c:v>
                </c:pt>
                <c:pt idx="20">
                  <c:v>2113.2799999999997</c:v>
                </c:pt>
                <c:pt idx="21">
                  <c:v>2364.7400000000007</c:v>
                </c:pt>
                <c:pt idx="22">
                  <c:v>2390.14</c:v>
                </c:pt>
                <c:pt idx="23">
                  <c:v>2032.0000000000002</c:v>
                </c:pt>
                <c:pt idx="24">
                  <c:v>2496.8200000000006</c:v>
                </c:pt>
                <c:pt idx="25">
                  <c:v>2837.1800000000012</c:v>
                </c:pt>
                <c:pt idx="26">
                  <c:v>1168.4000000000001</c:v>
                </c:pt>
                <c:pt idx="27">
                  <c:v>2285.9999999999995</c:v>
                </c:pt>
                <c:pt idx="28">
                  <c:v>2999.74</c:v>
                </c:pt>
                <c:pt idx="29">
                  <c:v>2369.8200000000002</c:v>
                </c:pt>
                <c:pt idx="30">
                  <c:v>2334.2599999999998</c:v>
                </c:pt>
                <c:pt idx="31">
                  <c:v>2727.96</c:v>
                </c:pt>
                <c:pt idx="32">
                  <c:v>2954.0200000000004</c:v>
                </c:pt>
                <c:pt idx="33">
                  <c:v>2181.86</c:v>
                </c:pt>
                <c:pt idx="34">
                  <c:v>2362.1999999999998</c:v>
                </c:pt>
                <c:pt idx="35">
                  <c:v>2425.6999999999998</c:v>
                </c:pt>
                <c:pt idx="36">
                  <c:v>2657.66</c:v>
                </c:pt>
                <c:pt idx="37">
                  <c:v>2007</c:v>
                </c:pt>
                <c:pt idx="38">
                  <c:v>2310</c:v>
                </c:pt>
                <c:pt idx="39">
                  <c:v>3108</c:v>
                </c:pt>
                <c:pt idx="40">
                  <c:v>2624</c:v>
                </c:pt>
                <c:pt idx="42">
                  <c:v>2274</c:v>
                </c:pt>
                <c:pt idx="43">
                  <c:v>2312.5</c:v>
                </c:pt>
                <c:pt idx="45">
                  <c:v>2316</c:v>
                </c:pt>
                <c:pt idx="46">
                  <c:v>2120</c:v>
                </c:pt>
                <c:pt idx="47">
                  <c:v>2586</c:v>
                </c:pt>
                <c:pt idx="48">
                  <c:v>1774</c:v>
                </c:pt>
                <c:pt idx="49">
                  <c:v>2309</c:v>
                </c:pt>
                <c:pt idx="50">
                  <c:v>2076</c:v>
                </c:pt>
                <c:pt idx="51">
                  <c:v>2503</c:v>
                </c:pt>
                <c:pt idx="52">
                  <c:v>1467</c:v>
                </c:pt>
              </c:numCache>
            </c:numRef>
          </c:yVal>
          <c:smooth val="0"/>
          <c:extLst>
            <c:ext xmlns:c16="http://schemas.microsoft.com/office/drawing/2014/chart" uri="{C3380CC4-5D6E-409C-BE32-E72D297353CC}">
              <c16:uniqueId val="{00000000-157F-4B4D-A8DF-F0B4F7BDAA31}"/>
            </c:ext>
          </c:extLst>
        </c:ser>
        <c:dLbls>
          <c:showLegendKey val="0"/>
          <c:showVal val="0"/>
          <c:showCatName val="0"/>
          <c:showSerName val="0"/>
          <c:showPercent val="0"/>
          <c:showBubbleSize val="0"/>
        </c:dLbls>
        <c:axId val="470948752"/>
        <c:axId val="470949144"/>
      </c:scatterChart>
      <c:valAx>
        <c:axId val="470948752"/>
        <c:scaling>
          <c:orientation val="minMax"/>
          <c:max val="2025"/>
          <c:min val="197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949144"/>
        <c:crosses val="autoZero"/>
        <c:crossBetween val="midCat"/>
        <c:majorUnit val="5"/>
        <c:minorUnit val="1"/>
      </c:valAx>
      <c:valAx>
        <c:axId val="470949144"/>
        <c:scaling>
          <c:orientation val="minMax"/>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09487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HUM!$B$68:$M$68</c:f>
              <c:numCache>
                <c:formatCode>0.0</c:formatCode>
                <c:ptCount val="12"/>
                <c:pt idx="0">
                  <c:v>44</c:v>
                </c:pt>
                <c:pt idx="1">
                  <c:v>3</c:v>
                </c:pt>
                <c:pt idx="2">
                  <c:v>10</c:v>
                </c:pt>
                <c:pt idx="3">
                  <c:v>21</c:v>
                </c:pt>
                <c:pt idx="4">
                  <c:v>262</c:v>
                </c:pt>
                <c:pt idx="5">
                  <c:v>141</c:v>
                </c:pt>
                <c:pt idx="6">
                  <c:v>196</c:v>
                </c:pt>
                <c:pt idx="7">
                  <c:v>127</c:v>
                </c:pt>
                <c:pt idx="8">
                  <c:v>192</c:v>
                </c:pt>
                <c:pt idx="9">
                  <c:v>163</c:v>
                </c:pt>
                <c:pt idx="10">
                  <c:v>186</c:v>
                </c:pt>
                <c:pt idx="11">
                  <c:v>122</c:v>
                </c:pt>
              </c:numCache>
            </c:numRef>
          </c:val>
          <c:extLst>
            <c:ext xmlns:c16="http://schemas.microsoft.com/office/drawing/2014/chart" uri="{C3380CC4-5D6E-409C-BE32-E72D297353CC}">
              <c16:uniqueId val="{00000000-0908-44C0-A1D4-EAAAFB49BC4E}"/>
            </c:ext>
          </c:extLst>
        </c:ser>
        <c:ser>
          <c:idx val="1"/>
          <c:order val="1"/>
          <c:tx>
            <c:v>Average</c:v>
          </c:tx>
          <c:spPr>
            <a:solidFill>
              <a:srgbClr val="FF0000"/>
            </a:solidFill>
            <a:ln>
              <a:noFill/>
            </a:ln>
            <a:effectLst/>
          </c:spPr>
          <c:invertIfNegative val="0"/>
          <c:errBars>
            <c:errBarType val="both"/>
            <c:errValType val="cust"/>
            <c:noEndCap val="0"/>
            <c:plus>
              <c:numRef>
                <c:f>HUM!$B$74:$M$74</c:f>
                <c:numCache>
                  <c:formatCode>General</c:formatCode>
                  <c:ptCount val="12"/>
                  <c:pt idx="0">
                    <c:v>99.511517152307647</c:v>
                  </c:pt>
                  <c:pt idx="1">
                    <c:v>24.687970264956316</c:v>
                  </c:pt>
                  <c:pt idx="2">
                    <c:v>46.378338754151237</c:v>
                  </c:pt>
                  <c:pt idx="3">
                    <c:v>80.699615406274049</c:v>
                  </c:pt>
                  <c:pt idx="4">
                    <c:v>98.131940754805456</c:v>
                  </c:pt>
                  <c:pt idx="5">
                    <c:v>97.629432640695811</c:v>
                  </c:pt>
                  <c:pt idx="6">
                    <c:v>68.199224837265746</c:v>
                  </c:pt>
                  <c:pt idx="7">
                    <c:v>78.556217069985038</c:v>
                  </c:pt>
                  <c:pt idx="8">
                    <c:v>69.538573873847227</c:v>
                  </c:pt>
                  <c:pt idx="9">
                    <c:v>95.569453977074289</c:v>
                  </c:pt>
                  <c:pt idx="10">
                    <c:v>179.02586688551222</c:v>
                  </c:pt>
                  <c:pt idx="11">
                    <c:v>170.14276377738719</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HUM!$B$73:$M$73</c:f>
              <c:numCache>
                <c:formatCode>0.0</c:formatCode>
                <c:ptCount val="12"/>
                <c:pt idx="0">
                  <c:v>79.089896551724152</c:v>
                </c:pt>
                <c:pt idx="1">
                  <c:v>31.65421818181818</c:v>
                </c:pt>
                <c:pt idx="2">
                  <c:v>45.550071428571421</c:v>
                </c:pt>
                <c:pt idx="3">
                  <c:v>119.18527272727273</c:v>
                </c:pt>
                <c:pt idx="4">
                  <c:v>262.45918518518522</c:v>
                </c:pt>
                <c:pt idx="5">
                  <c:v>235.22946428571433</c:v>
                </c:pt>
                <c:pt idx="6">
                  <c:v>208.04217857142854</c:v>
                </c:pt>
                <c:pt idx="7">
                  <c:v>231.96125925925924</c:v>
                </c:pt>
                <c:pt idx="8">
                  <c:v>245.43785964912286</c:v>
                </c:pt>
                <c:pt idx="9">
                  <c:v>275.56607272727268</c:v>
                </c:pt>
                <c:pt idx="10">
                  <c:v>357.95199999999994</c:v>
                </c:pt>
                <c:pt idx="11">
                  <c:v>210.14271428571433</c:v>
                </c:pt>
              </c:numCache>
            </c:numRef>
          </c:val>
          <c:extLst>
            <c:ext xmlns:c16="http://schemas.microsoft.com/office/drawing/2014/chart" uri="{C3380CC4-5D6E-409C-BE32-E72D297353CC}">
              <c16:uniqueId val="{00000001-0908-44C0-A1D4-EAAAFB49BC4E}"/>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HUM!$B$83:$M$83</c:f>
              <c:numCache>
                <c:formatCode>0.0</c:formatCode>
                <c:ptCount val="12"/>
                <c:pt idx="0">
                  <c:v>44</c:v>
                </c:pt>
                <c:pt idx="1">
                  <c:v>47</c:v>
                </c:pt>
                <c:pt idx="2">
                  <c:v>57</c:v>
                </c:pt>
                <c:pt idx="3">
                  <c:v>78</c:v>
                </c:pt>
                <c:pt idx="4">
                  <c:v>340</c:v>
                </c:pt>
                <c:pt idx="5">
                  <c:v>481</c:v>
                </c:pt>
                <c:pt idx="6">
                  <c:v>677</c:v>
                </c:pt>
                <c:pt idx="7">
                  <c:v>804</c:v>
                </c:pt>
                <c:pt idx="8">
                  <c:v>996</c:v>
                </c:pt>
                <c:pt idx="9">
                  <c:v>1159</c:v>
                </c:pt>
                <c:pt idx="10">
                  <c:v>1345</c:v>
                </c:pt>
                <c:pt idx="11">
                  <c:v>1467</c:v>
                </c:pt>
              </c:numCache>
            </c:numRef>
          </c:val>
          <c:smooth val="0"/>
          <c:extLst xmlns:c15="http://schemas.microsoft.com/office/drawing/2012/chart">
            <c:ext xmlns:c16="http://schemas.microsoft.com/office/drawing/2014/chart" uri="{C3380CC4-5D6E-409C-BE32-E72D297353CC}">
              <c16:uniqueId val="{00000000-E983-47AF-93C3-286F7FFA1DD8}"/>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HUM!$B$84:$M$84</c:f>
              <c:numCache>
                <c:formatCode>0.0</c:formatCode>
                <c:ptCount val="12"/>
                <c:pt idx="0">
                  <c:v>79.089896551724152</c:v>
                </c:pt>
                <c:pt idx="1">
                  <c:v>110.74411473354233</c:v>
                </c:pt>
                <c:pt idx="2">
                  <c:v>156.29418616211376</c:v>
                </c:pt>
                <c:pt idx="3">
                  <c:v>275.47945888938648</c:v>
                </c:pt>
                <c:pt idx="4">
                  <c:v>537.9386440745717</c:v>
                </c:pt>
                <c:pt idx="5">
                  <c:v>773.16810836028606</c:v>
                </c:pt>
                <c:pt idx="6">
                  <c:v>981.21028693171456</c:v>
                </c:pt>
                <c:pt idx="7">
                  <c:v>1213.1715461909739</c:v>
                </c:pt>
                <c:pt idx="8">
                  <c:v>1458.6094058400968</c:v>
                </c:pt>
                <c:pt idx="9">
                  <c:v>1734.1754785673695</c:v>
                </c:pt>
                <c:pt idx="10">
                  <c:v>2092.1274785673695</c:v>
                </c:pt>
                <c:pt idx="11">
                  <c:v>2302.2701928530837</c:v>
                </c:pt>
              </c:numCache>
            </c:numRef>
          </c:val>
          <c:smooth val="0"/>
          <c:extLst>
            <c:ext xmlns:c16="http://schemas.microsoft.com/office/drawing/2014/chart" uri="{C3380CC4-5D6E-409C-BE32-E72D297353CC}">
              <c16:uniqueId val="{00000001-E983-47AF-93C3-286F7FFA1DD8}"/>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Monthly Precipitation</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errBars>
            <c:errBarType val="both"/>
            <c:errValType val="cust"/>
            <c:noEndCap val="0"/>
            <c:plus>
              <c:numRef>
                <c:f>HUL!$B$21:$M$21</c:f>
                <c:numCache>
                  <c:formatCode>General</c:formatCode>
                  <c:ptCount val="12"/>
                  <c:pt idx="0">
                    <c:v>80.21159739316775</c:v>
                  </c:pt>
                  <c:pt idx="1">
                    <c:v>65.561209318260211</c:v>
                  </c:pt>
                  <c:pt idx="2">
                    <c:v>59.179784263332238</c:v>
                  </c:pt>
                  <c:pt idx="3">
                    <c:v>103.84886325810217</c:v>
                  </c:pt>
                  <c:pt idx="4">
                    <c:v>137.39809023418047</c:v>
                  </c:pt>
                  <c:pt idx="5">
                    <c:v>102.38072035300397</c:v>
                  </c:pt>
                  <c:pt idx="6">
                    <c:v>140.10180070220372</c:v>
                  </c:pt>
                  <c:pt idx="7">
                    <c:v>100.03733234259212</c:v>
                  </c:pt>
                  <c:pt idx="8">
                    <c:v>158.05340630446551</c:v>
                  </c:pt>
                  <c:pt idx="9">
                    <c:v>108.81461058965276</c:v>
                  </c:pt>
                  <c:pt idx="10">
                    <c:v>339.32722275381639</c:v>
                  </c:pt>
                  <c:pt idx="11">
                    <c:v>253.06858324704524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HUL!$B$20:$M$20</c:f>
              <c:numCache>
                <c:formatCode>0.0</c:formatCode>
                <c:ptCount val="12"/>
                <c:pt idx="0">
                  <c:v>115.4818181818182</c:v>
                </c:pt>
                <c:pt idx="1">
                  <c:v>83.734545454545454</c:v>
                </c:pt>
                <c:pt idx="2">
                  <c:v>116.57636363636362</c:v>
                </c:pt>
                <c:pt idx="3">
                  <c:v>194.2</c:v>
                </c:pt>
                <c:pt idx="4">
                  <c:v>315.08</c:v>
                </c:pt>
                <c:pt idx="5">
                  <c:v>281.27333333333331</c:v>
                </c:pt>
                <c:pt idx="6">
                  <c:v>265.024</c:v>
                </c:pt>
                <c:pt idx="7">
                  <c:v>310.358</c:v>
                </c:pt>
                <c:pt idx="8">
                  <c:v>285.20222222222225</c:v>
                </c:pt>
                <c:pt idx="9">
                  <c:v>379.19555555555559</c:v>
                </c:pt>
                <c:pt idx="10">
                  <c:v>567.48727272727274</c:v>
                </c:pt>
                <c:pt idx="11">
                  <c:v>303.10599999999999</c:v>
                </c:pt>
              </c:numCache>
            </c:numRef>
          </c:val>
          <c:extLst>
            <c:ext xmlns:c16="http://schemas.microsoft.com/office/drawing/2014/chart" uri="{C3380CC4-5D6E-409C-BE32-E72D297353CC}">
              <c16:uniqueId val="{00000000-FEC4-4135-A75B-F52DB432F0C6}"/>
            </c:ext>
          </c:extLst>
        </c:ser>
        <c:dLbls>
          <c:showLegendKey val="0"/>
          <c:showVal val="0"/>
          <c:showCatName val="0"/>
          <c:showSerName val="0"/>
          <c:showPercent val="0"/>
          <c:showBubbleSize val="0"/>
        </c:dLbls>
        <c:gapWidth val="150"/>
        <c:axId val="470949928"/>
        <c:axId val="470950320"/>
      </c:barChart>
      <c:catAx>
        <c:axId val="4709499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950320"/>
        <c:crosses val="autoZero"/>
        <c:auto val="1"/>
        <c:lblAlgn val="ctr"/>
        <c:lblOffset val="100"/>
        <c:tickMarkSkip val="1"/>
        <c:noMultiLvlLbl val="0"/>
      </c:catAx>
      <c:valAx>
        <c:axId val="470950320"/>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Rainfall (mm)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949928"/>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IBC!$A$6:$A$24</c:f>
              <c:numCache>
                <c:formatCode>General</c:formatCode>
                <c:ptCount val="19"/>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numCache>
            </c:numRef>
          </c:xVal>
          <c:yVal>
            <c:numRef>
              <c:f>IBC!$N$6:$N$24</c:f>
              <c:numCache>
                <c:formatCode>0.0</c:formatCode>
                <c:ptCount val="19"/>
                <c:pt idx="0">
                  <c:v>2125</c:v>
                </c:pt>
                <c:pt idx="1">
                  <c:v>3519</c:v>
                </c:pt>
                <c:pt idx="2">
                  <c:v>3023</c:v>
                </c:pt>
                <c:pt idx="3">
                  <c:v>3066</c:v>
                </c:pt>
                <c:pt idx="4">
                  <c:v>2035</c:v>
                </c:pt>
                <c:pt idx="5">
                  <c:v>1601</c:v>
                </c:pt>
                <c:pt idx="6">
                  <c:v>1501</c:v>
                </c:pt>
                <c:pt idx="8">
                  <c:v>2362</c:v>
                </c:pt>
                <c:pt idx="9">
                  <c:v>2792</c:v>
                </c:pt>
                <c:pt idx="11">
                  <c:v>2296</c:v>
                </c:pt>
                <c:pt idx="12">
                  <c:v>2563</c:v>
                </c:pt>
                <c:pt idx="13">
                  <c:v>2807</c:v>
                </c:pt>
                <c:pt idx="14">
                  <c:v>1885</c:v>
                </c:pt>
              </c:numCache>
            </c:numRef>
          </c:yVal>
          <c:smooth val="0"/>
          <c:extLst>
            <c:ext xmlns:c16="http://schemas.microsoft.com/office/drawing/2014/chart" uri="{C3380CC4-5D6E-409C-BE32-E72D297353CC}">
              <c16:uniqueId val="{00000000-B2ED-49CF-929E-72736076A4F7}"/>
            </c:ext>
          </c:extLst>
        </c:ser>
        <c:dLbls>
          <c:showLegendKey val="0"/>
          <c:showVal val="0"/>
          <c:showCatName val="0"/>
          <c:showSerName val="0"/>
          <c:showPercent val="0"/>
          <c:showBubbleSize val="0"/>
        </c:dLbls>
        <c:axId val="470952280"/>
        <c:axId val="470952672"/>
      </c:scatterChart>
      <c:valAx>
        <c:axId val="470952280"/>
        <c:scaling>
          <c:orientation val="minMax"/>
          <c:max val="2023"/>
          <c:min val="2009"/>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952672"/>
        <c:crosses val="autoZero"/>
        <c:crossBetween val="midCat"/>
        <c:majorUnit val="1"/>
        <c:minorUnit val="1"/>
      </c:valAx>
      <c:valAx>
        <c:axId val="470952672"/>
        <c:scaling>
          <c:orientation val="minMax"/>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9522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IBC!$B$20:$M$20</c:f>
              <c:numCache>
                <c:formatCode>0.0</c:formatCode>
                <c:ptCount val="12"/>
                <c:pt idx="0">
                  <c:v>124</c:v>
                </c:pt>
                <c:pt idx="1">
                  <c:v>3</c:v>
                </c:pt>
                <c:pt idx="2">
                  <c:v>16</c:v>
                </c:pt>
                <c:pt idx="3">
                  <c:v>3</c:v>
                </c:pt>
                <c:pt idx="4">
                  <c:v>87</c:v>
                </c:pt>
                <c:pt idx="5">
                  <c:v>289</c:v>
                </c:pt>
                <c:pt idx="6">
                  <c:v>199</c:v>
                </c:pt>
                <c:pt idx="7">
                  <c:v>102</c:v>
                </c:pt>
                <c:pt idx="8">
                  <c:v>366</c:v>
                </c:pt>
                <c:pt idx="9">
                  <c:v>131</c:v>
                </c:pt>
                <c:pt idx="10">
                  <c:v>463</c:v>
                </c:pt>
                <c:pt idx="11">
                  <c:v>102</c:v>
                </c:pt>
              </c:numCache>
            </c:numRef>
          </c:val>
          <c:extLst>
            <c:ext xmlns:c16="http://schemas.microsoft.com/office/drawing/2014/chart" uri="{C3380CC4-5D6E-409C-BE32-E72D297353CC}">
              <c16:uniqueId val="{00000000-601D-4666-8116-9FC619E5FF8B}"/>
            </c:ext>
          </c:extLst>
        </c:ser>
        <c:ser>
          <c:idx val="1"/>
          <c:order val="1"/>
          <c:tx>
            <c:v>Average</c:v>
          </c:tx>
          <c:spPr>
            <a:solidFill>
              <a:srgbClr val="FF0000"/>
            </a:solidFill>
            <a:ln>
              <a:noFill/>
            </a:ln>
            <a:effectLst/>
          </c:spPr>
          <c:invertIfNegative val="0"/>
          <c:errBars>
            <c:errBarType val="both"/>
            <c:errValType val="cust"/>
            <c:noEndCap val="0"/>
            <c:plus>
              <c:numRef>
                <c:f>IBC!$B$26:$M$26</c:f>
                <c:numCache>
                  <c:formatCode>General</c:formatCode>
                  <c:ptCount val="12"/>
                  <c:pt idx="0">
                    <c:v>112.34797135091789</c:v>
                  </c:pt>
                  <c:pt idx="1">
                    <c:v>19.94587915430391</c:v>
                  </c:pt>
                  <c:pt idx="2">
                    <c:v>35.784806565809198</c:v>
                  </c:pt>
                  <c:pt idx="3">
                    <c:v>49.673888896433688</c:v>
                  </c:pt>
                  <c:pt idx="4">
                    <c:v>87.66441695465727</c:v>
                  </c:pt>
                  <c:pt idx="5">
                    <c:v>80.214270343042244</c:v>
                  </c:pt>
                  <c:pt idx="6">
                    <c:v>78.822982054728172</c:v>
                  </c:pt>
                  <c:pt idx="7">
                    <c:v>113.61132572650199</c:v>
                  </c:pt>
                  <c:pt idx="8">
                    <c:v>94.00719324047698</c:v>
                  </c:pt>
                  <c:pt idx="9">
                    <c:v>89.204580279586224</c:v>
                  </c:pt>
                  <c:pt idx="10">
                    <c:v>217.17340010757698</c:v>
                  </c:pt>
                  <c:pt idx="11">
                    <c:v>255.57069300074122</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IBC!$B$25:$M$25</c:f>
              <c:numCache>
                <c:formatCode>0.0</c:formatCode>
                <c:ptCount val="12"/>
                <c:pt idx="0">
                  <c:v>71.733333333333334</c:v>
                </c:pt>
                <c:pt idx="1">
                  <c:v>30.466666666666665</c:v>
                </c:pt>
                <c:pt idx="2">
                  <c:v>45.866666666666667</c:v>
                </c:pt>
                <c:pt idx="3">
                  <c:v>83.933333333333337</c:v>
                </c:pt>
                <c:pt idx="4">
                  <c:v>223.625</c:v>
                </c:pt>
                <c:pt idx="5">
                  <c:v>238.0625</c:v>
                </c:pt>
                <c:pt idx="6">
                  <c:v>247.5625</c:v>
                </c:pt>
                <c:pt idx="7">
                  <c:v>240.25</c:v>
                </c:pt>
                <c:pt idx="8">
                  <c:v>220.26666666666668</c:v>
                </c:pt>
                <c:pt idx="9">
                  <c:v>241.8</c:v>
                </c:pt>
                <c:pt idx="10">
                  <c:v>457</c:v>
                </c:pt>
                <c:pt idx="11">
                  <c:v>266.07142857142856</c:v>
                </c:pt>
              </c:numCache>
            </c:numRef>
          </c:val>
          <c:extLst>
            <c:ext xmlns:c16="http://schemas.microsoft.com/office/drawing/2014/chart" uri="{C3380CC4-5D6E-409C-BE32-E72D297353CC}">
              <c16:uniqueId val="{00000001-601D-4666-8116-9FC619E5FF8B}"/>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ESC!$B$95:$M$95</c:f>
              <c:numCache>
                <c:formatCode>0.0</c:formatCode>
                <c:ptCount val="12"/>
                <c:pt idx="0">
                  <c:v>147</c:v>
                </c:pt>
                <c:pt idx="1">
                  <c:v>242</c:v>
                </c:pt>
                <c:pt idx="2">
                  <c:v>288</c:v>
                </c:pt>
                <c:pt idx="3">
                  <c:v>355</c:v>
                </c:pt>
                <c:pt idx="4">
                  <c:v>508</c:v>
                </c:pt>
                <c:pt idx="5">
                  <c:v>832</c:v>
                </c:pt>
                <c:pt idx="6">
                  <c:v>1192</c:v>
                </c:pt>
                <c:pt idx="7">
                  <c:v>1696</c:v>
                </c:pt>
                <c:pt idx="8">
                  <c:v>1951</c:v>
                </c:pt>
                <c:pt idx="9">
                  <c:v>2123</c:v>
                </c:pt>
                <c:pt idx="10">
                  <c:v>2462</c:v>
                </c:pt>
                <c:pt idx="11">
                  <c:v>2626</c:v>
                </c:pt>
              </c:numCache>
            </c:numRef>
          </c:val>
          <c:smooth val="0"/>
          <c:extLst xmlns:c15="http://schemas.microsoft.com/office/drawing/2012/chart">
            <c:ext xmlns:c16="http://schemas.microsoft.com/office/drawing/2014/chart" uri="{C3380CC4-5D6E-409C-BE32-E72D297353CC}">
              <c16:uniqueId val="{00000000-436D-4FDD-9A49-A76A676ECCEF}"/>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ESC!$B$96:$M$96</c:f>
              <c:numCache>
                <c:formatCode>0.0</c:formatCode>
                <c:ptCount val="12"/>
                <c:pt idx="0">
                  <c:v>132.69453521126761</c:v>
                </c:pt>
                <c:pt idx="1">
                  <c:v>212.09382288250049</c:v>
                </c:pt>
                <c:pt idx="2">
                  <c:v>291.37617423385183</c:v>
                </c:pt>
                <c:pt idx="3">
                  <c:v>489.31909090051852</c:v>
                </c:pt>
                <c:pt idx="4">
                  <c:v>849.13180518623267</c:v>
                </c:pt>
                <c:pt idx="5">
                  <c:v>1185.9426818985614</c:v>
                </c:pt>
                <c:pt idx="6">
                  <c:v>1535.5779596763391</c:v>
                </c:pt>
                <c:pt idx="7">
                  <c:v>1865.4810864369026</c:v>
                </c:pt>
                <c:pt idx="8">
                  <c:v>2147.1829721511886</c:v>
                </c:pt>
                <c:pt idx="9">
                  <c:v>2475.6172578654741</c:v>
                </c:pt>
                <c:pt idx="10">
                  <c:v>2948.5367435797598</c:v>
                </c:pt>
                <c:pt idx="11">
                  <c:v>3299.491785833281</c:v>
                </c:pt>
              </c:numCache>
            </c:numRef>
          </c:val>
          <c:smooth val="0"/>
          <c:extLst>
            <c:ext xmlns:c16="http://schemas.microsoft.com/office/drawing/2014/chart" uri="{C3380CC4-5D6E-409C-BE32-E72D297353CC}">
              <c16:uniqueId val="{00000001-436D-4FDD-9A49-A76A676ECCEF}"/>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ILC!$B$20:$M$20</c:f>
              <c:numCache>
                <c:formatCode>0.0</c:formatCode>
                <c:ptCount val="12"/>
                <c:pt idx="0">
                  <c:v>102.23499999999999</c:v>
                </c:pt>
                <c:pt idx="1">
                  <c:v>36.067999999999998</c:v>
                </c:pt>
                <c:pt idx="2">
                  <c:v>48.767999999999994</c:v>
                </c:pt>
                <c:pt idx="3">
                  <c:v>154.24799999999999</c:v>
                </c:pt>
                <c:pt idx="4">
                  <c:v>305.87142857142862</c:v>
                </c:pt>
                <c:pt idx="5">
                  <c:v>251.45199999999994</c:v>
                </c:pt>
                <c:pt idx="6">
                  <c:v>269.86333333333334</c:v>
                </c:pt>
                <c:pt idx="7">
                  <c:v>294.64000000000004</c:v>
                </c:pt>
                <c:pt idx="8">
                  <c:v>303.53000000000003</c:v>
                </c:pt>
                <c:pt idx="9">
                  <c:v>210.82</c:v>
                </c:pt>
                <c:pt idx="10">
                  <c:v>417.83000000000004</c:v>
                </c:pt>
                <c:pt idx="11">
                  <c:v>171.196</c:v>
                </c:pt>
              </c:numCache>
            </c:numRef>
          </c:val>
          <c:extLst>
            <c:ext xmlns:c16="http://schemas.microsoft.com/office/drawing/2014/chart" uri="{C3380CC4-5D6E-409C-BE32-E72D297353CC}">
              <c16:uniqueId val="{00000000-E874-4094-9599-9DDBC5A6F5F9}"/>
            </c:ext>
          </c:extLst>
        </c:ser>
        <c:dLbls>
          <c:showLegendKey val="0"/>
          <c:showVal val="0"/>
          <c:showCatName val="0"/>
          <c:showSerName val="0"/>
          <c:showPercent val="0"/>
          <c:showBubbleSize val="0"/>
        </c:dLbls>
        <c:gapWidth val="150"/>
        <c:axId val="470953456"/>
        <c:axId val="470953848"/>
      </c:barChart>
      <c:catAx>
        <c:axId val="4709534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953848"/>
        <c:crosses val="autoZero"/>
        <c:auto val="1"/>
        <c:lblAlgn val="ctr"/>
        <c:lblOffset val="100"/>
        <c:tickMarkSkip val="1"/>
        <c:noMultiLvlLbl val="0"/>
      </c:catAx>
      <c:valAx>
        <c:axId val="470953848"/>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953456"/>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2659468955273"/>
          <c:y val="4.4310255524588067E-2"/>
          <c:w val="0.85928736319118926"/>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AMA!$A$5:$A$25</c:f>
              <c:numCache>
                <c:formatCode>General</c:formatCode>
                <c:ptCount val="21"/>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numCache>
            </c:numRef>
          </c:xVal>
          <c:yVal>
            <c:numRef>
              <c:f>AMA!$N$5:$N$25</c:f>
              <c:numCache>
                <c:formatCode>0.0</c:formatCode>
                <c:ptCount val="21"/>
                <c:pt idx="0">
                  <c:v>1466</c:v>
                </c:pt>
                <c:pt idx="1">
                  <c:v>1358</c:v>
                </c:pt>
                <c:pt idx="2">
                  <c:v>1486</c:v>
                </c:pt>
                <c:pt idx="3">
                  <c:v>2162</c:v>
                </c:pt>
                <c:pt idx="4">
                  <c:v>2017</c:v>
                </c:pt>
                <c:pt idx="5">
                  <c:v>1365</c:v>
                </c:pt>
                <c:pt idx="6">
                  <c:v>1658</c:v>
                </c:pt>
                <c:pt idx="7">
                  <c:v>1397</c:v>
                </c:pt>
                <c:pt idx="8">
                  <c:v>1041</c:v>
                </c:pt>
                <c:pt idx="9">
                  <c:v>1460</c:v>
                </c:pt>
                <c:pt idx="10">
                  <c:v>1967</c:v>
                </c:pt>
                <c:pt idx="11">
                  <c:v>1485</c:v>
                </c:pt>
                <c:pt idx="12">
                  <c:v>1135</c:v>
                </c:pt>
                <c:pt idx="14">
                  <c:v>1571</c:v>
                </c:pt>
                <c:pt idx="15">
                  <c:v>1542</c:v>
                </c:pt>
                <c:pt idx="16">
                  <c:v>1271</c:v>
                </c:pt>
              </c:numCache>
            </c:numRef>
          </c:yVal>
          <c:smooth val="0"/>
          <c:extLst>
            <c:ext xmlns:c16="http://schemas.microsoft.com/office/drawing/2014/chart" uri="{C3380CC4-5D6E-409C-BE32-E72D297353CC}">
              <c16:uniqueId val="{00000000-E7B2-44C9-91F2-BFA5F0E2F66D}"/>
            </c:ext>
          </c:extLst>
        </c:ser>
        <c:dLbls>
          <c:showLegendKey val="0"/>
          <c:showVal val="0"/>
          <c:showCatName val="0"/>
          <c:showSerName val="0"/>
          <c:showPercent val="0"/>
          <c:showBubbleSize val="0"/>
        </c:dLbls>
        <c:axId val="423879200"/>
        <c:axId val="423879592"/>
      </c:scatterChart>
      <c:valAx>
        <c:axId val="423879200"/>
        <c:scaling>
          <c:orientation val="minMax"/>
          <c:max val="2023"/>
          <c:min val="2008"/>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3879592"/>
        <c:crosses val="autoZero"/>
        <c:crossBetween val="midCat"/>
        <c:majorUnit val="1"/>
        <c:minorUnit val="1"/>
      </c:valAx>
      <c:valAx>
        <c:axId val="423879592"/>
        <c:scaling>
          <c:orientation val="minMax"/>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38792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JAG!$A$6:$A$34</c:f>
              <c:numCache>
                <c:formatCode>General</c:formatCode>
                <c:ptCount val="2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2024</c:v>
                </c:pt>
                <c:pt idx="26">
                  <c:v>2025</c:v>
                </c:pt>
                <c:pt idx="27">
                  <c:v>2026</c:v>
                </c:pt>
              </c:numCache>
            </c:numRef>
          </c:xVal>
          <c:yVal>
            <c:numRef>
              <c:f>JAG!$N$6:$N$34</c:f>
              <c:numCache>
                <c:formatCode>0.0</c:formatCode>
                <c:ptCount val="29"/>
                <c:pt idx="0">
                  <c:v>3538.22</c:v>
                </c:pt>
                <c:pt idx="1">
                  <c:v>2654.3</c:v>
                </c:pt>
                <c:pt idx="2">
                  <c:v>2646.68</c:v>
                </c:pt>
                <c:pt idx="3">
                  <c:v>3147.0600000000004</c:v>
                </c:pt>
                <c:pt idx="4">
                  <c:v>3154.6800000000007</c:v>
                </c:pt>
                <c:pt idx="5">
                  <c:v>2390.1400000000003</c:v>
                </c:pt>
                <c:pt idx="6">
                  <c:v>2372.36</c:v>
                </c:pt>
                <c:pt idx="7">
                  <c:v>3048.0000000000005</c:v>
                </c:pt>
                <c:pt idx="8">
                  <c:v>3091.04</c:v>
                </c:pt>
                <c:pt idx="9">
                  <c:v>2716</c:v>
                </c:pt>
                <c:pt idx="10">
                  <c:v>2603</c:v>
                </c:pt>
                <c:pt idx="11">
                  <c:v>3155</c:v>
                </c:pt>
                <c:pt idx="12">
                  <c:v>2847</c:v>
                </c:pt>
                <c:pt idx="13">
                  <c:v>3541</c:v>
                </c:pt>
                <c:pt idx="14">
                  <c:v>2682</c:v>
                </c:pt>
                <c:pt idx="15">
                  <c:v>2615</c:v>
                </c:pt>
                <c:pt idx="16">
                  <c:v>1962</c:v>
                </c:pt>
                <c:pt idx="17">
                  <c:v>2403</c:v>
                </c:pt>
                <c:pt idx="18">
                  <c:v>2774</c:v>
                </c:pt>
                <c:pt idx="19">
                  <c:v>3214</c:v>
                </c:pt>
                <c:pt idx="20">
                  <c:v>2417</c:v>
                </c:pt>
                <c:pt idx="21">
                  <c:v>2428</c:v>
                </c:pt>
                <c:pt idx="22">
                  <c:v>3256</c:v>
                </c:pt>
                <c:pt idx="23">
                  <c:v>3125</c:v>
                </c:pt>
                <c:pt idx="24">
                  <c:v>1938</c:v>
                </c:pt>
              </c:numCache>
            </c:numRef>
          </c:yVal>
          <c:smooth val="0"/>
          <c:extLst>
            <c:ext xmlns:c16="http://schemas.microsoft.com/office/drawing/2014/chart" uri="{C3380CC4-5D6E-409C-BE32-E72D297353CC}">
              <c16:uniqueId val="{00000000-EB2D-4873-9821-DB5F1A4FD868}"/>
            </c:ext>
          </c:extLst>
        </c:ser>
        <c:dLbls>
          <c:showLegendKey val="0"/>
          <c:showVal val="0"/>
          <c:showCatName val="0"/>
          <c:showSerName val="0"/>
          <c:showPercent val="0"/>
          <c:showBubbleSize val="0"/>
        </c:dLbls>
        <c:axId val="470955808"/>
        <c:axId val="470956200"/>
      </c:scatterChart>
      <c:valAx>
        <c:axId val="470955808"/>
        <c:scaling>
          <c:orientation val="minMax"/>
          <c:max val="2024"/>
          <c:min val="1998"/>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956200"/>
        <c:crosses val="autoZero"/>
        <c:crossBetween val="midCat"/>
        <c:majorUnit val="2"/>
        <c:minorUnit val="1"/>
      </c:valAx>
      <c:valAx>
        <c:axId val="470956200"/>
        <c:scaling>
          <c:orientation val="minMax"/>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95580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JAG!$B$30:$M$30</c:f>
              <c:numCache>
                <c:formatCode>0.0</c:formatCode>
                <c:ptCount val="12"/>
                <c:pt idx="0">
                  <c:v>84</c:v>
                </c:pt>
                <c:pt idx="1">
                  <c:v>16</c:v>
                </c:pt>
                <c:pt idx="2">
                  <c:v>61</c:v>
                </c:pt>
                <c:pt idx="3">
                  <c:v>14</c:v>
                </c:pt>
                <c:pt idx="4">
                  <c:v>207</c:v>
                </c:pt>
                <c:pt idx="5">
                  <c:v>205</c:v>
                </c:pt>
                <c:pt idx="6">
                  <c:v>319</c:v>
                </c:pt>
                <c:pt idx="7">
                  <c:v>153</c:v>
                </c:pt>
                <c:pt idx="8">
                  <c:v>221</c:v>
                </c:pt>
                <c:pt idx="9">
                  <c:v>237</c:v>
                </c:pt>
                <c:pt idx="10">
                  <c:v>313</c:v>
                </c:pt>
                <c:pt idx="11">
                  <c:v>108</c:v>
                </c:pt>
              </c:numCache>
            </c:numRef>
          </c:val>
          <c:extLst>
            <c:ext xmlns:c16="http://schemas.microsoft.com/office/drawing/2014/chart" uri="{C3380CC4-5D6E-409C-BE32-E72D297353CC}">
              <c16:uniqueId val="{00000000-AAA9-4CEA-AFAD-FF7F7550AF85}"/>
            </c:ext>
          </c:extLst>
        </c:ser>
        <c:ser>
          <c:idx val="1"/>
          <c:order val="1"/>
          <c:tx>
            <c:v>Average</c:v>
          </c:tx>
          <c:spPr>
            <a:solidFill>
              <a:srgbClr val="FF0000"/>
            </a:solidFill>
            <a:ln>
              <a:noFill/>
            </a:ln>
            <a:effectLst/>
          </c:spPr>
          <c:invertIfNegative val="0"/>
          <c:errBars>
            <c:errBarType val="both"/>
            <c:errValType val="cust"/>
            <c:noEndCap val="0"/>
            <c:plus>
              <c:numRef>
                <c:f>JAG!$B$36:$M$36</c:f>
                <c:numCache>
                  <c:formatCode>General</c:formatCode>
                  <c:ptCount val="12"/>
                  <c:pt idx="0">
                    <c:v>79.913685786603537</c:v>
                  </c:pt>
                  <c:pt idx="1">
                    <c:v>31.490268507376481</c:v>
                  </c:pt>
                  <c:pt idx="2">
                    <c:v>51.828371573878329</c:v>
                  </c:pt>
                  <c:pt idx="3">
                    <c:v>103.63102785041423</c:v>
                  </c:pt>
                  <c:pt idx="4">
                    <c:v>104.80514980007132</c:v>
                  </c:pt>
                  <c:pt idx="5">
                    <c:v>72.182246583534337</c:v>
                  </c:pt>
                  <c:pt idx="6">
                    <c:v>80.426745662411065</c:v>
                  </c:pt>
                  <c:pt idx="7">
                    <c:v>103.59010274375416</c:v>
                  </c:pt>
                  <c:pt idx="8">
                    <c:v>91.136832689178846</c:v>
                  </c:pt>
                  <c:pt idx="9">
                    <c:v>92.539509576263598</c:v>
                  </c:pt>
                  <c:pt idx="10">
                    <c:v>114.78213713613476</c:v>
                  </c:pt>
                  <c:pt idx="11">
                    <c:v>151.45220271247805</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JAG!$B$35:$M$35</c:f>
              <c:numCache>
                <c:formatCode>0.0</c:formatCode>
                <c:ptCount val="12"/>
                <c:pt idx="0">
                  <c:v>85.324799999999996</c:v>
                </c:pt>
                <c:pt idx="1">
                  <c:v>43.977600000000002</c:v>
                </c:pt>
                <c:pt idx="2">
                  <c:v>70.036000000000001</c:v>
                </c:pt>
                <c:pt idx="3">
                  <c:v>162.05600000000001</c:v>
                </c:pt>
                <c:pt idx="4">
                  <c:v>313.68384615384616</c:v>
                </c:pt>
                <c:pt idx="5">
                  <c:v>275.64538461538461</c:v>
                </c:pt>
                <c:pt idx="6">
                  <c:v>267.19538461538463</c:v>
                </c:pt>
                <c:pt idx="7">
                  <c:v>311.05769230769232</c:v>
                </c:pt>
                <c:pt idx="8">
                  <c:v>301.42384615384617</c:v>
                </c:pt>
                <c:pt idx="9">
                  <c:v>351.14384615384614</c:v>
                </c:pt>
                <c:pt idx="10">
                  <c:v>367.05846153846153</c:v>
                </c:pt>
                <c:pt idx="11">
                  <c:v>224.44230769230768</c:v>
                </c:pt>
              </c:numCache>
            </c:numRef>
          </c:val>
          <c:extLst>
            <c:ext xmlns:c16="http://schemas.microsoft.com/office/drawing/2014/chart" uri="{C3380CC4-5D6E-409C-BE32-E72D297353CC}">
              <c16:uniqueId val="{00000001-AAA9-4CEA-AFAD-FF7F7550AF85}"/>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JAG!$B$45:$M$45</c:f>
              <c:numCache>
                <c:formatCode>0.0</c:formatCode>
                <c:ptCount val="12"/>
                <c:pt idx="0">
                  <c:v>84</c:v>
                </c:pt>
                <c:pt idx="1">
                  <c:v>100</c:v>
                </c:pt>
                <c:pt idx="2">
                  <c:v>161</c:v>
                </c:pt>
                <c:pt idx="3">
                  <c:v>175</c:v>
                </c:pt>
                <c:pt idx="4">
                  <c:v>382</c:v>
                </c:pt>
                <c:pt idx="5">
                  <c:v>587</c:v>
                </c:pt>
                <c:pt idx="6">
                  <c:v>906</c:v>
                </c:pt>
                <c:pt idx="7">
                  <c:v>1059</c:v>
                </c:pt>
                <c:pt idx="8">
                  <c:v>1280</c:v>
                </c:pt>
                <c:pt idx="9">
                  <c:v>1517</c:v>
                </c:pt>
                <c:pt idx="10">
                  <c:v>1830</c:v>
                </c:pt>
                <c:pt idx="11">
                  <c:v>1938</c:v>
                </c:pt>
              </c:numCache>
            </c:numRef>
          </c:val>
          <c:smooth val="0"/>
          <c:extLst xmlns:c15="http://schemas.microsoft.com/office/drawing/2012/chart">
            <c:ext xmlns:c16="http://schemas.microsoft.com/office/drawing/2014/chart" uri="{C3380CC4-5D6E-409C-BE32-E72D297353CC}">
              <c16:uniqueId val="{00000000-E901-4B70-84DA-3215F4EEA533}"/>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JAG!$B$46:$M$46</c:f>
              <c:numCache>
                <c:formatCode>0.0</c:formatCode>
                <c:ptCount val="12"/>
                <c:pt idx="0">
                  <c:v>85.324799999999996</c:v>
                </c:pt>
                <c:pt idx="1">
                  <c:v>129.30240000000001</c:v>
                </c:pt>
                <c:pt idx="2">
                  <c:v>199.33840000000001</c:v>
                </c:pt>
                <c:pt idx="3">
                  <c:v>361.39440000000002</c:v>
                </c:pt>
                <c:pt idx="4">
                  <c:v>675.07824615384618</c:v>
                </c:pt>
                <c:pt idx="5">
                  <c:v>950.72363076923079</c:v>
                </c:pt>
                <c:pt idx="6">
                  <c:v>1217.9190153846155</c:v>
                </c:pt>
                <c:pt idx="7">
                  <c:v>1528.9767076923079</c:v>
                </c:pt>
                <c:pt idx="8">
                  <c:v>1830.400553846154</c:v>
                </c:pt>
                <c:pt idx="9">
                  <c:v>2181.5444000000002</c:v>
                </c:pt>
                <c:pt idx="10">
                  <c:v>2548.6028615384616</c:v>
                </c:pt>
                <c:pt idx="11">
                  <c:v>2773.0451692307693</c:v>
                </c:pt>
              </c:numCache>
            </c:numRef>
          </c:val>
          <c:smooth val="0"/>
          <c:extLst>
            <c:ext xmlns:c16="http://schemas.microsoft.com/office/drawing/2014/chart" uri="{C3380CC4-5D6E-409C-BE32-E72D297353CC}">
              <c16:uniqueId val="{00000001-E901-4B70-84DA-3215F4EEA533}"/>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LMB!$A$5:$A$35</c:f>
              <c:numCache>
                <c:formatCode>General</c:formatCode>
                <c:ptCount val="3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pt idx="29">
                  <c:v>2026</c:v>
                </c:pt>
              </c:numCache>
            </c:numRef>
          </c:xVal>
          <c:yVal>
            <c:numRef>
              <c:f>LMB!$N$5:$N$35</c:f>
              <c:numCache>
                <c:formatCode>0.0</c:formatCode>
                <c:ptCount val="31"/>
                <c:pt idx="0">
                  <c:v>2100.58</c:v>
                </c:pt>
                <c:pt idx="2">
                  <c:v>3362.9600000000005</c:v>
                </c:pt>
                <c:pt idx="3">
                  <c:v>2771.1399999999994</c:v>
                </c:pt>
                <c:pt idx="4">
                  <c:v>2717.8</c:v>
                </c:pt>
                <c:pt idx="5">
                  <c:v>2595.8800000000006</c:v>
                </c:pt>
                <c:pt idx="6">
                  <c:v>2943.8599999999997</c:v>
                </c:pt>
                <c:pt idx="7">
                  <c:v>2913.38</c:v>
                </c:pt>
                <c:pt idx="8">
                  <c:v>2887.9800000000005</c:v>
                </c:pt>
                <c:pt idx="9">
                  <c:v>2885.44</c:v>
                </c:pt>
                <c:pt idx="10">
                  <c:v>3823.04</c:v>
                </c:pt>
                <c:pt idx="11">
                  <c:v>3187</c:v>
                </c:pt>
                <c:pt idx="12">
                  <c:v>2751</c:v>
                </c:pt>
                <c:pt idx="13">
                  <c:v>4058</c:v>
                </c:pt>
                <c:pt idx="14">
                  <c:v>3730</c:v>
                </c:pt>
                <c:pt idx="15">
                  <c:v>4239</c:v>
                </c:pt>
                <c:pt idx="17">
                  <c:v>2955</c:v>
                </c:pt>
                <c:pt idx="18">
                  <c:v>3101</c:v>
                </c:pt>
                <c:pt idx="19">
                  <c:v>3349</c:v>
                </c:pt>
                <c:pt idx="20">
                  <c:v>3787</c:v>
                </c:pt>
                <c:pt idx="22">
                  <c:v>2786</c:v>
                </c:pt>
                <c:pt idx="24">
                  <c:v>3616</c:v>
                </c:pt>
                <c:pt idx="25">
                  <c:v>3779</c:v>
                </c:pt>
                <c:pt idx="26">
                  <c:v>2618</c:v>
                </c:pt>
              </c:numCache>
            </c:numRef>
          </c:yVal>
          <c:smooth val="0"/>
          <c:extLst>
            <c:ext xmlns:c16="http://schemas.microsoft.com/office/drawing/2014/chart" uri="{C3380CC4-5D6E-409C-BE32-E72D297353CC}">
              <c16:uniqueId val="{00000000-F65F-46C9-94EC-41ABD95553C8}"/>
            </c:ext>
          </c:extLst>
        </c:ser>
        <c:dLbls>
          <c:showLegendKey val="0"/>
          <c:showVal val="0"/>
          <c:showCatName val="0"/>
          <c:showSerName val="0"/>
          <c:showPercent val="0"/>
          <c:showBubbleSize val="0"/>
        </c:dLbls>
        <c:axId val="470958160"/>
        <c:axId val="470958552"/>
      </c:scatterChart>
      <c:valAx>
        <c:axId val="470958160"/>
        <c:scaling>
          <c:orientation val="minMax"/>
          <c:max val="2023"/>
          <c:min val="1997"/>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958552"/>
        <c:crosses val="autoZero"/>
        <c:crossBetween val="midCat"/>
        <c:majorUnit val="2"/>
        <c:minorUnit val="1"/>
      </c:valAx>
      <c:valAx>
        <c:axId val="470958552"/>
        <c:scaling>
          <c:orientation val="minMax"/>
          <c:min val="2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9581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LMB!$B$31:$M$31</c:f>
              <c:numCache>
                <c:formatCode>0.0</c:formatCode>
                <c:ptCount val="12"/>
                <c:pt idx="0">
                  <c:v>88</c:v>
                </c:pt>
                <c:pt idx="1">
                  <c:v>13</c:v>
                </c:pt>
                <c:pt idx="2">
                  <c:v>23</c:v>
                </c:pt>
                <c:pt idx="3">
                  <c:v>50</c:v>
                </c:pt>
                <c:pt idx="4">
                  <c:v>111</c:v>
                </c:pt>
                <c:pt idx="5">
                  <c:v>314</c:v>
                </c:pt>
                <c:pt idx="6">
                  <c:v>355</c:v>
                </c:pt>
                <c:pt idx="7">
                  <c:v>413</c:v>
                </c:pt>
                <c:pt idx="8">
                  <c:v>520</c:v>
                </c:pt>
                <c:pt idx="9">
                  <c:v>127</c:v>
                </c:pt>
                <c:pt idx="10">
                  <c:v>564</c:v>
                </c:pt>
                <c:pt idx="11">
                  <c:v>40</c:v>
                </c:pt>
              </c:numCache>
            </c:numRef>
          </c:val>
          <c:extLst>
            <c:ext xmlns:c16="http://schemas.microsoft.com/office/drawing/2014/chart" uri="{C3380CC4-5D6E-409C-BE32-E72D297353CC}">
              <c16:uniqueId val="{00000000-4825-4941-A691-7A0F604EBBB7}"/>
            </c:ext>
          </c:extLst>
        </c:ser>
        <c:ser>
          <c:idx val="1"/>
          <c:order val="1"/>
          <c:tx>
            <c:v>Average</c:v>
          </c:tx>
          <c:spPr>
            <a:solidFill>
              <a:srgbClr val="FF0000"/>
            </a:solidFill>
            <a:ln>
              <a:noFill/>
            </a:ln>
            <a:effectLst/>
          </c:spPr>
          <c:invertIfNegative val="0"/>
          <c:errBars>
            <c:errBarType val="both"/>
            <c:errValType val="cust"/>
            <c:noEndCap val="0"/>
            <c:plus>
              <c:numRef>
                <c:f>LMB!$B$37:$M$37</c:f>
                <c:numCache>
                  <c:formatCode>General</c:formatCode>
                  <c:ptCount val="12"/>
                  <c:pt idx="0">
                    <c:v>104.53409612915043</c:v>
                  </c:pt>
                  <c:pt idx="1">
                    <c:v>17.134741388814081</c:v>
                  </c:pt>
                  <c:pt idx="2">
                    <c:v>30.722303729726043</c:v>
                  </c:pt>
                  <c:pt idx="3">
                    <c:v>79.285529364863734</c:v>
                  </c:pt>
                  <c:pt idx="4">
                    <c:v>120.10547312450649</c:v>
                  </c:pt>
                  <c:pt idx="5">
                    <c:v>138.84794329603324</c:v>
                  </c:pt>
                  <c:pt idx="6">
                    <c:v>140.10761335707429</c:v>
                  </c:pt>
                  <c:pt idx="7">
                    <c:v>83.683692434590697</c:v>
                  </c:pt>
                  <c:pt idx="8">
                    <c:v>123.35524067775427</c:v>
                  </c:pt>
                  <c:pt idx="9">
                    <c:v>155.58142585797324</c:v>
                  </c:pt>
                  <c:pt idx="10">
                    <c:v>272.55174162829218</c:v>
                  </c:pt>
                  <c:pt idx="11">
                    <c:v>266.78259771293466</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LMB!$B$36:$M$36</c:f>
              <c:numCache>
                <c:formatCode>0.0</c:formatCode>
                <c:ptCount val="12"/>
                <c:pt idx="0">
                  <c:v>80.491538461538468</c:v>
                </c:pt>
                <c:pt idx="1">
                  <c:v>19.872307692307693</c:v>
                </c:pt>
                <c:pt idx="2">
                  <c:v>36.277692307692305</c:v>
                </c:pt>
                <c:pt idx="3">
                  <c:v>126.58</c:v>
                </c:pt>
                <c:pt idx="4">
                  <c:v>277.13230769230773</c:v>
                </c:pt>
                <c:pt idx="5">
                  <c:v>314.66153846153844</c:v>
                </c:pt>
                <c:pt idx="6">
                  <c:v>348.61384615384611</c:v>
                </c:pt>
                <c:pt idx="7">
                  <c:v>359.82888888888891</c:v>
                </c:pt>
                <c:pt idx="8">
                  <c:v>335.77119999999996</c:v>
                </c:pt>
                <c:pt idx="9">
                  <c:v>359.90999999999997</c:v>
                </c:pt>
                <c:pt idx="10">
                  <c:v>555.07384615384615</c:v>
                </c:pt>
                <c:pt idx="11">
                  <c:v>335.23769230769233</c:v>
                </c:pt>
              </c:numCache>
            </c:numRef>
          </c:val>
          <c:extLst>
            <c:ext xmlns:c16="http://schemas.microsoft.com/office/drawing/2014/chart" uri="{C3380CC4-5D6E-409C-BE32-E72D297353CC}">
              <c16:uniqueId val="{00000001-4825-4941-A691-7A0F604EBBB7}"/>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LMB!$B$46:$M$46</c:f>
              <c:numCache>
                <c:formatCode>0.0</c:formatCode>
                <c:ptCount val="12"/>
                <c:pt idx="0">
                  <c:v>88</c:v>
                </c:pt>
                <c:pt idx="1">
                  <c:v>101</c:v>
                </c:pt>
                <c:pt idx="2">
                  <c:v>124</c:v>
                </c:pt>
                <c:pt idx="3">
                  <c:v>174</c:v>
                </c:pt>
                <c:pt idx="4">
                  <c:v>285</c:v>
                </c:pt>
                <c:pt idx="5">
                  <c:v>599</c:v>
                </c:pt>
                <c:pt idx="6">
                  <c:v>954</c:v>
                </c:pt>
                <c:pt idx="7">
                  <c:v>1367</c:v>
                </c:pt>
                <c:pt idx="8">
                  <c:v>1887</c:v>
                </c:pt>
                <c:pt idx="9">
                  <c:v>2014</c:v>
                </c:pt>
                <c:pt idx="10">
                  <c:v>2578</c:v>
                </c:pt>
                <c:pt idx="11">
                  <c:v>2618</c:v>
                </c:pt>
              </c:numCache>
            </c:numRef>
          </c:val>
          <c:smooth val="0"/>
          <c:extLst xmlns:c15="http://schemas.microsoft.com/office/drawing/2012/chart">
            <c:ext xmlns:c16="http://schemas.microsoft.com/office/drawing/2014/chart" uri="{C3380CC4-5D6E-409C-BE32-E72D297353CC}">
              <c16:uniqueId val="{00000000-4F19-4D5E-8077-3C067A91ECE7}"/>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LMB!$B$47:$M$47</c:f>
              <c:numCache>
                <c:formatCode>0.0</c:formatCode>
                <c:ptCount val="12"/>
                <c:pt idx="0">
                  <c:v>80.491538461538468</c:v>
                </c:pt>
                <c:pt idx="1">
                  <c:v>100.36384615384617</c:v>
                </c:pt>
                <c:pt idx="2">
                  <c:v>136.64153846153846</c:v>
                </c:pt>
                <c:pt idx="3">
                  <c:v>263.22153846153844</c:v>
                </c:pt>
                <c:pt idx="4">
                  <c:v>540.35384615384623</c:v>
                </c:pt>
                <c:pt idx="5">
                  <c:v>855.01538461538462</c:v>
                </c:pt>
                <c:pt idx="6">
                  <c:v>1203.6292307692306</c:v>
                </c:pt>
                <c:pt idx="7">
                  <c:v>1563.4581196581196</c:v>
                </c:pt>
                <c:pt idx="8">
                  <c:v>1899.2293196581195</c:v>
                </c:pt>
                <c:pt idx="9">
                  <c:v>2259.1393196581193</c:v>
                </c:pt>
                <c:pt idx="10">
                  <c:v>2814.2131658119656</c:v>
                </c:pt>
                <c:pt idx="11">
                  <c:v>3149.4508581196578</c:v>
                </c:pt>
              </c:numCache>
            </c:numRef>
          </c:val>
          <c:smooth val="0"/>
          <c:extLst>
            <c:ext xmlns:c16="http://schemas.microsoft.com/office/drawing/2014/chart" uri="{C3380CC4-5D6E-409C-BE32-E72D297353CC}">
              <c16:uniqueId val="{00000001-4F19-4D5E-8077-3C067A91ECE7}"/>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LMB_CRI_CSO!$A$5:$A$94</c:f>
              <c:numCache>
                <c:formatCode>General</c:formatCode>
                <c:ptCount val="90"/>
                <c:pt idx="0">
                  <c:v>1938</c:v>
                </c:pt>
                <c:pt idx="1">
                  <c:v>1939</c:v>
                </c:pt>
                <c:pt idx="2">
                  <c:v>1940</c:v>
                </c:pt>
                <c:pt idx="3">
                  <c:v>1941</c:v>
                </c:pt>
                <c:pt idx="4">
                  <c:v>1942</c:v>
                </c:pt>
                <c:pt idx="5">
                  <c:v>1943</c:v>
                </c:pt>
                <c:pt idx="6">
                  <c:v>1944</c:v>
                </c:pt>
                <c:pt idx="7">
                  <c:v>1945</c:v>
                </c:pt>
                <c:pt idx="8">
                  <c:v>1946</c:v>
                </c:pt>
                <c:pt idx="9">
                  <c:v>1947</c:v>
                </c:pt>
                <c:pt idx="10">
                  <c:v>1948</c:v>
                </c:pt>
                <c:pt idx="11">
                  <c:v>1949</c:v>
                </c:pt>
                <c:pt idx="12">
                  <c:v>1950</c:v>
                </c:pt>
                <c:pt idx="13">
                  <c:v>1951</c:v>
                </c:pt>
                <c:pt idx="14">
                  <c:v>1952</c:v>
                </c:pt>
                <c:pt idx="15">
                  <c:v>1953</c:v>
                </c:pt>
                <c:pt idx="16">
                  <c:v>1954</c:v>
                </c:pt>
                <c:pt idx="17">
                  <c:v>1955</c:v>
                </c:pt>
                <c:pt idx="18">
                  <c:v>1956</c:v>
                </c:pt>
                <c:pt idx="19">
                  <c:v>1957</c:v>
                </c:pt>
                <c:pt idx="20">
                  <c:v>1958</c:v>
                </c:pt>
                <c:pt idx="21">
                  <c:v>1959</c:v>
                </c:pt>
                <c:pt idx="22">
                  <c:v>1960</c:v>
                </c:pt>
                <c:pt idx="23">
                  <c:v>1961</c:v>
                </c:pt>
                <c:pt idx="24">
                  <c:v>1962</c:v>
                </c:pt>
                <c:pt idx="25">
                  <c:v>1963</c:v>
                </c:pt>
                <c:pt idx="26">
                  <c:v>1964</c:v>
                </c:pt>
                <c:pt idx="27">
                  <c:v>1965</c:v>
                </c:pt>
                <c:pt idx="28">
                  <c:v>1966</c:v>
                </c:pt>
                <c:pt idx="29">
                  <c:v>1967</c:v>
                </c:pt>
                <c:pt idx="30">
                  <c:v>1968</c:v>
                </c:pt>
                <c:pt idx="31">
                  <c:v>1969</c:v>
                </c:pt>
                <c:pt idx="32">
                  <c:v>1970</c:v>
                </c:pt>
                <c:pt idx="33">
                  <c:v>1971</c:v>
                </c:pt>
                <c:pt idx="34">
                  <c:v>1972</c:v>
                </c:pt>
                <c:pt idx="35">
                  <c:v>1973</c:v>
                </c:pt>
                <c:pt idx="36">
                  <c:v>1974</c:v>
                </c:pt>
                <c:pt idx="37">
                  <c:v>1975</c:v>
                </c:pt>
                <c:pt idx="38">
                  <c:v>1976</c:v>
                </c:pt>
                <c:pt idx="39">
                  <c:v>1977</c:v>
                </c:pt>
                <c:pt idx="40">
                  <c:v>1978</c:v>
                </c:pt>
                <c:pt idx="41">
                  <c:v>1979</c:v>
                </c:pt>
                <c:pt idx="42">
                  <c:v>1980</c:v>
                </c:pt>
                <c:pt idx="43">
                  <c:v>1981</c:v>
                </c:pt>
                <c:pt idx="44">
                  <c:v>1982</c:v>
                </c:pt>
                <c:pt idx="45">
                  <c:v>1983</c:v>
                </c:pt>
                <c:pt idx="46">
                  <c:v>1984</c:v>
                </c:pt>
                <c:pt idx="47">
                  <c:v>1985</c:v>
                </c:pt>
                <c:pt idx="48">
                  <c:v>1986</c:v>
                </c:pt>
                <c:pt idx="49">
                  <c:v>1987</c:v>
                </c:pt>
                <c:pt idx="50">
                  <c:v>1988</c:v>
                </c:pt>
                <c:pt idx="51">
                  <c:v>1989</c:v>
                </c:pt>
                <c:pt idx="52">
                  <c:v>1990</c:v>
                </c:pt>
                <c:pt idx="53">
                  <c:v>1991</c:v>
                </c:pt>
                <c:pt idx="54">
                  <c:v>1992</c:v>
                </c:pt>
                <c:pt idx="55">
                  <c:v>1993</c:v>
                </c:pt>
                <c:pt idx="56">
                  <c:v>1994</c:v>
                </c:pt>
                <c:pt idx="57">
                  <c:v>1995</c:v>
                </c:pt>
                <c:pt idx="58">
                  <c:v>1996</c:v>
                </c:pt>
                <c:pt idx="59">
                  <c:v>1997</c:v>
                </c:pt>
                <c:pt idx="60">
                  <c:v>1998</c:v>
                </c:pt>
                <c:pt idx="61">
                  <c:v>1999</c:v>
                </c:pt>
                <c:pt idx="62">
                  <c:v>2000</c:v>
                </c:pt>
                <c:pt idx="63">
                  <c:v>2001</c:v>
                </c:pt>
                <c:pt idx="64">
                  <c:v>2002</c:v>
                </c:pt>
                <c:pt idx="65">
                  <c:v>2003</c:v>
                </c:pt>
                <c:pt idx="66">
                  <c:v>2004</c:v>
                </c:pt>
                <c:pt idx="67">
                  <c:v>2005</c:v>
                </c:pt>
                <c:pt idx="68">
                  <c:v>2006</c:v>
                </c:pt>
                <c:pt idx="69">
                  <c:v>2007</c:v>
                </c:pt>
                <c:pt idx="70">
                  <c:v>2008</c:v>
                </c:pt>
                <c:pt idx="71">
                  <c:v>2009</c:v>
                </c:pt>
                <c:pt idx="72">
                  <c:v>2010</c:v>
                </c:pt>
                <c:pt idx="73">
                  <c:v>2011</c:v>
                </c:pt>
                <c:pt idx="74">
                  <c:v>2012</c:v>
                </c:pt>
                <c:pt idx="75">
                  <c:v>2013</c:v>
                </c:pt>
                <c:pt idx="76">
                  <c:v>2014</c:v>
                </c:pt>
                <c:pt idx="77">
                  <c:v>2015</c:v>
                </c:pt>
                <c:pt idx="78">
                  <c:v>2016</c:v>
                </c:pt>
                <c:pt idx="79">
                  <c:v>2017</c:v>
                </c:pt>
                <c:pt idx="80">
                  <c:v>2018</c:v>
                </c:pt>
                <c:pt idx="81">
                  <c:v>2019</c:v>
                </c:pt>
                <c:pt idx="82">
                  <c:v>2020</c:v>
                </c:pt>
                <c:pt idx="83">
                  <c:v>2021</c:v>
                </c:pt>
                <c:pt idx="84">
                  <c:v>2022</c:v>
                </c:pt>
                <c:pt idx="85">
                  <c:v>2023</c:v>
                </c:pt>
                <c:pt idx="86">
                  <c:v>2024</c:v>
                </c:pt>
                <c:pt idx="87">
                  <c:v>2025</c:v>
                </c:pt>
                <c:pt idx="88">
                  <c:v>2026</c:v>
                </c:pt>
              </c:numCache>
            </c:numRef>
          </c:xVal>
          <c:yVal>
            <c:numRef>
              <c:f>LMB_CRI_CSO!$N$5:$N$94</c:f>
              <c:numCache>
                <c:formatCode>0.0</c:formatCode>
                <c:ptCount val="90"/>
                <c:pt idx="0">
                  <c:v>4129.5320000000002</c:v>
                </c:pt>
                <c:pt idx="1">
                  <c:v>3213.6079999999997</c:v>
                </c:pt>
                <c:pt idx="2">
                  <c:v>3112.0079999999998</c:v>
                </c:pt>
                <c:pt idx="3">
                  <c:v>3612.3879999999999</c:v>
                </c:pt>
                <c:pt idx="4">
                  <c:v>4040.886</c:v>
                </c:pt>
                <c:pt idx="5">
                  <c:v>3206.2420000000002</c:v>
                </c:pt>
                <c:pt idx="6">
                  <c:v>3519.9320000000002</c:v>
                </c:pt>
                <c:pt idx="7">
                  <c:v>3355.848</c:v>
                </c:pt>
                <c:pt idx="8">
                  <c:v>3213.6080000000002</c:v>
                </c:pt>
                <c:pt idx="9">
                  <c:v>2860.04</c:v>
                </c:pt>
                <c:pt idx="10">
                  <c:v>2562.86</c:v>
                </c:pt>
                <c:pt idx="11">
                  <c:v>3448.8119999999999</c:v>
                </c:pt>
                <c:pt idx="12">
                  <c:v>3789.9340000000002</c:v>
                </c:pt>
                <c:pt idx="13">
                  <c:v>2905.2520000000004</c:v>
                </c:pt>
                <c:pt idx="14">
                  <c:v>4008.3739999999993</c:v>
                </c:pt>
                <c:pt idx="15">
                  <c:v>3011.6779999999999</c:v>
                </c:pt>
                <c:pt idx="16">
                  <c:v>3318.51</c:v>
                </c:pt>
                <c:pt idx="17">
                  <c:v>2980.4360000000001</c:v>
                </c:pt>
                <c:pt idx="18">
                  <c:v>3807.9679999999998</c:v>
                </c:pt>
                <c:pt idx="19">
                  <c:v>2721.1020000000003</c:v>
                </c:pt>
                <c:pt idx="20">
                  <c:v>3329.1779999999999</c:v>
                </c:pt>
                <c:pt idx="21">
                  <c:v>3224.0219999999999</c:v>
                </c:pt>
                <c:pt idx="22">
                  <c:v>4219.1939999999995</c:v>
                </c:pt>
                <c:pt idx="23">
                  <c:v>2616.9619999999995</c:v>
                </c:pt>
                <c:pt idx="24">
                  <c:v>3704.0819999999999</c:v>
                </c:pt>
                <c:pt idx="25">
                  <c:v>2777.4900000000002</c:v>
                </c:pt>
                <c:pt idx="26">
                  <c:v>2832.3540000000003</c:v>
                </c:pt>
                <c:pt idx="27">
                  <c:v>3330.7019999999993</c:v>
                </c:pt>
                <c:pt idx="28">
                  <c:v>3580.384</c:v>
                </c:pt>
                <c:pt idx="29">
                  <c:v>3164.078</c:v>
                </c:pt>
                <c:pt idx="30">
                  <c:v>2617.7240000000002</c:v>
                </c:pt>
                <c:pt idx="31">
                  <c:v>3238.5</c:v>
                </c:pt>
                <c:pt idx="32">
                  <c:v>4224.0199999999995</c:v>
                </c:pt>
                <c:pt idx="33">
                  <c:v>2882.9</c:v>
                </c:pt>
                <c:pt idx="34">
                  <c:v>2990.5960000000005</c:v>
                </c:pt>
                <c:pt idx="35">
                  <c:v>1844.0400000000002</c:v>
                </c:pt>
                <c:pt idx="36">
                  <c:v>3317.24</c:v>
                </c:pt>
                <c:pt idx="37">
                  <c:v>3007.3599999999997</c:v>
                </c:pt>
                <c:pt idx="38">
                  <c:v>2326.6400000000003</c:v>
                </c:pt>
                <c:pt idx="39">
                  <c:v>3075.94</c:v>
                </c:pt>
                <c:pt idx="40">
                  <c:v>2677.1600000000003</c:v>
                </c:pt>
                <c:pt idx="43">
                  <c:v>4384.04</c:v>
                </c:pt>
                <c:pt idx="44">
                  <c:v>2390.14</c:v>
                </c:pt>
                <c:pt idx="45">
                  <c:v>3202.94</c:v>
                </c:pt>
                <c:pt idx="46">
                  <c:v>2738.12</c:v>
                </c:pt>
                <c:pt idx="47">
                  <c:v>3238.5</c:v>
                </c:pt>
                <c:pt idx="48">
                  <c:v>2336.8000000000002</c:v>
                </c:pt>
                <c:pt idx="49">
                  <c:v>4048.76</c:v>
                </c:pt>
                <c:pt idx="50">
                  <c:v>2766.06</c:v>
                </c:pt>
                <c:pt idx="51">
                  <c:v>2689.86</c:v>
                </c:pt>
                <c:pt idx="52">
                  <c:v>3154.6800000000003</c:v>
                </c:pt>
                <c:pt idx="53">
                  <c:v>2755.9</c:v>
                </c:pt>
                <c:pt idx="54">
                  <c:v>3299.4600000000005</c:v>
                </c:pt>
                <c:pt idx="55">
                  <c:v>3154.6800000000007</c:v>
                </c:pt>
                <c:pt idx="56">
                  <c:v>2700.02</c:v>
                </c:pt>
                <c:pt idx="57">
                  <c:v>3467.1000000000004</c:v>
                </c:pt>
                <c:pt idx="59">
                  <c:v>2100.58</c:v>
                </c:pt>
                <c:pt idx="61">
                  <c:v>3362.9600000000005</c:v>
                </c:pt>
                <c:pt idx="62">
                  <c:v>2771.1399999999994</c:v>
                </c:pt>
                <c:pt idx="63">
                  <c:v>2717.8</c:v>
                </c:pt>
                <c:pt idx="64">
                  <c:v>2595.8800000000006</c:v>
                </c:pt>
                <c:pt idx="65">
                  <c:v>2943.8599999999997</c:v>
                </c:pt>
                <c:pt idx="66">
                  <c:v>2913.38</c:v>
                </c:pt>
                <c:pt idx="67">
                  <c:v>2887.9800000000005</c:v>
                </c:pt>
                <c:pt idx="68">
                  <c:v>2885.44</c:v>
                </c:pt>
                <c:pt idx="69">
                  <c:v>3823.04</c:v>
                </c:pt>
                <c:pt idx="70">
                  <c:v>3187</c:v>
                </c:pt>
                <c:pt idx="71">
                  <c:v>2751</c:v>
                </c:pt>
                <c:pt idx="72">
                  <c:v>4058</c:v>
                </c:pt>
                <c:pt idx="73">
                  <c:v>3730</c:v>
                </c:pt>
                <c:pt idx="74">
                  <c:v>4239</c:v>
                </c:pt>
                <c:pt idx="76">
                  <c:v>2973</c:v>
                </c:pt>
                <c:pt idx="77">
                  <c:v>3101</c:v>
                </c:pt>
                <c:pt idx="78">
                  <c:v>3349</c:v>
                </c:pt>
                <c:pt idx="79">
                  <c:v>3787</c:v>
                </c:pt>
                <c:pt idx="81">
                  <c:v>2786</c:v>
                </c:pt>
                <c:pt idx="83">
                  <c:v>3616</c:v>
                </c:pt>
                <c:pt idx="84">
                  <c:v>3779</c:v>
                </c:pt>
                <c:pt idx="85">
                  <c:v>2618</c:v>
                </c:pt>
              </c:numCache>
            </c:numRef>
          </c:yVal>
          <c:smooth val="0"/>
          <c:extLst>
            <c:ext xmlns:c16="http://schemas.microsoft.com/office/drawing/2014/chart" uri="{C3380CC4-5D6E-409C-BE32-E72D297353CC}">
              <c16:uniqueId val="{00000000-C078-4A50-8D28-FB2EBD1D6F90}"/>
            </c:ext>
          </c:extLst>
        </c:ser>
        <c:dLbls>
          <c:showLegendKey val="0"/>
          <c:showVal val="0"/>
          <c:showCatName val="0"/>
          <c:showSerName val="0"/>
          <c:showPercent val="0"/>
          <c:showBubbleSize val="0"/>
        </c:dLbls>
        <c:axId val="431516504"/>
        <c:axId val="431516896"/>
      </c:scatterChart>
      <c:valAx>
        <c:axId val="431516504"/>
        <c:scaling>
          <c:orientation val="minMax"/>
          <c:max val="2025"/>
          <c:min val="193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516896"/>
        <c:crosses val="autoZero"/>
        <c:crossBetween val="midCat"/>
        <c:majorUnit val="5"/>
        <c:minorUnit val="1"/>
      </c:valAx>
      <c:valAx>
        <c:axId val="431516896"/>
        <c:scaling>
          <c:orientation val="minMax"/>
          <c:max val="5000"/>
          <c:min val="15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5165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LMB_CRI_CSO!$B$90:$M$90</c:f>
              <c:numCache>
                <c:formatCode>0.0</c:formatCode>
                <c:ptCount val="12"/>
                <c:pt idx="0">
                  <c:v>88</c:v>
                </c:pt>
                <c:pt idx="1">
                  <c:v>13</c:v>
                </c:pt>
                <c:pt idx="2">
                  <c:v>23</c:v>
                </c:pt>
                <c:pt idx="3">
                  <c:v>50</c:v>
                </c:pt>
                <c:pt idx="4">
                  <c:v>111</c:v>
                </c:pt>
                <c:pt idx="5">
                  <c:v>314</c:v>
                </c:pt>
                <c:pt idx="6">
                  <c:v>355</c:v>
                </c:pt>
                <c:pt idx="7">
                  <c:v>413</c:v>
                </c:pt>
                <c:pt idx="8">
                  <c:v>520</c:v>
                </c:pt>
                <c:pt idx="9">
                  <c:v>127</c:v>
                </c:pt>
                <c:pt idx="10">
                  <c:v>564</c:v>
                </c:pt>
                <c:pt idx="11">
                  <c:v>40</c:v>
                </c:pt>
              </c:numCache>
            </c:numRef>
          </c:val>
          <c:extLst>
            <c:ext xmlns:c16="http://schemas.microsoft.com/office/drawing/2014/chart" uri="{C3380CC4-5D6E-409C-BE32-E72D297353CC}">
              <c16:uniqueId val="{00000000-3A32-42F0-A22B-09F8437D280A}"/>
            </c:ext>
          </c:extLst>
        </c:ser>
        <c:ser>
          <c:idx val="1"/>
          <c:order val="1"/>
          <c:tx>
            <c:v>Average</c:v>
          </c:tx>
          <c:spPr>
            <a:solidFill>
              <a:srgbClr val="FF0000"/>
            </a:solidFill>
            <a:ln>
              <a:noFill/>
            </a:ln>
            <a:effectLst/>
          </c:spPr>
          <c:invertIfNegative val="0"/>
          <c:errBars>
            <c:errBarType val="both"/>
            <c:errValType val="cust"/>
            <c:noEndCap val="0"/>
            <c:plus>
              <c:numRef>
                <c:f>LMB_CRI_CSO!$B$96:$M$96</c:f>
                <c:numCache>
                  <c:formatCode>General</c:formatCode>
                  <c:ptCount val="12"/>
                  <c:pt idx="0">
                    <c:v>95.286848045850036</c:v>
                  </c:pt>
                  <c:pt idx="1">
                    <c:v>29.424837022659933</c:v>
                  </c:pt>
                  <c:pt idx="2">
                    <c:v>30.883195051577879</c:v>
                  </c:pt>
                  <c:pt idx="3">
                    <c:v>96.078191213351218</c:v>
                  </c:pt>
                  <c:pt idx="4">
                    <c:v>132.34169984081655</c:v>
                  </c:pt>
                  <c:pt idx="5">
                    <c:v>128.89365613713991</c:v>
                  </c:pt>
                  <c:pt idx="6">
                    <c:v>126.49815194113253</c:v>
                  </c:pt>
                  <c:pt idx="7">
                    <c:v>96.639337720532112</c:v>
                  </c:pt>
                  <c:pt idx="8">
                    <c:v>112.62190302724215</c:v>
                  </c:pt>
                  <c:pt idx="9">
                    <c:v>146.61108645842432</c:v>
                  </c:pt>
                  <c:pt idx="10">
                    <c:v>228.11475213423256</c:v>
                  </c:pt>
                  <c:pt idx="11">
                    <c:v>218.536409636043</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LMB_CRI_CSO!$B$95:$M$95</c:f>
              <c:numCache>
                <c:formatCode>0.0</c:formatCode>
                <c:ptCount val="12"/>
                <c:pt idx="0">
                  <c:v>76.161571428571406</c:v>
                </c:pt>
                <c:pt idx="1">
                  <c:v>29.60059523809522</c:v>
                </c:pt>
                <c:pt idx="2">
                  <c:v>31.932642857142859</c:v>
                </c:pt>
                <c:pt idx="3">
                  <c:v>118.31399999999998</c:v>
                </c:pt>
                <c:pt idx="4">
                  <c:v>292.73745238095239</c:v>
                </c:pt>
                <c:pt idx="5">
                  <c:v>320.08028571428576</c:v>
                </c:pt>
                <c:pt idx="6">
                  <c:v>352.57612048192777</c:v>
                </c:pt>
                <c:pt idx="7">
                  <c:v>377.91673809523814</c:v>
                </c:pt>
                <c:pt idx="8">
                  <c:v>325.76963855421684</c:v>
                </c:pt>
                <c:pt idx="9">
                  <c:v>405.41954216867464</c:v>
                </c:pt>
                <c:pt idx="10">
                  <c:v>533.0772048192772</c:v>
                </c:pt>
                <c:pt idx="11">
                  <c:v>308.18667469879517</c:v>
                </c:pt>
              </c:numCache>
            </c:numRef>
          </c:val>
          <c:extLst>
            <c:ext xmlns:c16="http://schemas.microsoft.com/office/drawing/2014/chart" uri="{C3380CC4-5D6E-409C-BE32-E72D297353CC}">
              <c16:uniqueId val="{00000001-3A32-42F0-A22B-09F8437D280A}"/>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7.049736959735929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LMB_CRI_CSO!$B$105:$M$105</c:f>
              <c:numCache>
                <c:formatCode>0.0</c:formatCode>
                <c:ptCount val="12"/>
                <c:pt idx="0">
                  <c:v>88</c:v>
                </c:pt>
                <c:pt idx="1">
                  <c:v>101</c:v>
                </c:pt>
                <c:pt idx="2">
                  <c:v>124</c:v>
                </c:pt>
                <c:pt idx="3">
                  <c:v>174</c:v>
                </c:pt>
                <c:pt idx="4">
                  <c:v>285</c:v>
                </c:pt>
                <c:pt idx="5">
                  <c:v>599</c:v>
                </c:pt>
                <c:pt idx="6">
                  <c:v>954</c:v>
                </c:pt>
                <c:pt idx="7">
                  <c:v>1367</c:v>
                </c:pt>
                <c:pt idx="8">
                  <c:v>1887</c:v>
                </c:pt>
                <c:pt idx="9">
                  <c:v>2014</c:v>
                </c:pt>
                <c:pt idx="10">
                  <c:v>2578</c:v>
                </c:pt>
                <c:pt idx="11">
                  <c:v>2618</c:v>
                </c:pt>
              </c:numCache>
            </c:numRef>
          </c:val>
          <c:smooth val="0"/>
          <c:extLst xmlns:c15="http://schemas.microsoft.com/office/drawing/2012/chart">
            <c:ext xmlns:c16="http://schemas.microsoft.com/office/drawing/2014/chart" uri="{C3380CC4-5D6E-409C-BE32-E72D297353CC}">
              <c16:uniqueId val="{00000000-915B-4B3E-8D21-D5C3F98C7975}"/>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LMB_CRI_CSO!$B$106:$M$106</c:f>
              <c:numCache>
                <c:formatCode>0.0</c:formatCode>
                <c:ptCount val="12"/>
                <c:pt idx="0">
                  <c:v>76.161571428571406</c:v>
                </c:pt>
                <c:pt idx="1">
                  <c:v>105.76216666666663</c:v>
                </c:pt>
                <c:pt idx="2">
                  <c:v>137.69480952380948</c:v>
                </c:pt>
                <c:pt idx="3">
                  <c:v>256.00880952380948</c:v>
                </c:pt>
                <c:pt idx="4">
                  <c:v>548.74626190476192</c:v>
                </c:pt>
                <c:pt idx="5">
                  <c:v>868.82654761904769</c:v>
                </c:pt>
                <c:pt idx="6">
                  <c:v>1221.4026681009755</c:v>
                </c:pt>
                <c:pt idx="7">
                  <c:v>1599.3194061962135</c:v>
                </c:pt>
                <c:pt idx="8">
                  <c:v>1925.0890447504303</c:v>
                </c:pt>
                <c:pt idx="9">
                  <c:v>2330.5085869191048</c:v>
                </c:pt>
                <c:pt idx="10">
                  <c:v>2863.5857917383819</c:v>
                </c:pt>
                <c:pt idx="11">
                  <c:v>3171.7724664371772</c:v>
                </c:pt>
              </c:numCache>
            </c:numRef>
          </c:val>
          <c:smooth val="0"/>
          <c:extLst>
            <c:ext xmlns:c16="http://schemas.microsoft.com/office/drawing/2014/chart" uri="{C3380CC4-5D6E-409C-BE32-E72D297353CC}">
              <c16:uniqueId val="{00000001-915B-4B3E-8D21-D5C3F98C7975}"/>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7.094127939889867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MIR!$A$5:$A$122</c:f>
              <c:numCache>
                <c:formatCode>General</c:formatCode>
                <c:ptCount val="118"/>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pt idx="111">
                  <c:v>2021</c:v>
                </c:pt>
                <c:pt idx="112">
                  <c:v>2022</c:v>
                </c:pt>
                <c:pt idx="113">
                  <c:v>2023</c:v>
                </c:pt>
                <c:pt idx="114">
                  <c:v>2024</c:v>
                </c:pt>
                <c:pt idx="115">
                  <c:v>2025</c:v>
                </c:pt>
                <c:pt idx="116">
                  <c:v>2026</c:v>
                </c:pt>
              </c:numCache>
            </c:numRef>
          </c:xVal>
          <c:yVal>
            <c:numRef>
              <c:f>MIR!$N$5:$N$122</c:f>
              <c:numCache>
                <c:formatCode>0.0</c:formatCode>
                <c:ptCount val="118"/>
                <c:pt idx="0">
                  <c:v>2605.2779999999998</c:v>
                </c:pt>
                <c:pt idx="1">
                  <c:v>1574.0379999999998</c:v>
                </c:pt>
                <c:pt idx="2">
                  <c:v>2247.6459999999997</c:v>
                </c:pt>
                <c:pt idx="3">
                  <c:v>1781.048</c:v>
                </c:pt>
                <c:pt idx="4">
                  <c:v>1652.2699999999998</c:v>
                </c:pt>
                <c:pt idx="5">
                  <c:v>2059.6860000000001</c:v>
                </c:pt>
                <c:pt idx="6">
                  <c:v>2106.422</c:v>
                </c:pt>
                <c:pt idx="7">
                  <c:v>2148.0779999999995</c:v>
                </c:pt>
                <c:pt idx="8">
                  <c:v>1631.1880000000001</c:v>
                </c:pt>
                <c:pt idx="9">
                  <c:v>1450.8480000000002</c:v>
                </c:pt>
                <c:pt idx="10">
                  <c:v>2048.2559999999999</c:v>
                </c:pt>
                <c:pt idx="11">
                  <c:v>1667.5099999999998</c:v>
                </c:pt>
                <c:pt idx="12">
                  <c:v>2091.944</c:v>
                </c:pt>
                <c:pt idx="13">
                  <c:v>1625.0920000000001</c:v>
                </c:pt>
                <c:pt idx="14">
                  <c:v>2359.9139999999998</c:v>
                </c:pt>
                <c:pt idx="30">
                  <c:v>1640.3320000000001</c:v>
                </c:pt>
                <c:pt idx="31">
                  <c:v>1788.6679999999999</c:v>
                </c:pt>
                <c:pt idx="32">
                  <c:v>2269.7440000000001</c:v>
                </c:pt>
                <c:pt idx="33">
                  <c:v>2134.3620000000001</c:v>
                </c:pt>
                <c:pt idx="87">
                  <c:v>1658.62</c:v>
                </c:pt>
                <c:pt idx="88">
                  <c:v>2159.0000000000005</c:v>
                </c:pt>
                <c:pt idx="89">
                  <c:v>2120.9</c:v>
                </c:pt>
                <c:pt idx="90">
                  <c:v>2019.3000000000002</c:v>
                </c:pt>
                <c:pt idx="91">
                  <c:v>1976.1200000000003</c:v>
                </c:pt>
                <c:pt idx="92">
                  <c:v>1714.5</c:v>
                </c:pt>
                <c:pt idx="93">
                  <c:v>2042.16</c:v>
                </c:pt>
                <c:pt idx="94">
                  <c:v>1953.26</c:v>
                </c:pt>
                <c:pt idx="95">
                  <c:v>2098.04</c:v>
                </c:pt>
                <c:pt idx="96">
                  <c:v>1973.5800000000002</c:v>
                </c:pt>
                <c:pt idx="97">
                  <c:v>2054.08</c:v>
                </c:pt>
                <c:pt idx="98">
                  <c:v>2175</c:v>
                </c:pt>
                <c:pt idx="99">
                  <c:v>2160</c:v>
                </c:pt>
                <c:pt idx="100">
                  <c:v>2722</c:v>
                </c:pt>
                <c:pt idx="101">
                  <c:v>2757</c:v>
                </c:pt>
                <c:pt idx="102">
                  <c:v>2351</c:v>
                </c:pt>
                <c:pt idx="103">
                  <c:v>1941</c:v>
                </c:pt>
                <c:pt idx="105">
                  <c:v>1458</c:v>
                </c:pt>
                <c:pt idx="106">
                  <c:v>1977</c:v>
                </c:pt>
                <c:pt idx="107">
                  <c:v>2115</c:v>
                </c:pt>
                <c:pt idx="108">
                  <c:v>2534</c:v>
                </c:pt>
                <c:pt idx="109">
                  <c:v>1808</c:v>
                </c:pt>
                <c:pt idx="110">
                  <c:v>2133</c:v>
                </c:pt>
                <c:pt idx="111">
                  <c:v>2220</c:v>
                </c:pt>
                <c:pt idx="112">
                  <c:v>1963</c:v>
                </c:pt>
                <c:pt idx="113">
                  <c:v>1593</c:v>
                </c:pt>
              </c:numCache>
            </c:numRef>
          </c:yVal>
          <c:smooth val="0"/>
          <c:extLst>
            <c:ext xmlns:c16="http://schemas.microsoft.com/office/drawing/2014/chart" uri="{C3380CC4-5D6E-409C-BE32-E72D297353CC}">
              <c16:uniqueId val="{00000000-8DAA-4081-BC89-6D147DD2D3D0}"/>
            </c:ext>
          </c:extLst>
        </c:ser>
        <c:dLbls>
          <c:showLegendKey val="0"/>
          <c:showVal val="0"/>
          <c:showCatName val="0"/>
          <c:showSerName val="0"/>
          <c:showPercent val="0"/>
          <c:showBubbleSize val="0"/>
        </c:dLbls>
        <c:axId val="470693032"/>
        <c:axId val="470693424"/>
      </c:scatterChart>
      <c:valAx>
        <c:axId val="470693032"/>
        <c:scaling>
          <c:orientation val="minMax"/>
          <c:max val="2025"/>
          <c:min val="191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693424"/>
        <c:crosses val="autoZero"/>
        <c:crossBetween val="midCat"/>
        <c:majorUnit val="5"/>
        <c:minorUnit val="1"/>
      </c:valAx>
      <c:valAx>
        <c:axId val="470693424"/>
        <c:scaling>
          <c:orientation val="minMax"/>
          <c:max val="2800"/>
          <c:min val="14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693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AMA!$B$21:$M$21</c:f>
              <c:numCache>
                <c:formatCode>0.0</c:formatCode>
                <c:ptCount val="12"/>
                <c:pt idx="0">
                  <c:v>55</c:v>
                </c:pt>
                <c:pt idx="1">
                  <c:v>0</c:v>
                </c:pt>
                <c:pt idx="2">
                  <c:v>35</c:v>
                </c:pt>
                <c:pt idx="3">
                  <c:v>12</c:v>
                </c:pt>
                <c:pt idx="4">
                  <c:v>131</c:v>
                </c:pt>
                <c:pt idx="5">
                  <c:v>111</c:v>
                </c:pt>
                <c:pt idx="6">
                  <c:v>113</c:v>
                </c:pt>
                <c:pt idx="7">
                  <c:v>201</c:v>
                </c:pt>
                <c:pt idx="8">
                  <c:v>63</c:v>
                </c:pt>
                <c:pt idx="9">
                  <c:v>260</c:v>
                </c:pt>
                <c:pt idx="10">
                  <c:v>259</c:v>
                </c:pt>
                <c:pt idx="11">
                  <c:v>31</c:v>
                </c:pt>
              </c:numCache>
            </c:numRef>
          </c:val>
          <c:extLst>
            <c:ext xmlns:c16="http://schemas.microsoft.com/office/drawing/2014/chart" uri="{C3380CC4-5D6E-409C-BE32-E72D297353CC}">
              <c16:uniqueId val="{00000000-4B9C-4169-8C49-17EEBD841445}"/>
            </c:ext>
          </c:extLst>
        </c:ser>
        <c:ser>
          <c:idx val="1"/>
          <c:order val="1"/>
          <c:tx>
            <c:v>Average</c:v>
          </c:tx>
          <c:spPr>
            <a:solidFill>
              <a:srgbClr val="FF0000"/>
            </a:solidFill>
            <a:ln>
              <a:noFill/>
            </a:ln>
            <a:effectLst/>
          </c:spPr>
          <c:invertIfNegative val="0"/>
          <c:errBars>
            <c:errBarType val="both"/>
            <c:errValType val="cust"/>
            <c:noEndCap val="0"/>
            <c:plus>
              <c:numRef>
                <c:f>AMA!$B$27:$M$27</c:f>
                <c:numCache>
                  <c:formatCode>General</c:formatCode>
                  <c:ptCount val="12"/>
                  <c:pt idx="0">
                    <c:v>30.439549544475661</c:v>
                  </c:pt>
                  <c:pt idx="1">
                    <c:v>15.27276507189109</c:v>
                  </c:pt>
                  <c:pt idx="2">
                    <c:v>18.471161943132103</c:v>
                  </c:pt>
                  <c:pt idx="3">
                    <c:v>50.567078339218945</c:v>
                  </c:pt>
                  <c:pt idx="4">
                    <c:v>75.08735109269503</c:v>
                  </c:pt>
                  <c:pt idx="5">
                    <c:v>75.431893707073897</c:v>
                  </c:pt>
                  <c:pt idx="6">
                    <c:v>104.40060006588874</c:v>
                  </c:pt>
                  <c:pt idx="7">
                    <c:v>103.45516221163298</c:v>
                  </c:pt>
                  <c:pt idx="8">
                    <c:v>91.689854464737294</c:v>
                  </c:pt>
                  <c:pt idx="9">
                    <c:v>48.561816275753117</c:v>
                  </c:pt>
                  <c:pt idx="10">
                    <c:v>69.147699974508953</c:v>
                  </c:pt>
                  <c:pt idx="11">
                    <c:v>91.465111745772589</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AMA!$B$26:$M$26</c:f>
              <c:numCache>
                <c:formatCode>0.0</c:formatCode>
                <c:ptCount val="12"/>
                <c:pt idx="0">
                  <c:v>23.235294117647058</c:v>
                </c:pt>
                <c:pt idx="1">
                  <c:v>10.411764705882353</c:v>
                </c:pt>
                <c:pt idx="2">
                  <c:v>16.941176470588236</c:v>
                </c:pt>
                <c:pt idx="3">
                  <c:v>58.823529411764703</c:v>
                </c:pt>
                <c:pt idx="4">
                  <c:v>182.88235294117646</c:v>
                </c:pt>
                <c:pt idx="5">
                  <c:v>191.70588235294119</c:v>
                </c:pt>
                <c:pt idx="6">
                  <c:v>156.88235294117646</c:v>
                </c:pt>
                <c:pt idx="7">
                  <c:v>180.29411764705881</c:v>
                </c:pt>
                <c:pt idx="8">
                  <c:v>186.8235294117647</c:v>
                </c:pt>
                <c:pt idx="9">
                  <c:v>204</c:v>
                </c:pt>
                <c:pt idx="10">
                  <c:v>228.8235294117647</c:v>
                </c:pt>
                <c:pt idx="11">
                  <c:v>104</c:v>
                </c:pt>
              </c:numCache>
            </c:numRef>
          </c:val>
          <c:extLst>
            <c:ext xmlns:c16="http://schemas.microsoft.com/office/drawing/2014/chart" uri="{C3380CC4-5D6E-409C-BE32-E72D297353CC}">
              <c16:uniqueId val="{00000001-4B9C-4169-8C49-17EEBD841445}"/>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MIR!$B$118:$M$118</c:f>
              <c:numCache>
                <c:formatCode>0.0</c:formatCode>
                <c:ptCount val="12"/>
                <c:pt idx="0">
                  <c:v>117</c:v>
                </c:pt>
                <c:pt idx="1">
                  <c:v>0</c:v>
                </c:pt>
                <c:pt idx="2">
                  <c:v>5</c:v>
                </c:pt>
                <c:pt idx="3">
                  <c:v>23</c:v>
                </c:pt>
                <c:pt idx="4">
                  <c:v>149</c:v>
                </c:pt>
                <c:pt idx="5">
                  <c:v>104</c:v>
                </c:pt>
                <c:pt idx="6">
                  <c:v>267</c:v>
                </c:pt>
                <c:pt idx="7">
                  <c:v>207</c:v>
                </c:pt>
                <c:pt idx="8">
                  <c:v>202</c:v>
                </c:pt>
                <c:pt idx="9">
                  <c:v>167</c:v>
                </c:pt>
                <c:pt idx="10">
                  <c:v>269</c:v>
                </c:pt>
                <c:pt idx="11">
                  <c:v>83</c:v>
                </c:pt>
              </c:numCache>
            </c:numRef>
          </c:val>
          <c:extLst>
            <c:ext xmlns:c16="http://schemas.microsoft.com/office/drawing/2014/chart" uri="{C3380CC4-5D6E-409C-BE32-E72D297353CC}">
              <c16:uniqueId val="{00000000-6B91-4531-94F1-13EF4B9F45A3}"/>
            </c:ext>
          </c:extLst>
        </c:ser>
        <c:ser>
          <c:idx val="1"/>
          <c:order val="1"/>
          <c:tx>
            <c:v>Average</c:v>
          </c:tx>
          <c:spPr>
            <a:solidFill>
              <a:srgbClr val="FF0000"/>
            </a:solidFill>
            <a:ln>
              <a:noFill/>
            </a:ln>
            <a:effectLst/>
          </c:spPr>
          <c:invertIfNegative val="0"/>
          <c:errBars>
            <c:errBarType val="both"/>
            <c:errValType val="cust"/>
            <c:noEndCap val="0"/>
            <c:plus>
              <c:numRef>
                <c:f>MIR!$B$124:$M$124</c:f>
                <c:numCache>
                  <c:formatCode>General</c:formatCode>
                  <c:ptCount val="12"/>
                  <c:pt idx="0">
                    <c:v>35.047193920413022</c:v>
                  </c:pt>
                  <c:pt idx="1">
                    <c:v>20.384472333944125</c:v>
                  </c:pt>
                  <c:pt idx="2">
                    <c:v>28.16890503691479</c:v>
                  </c:pt>
                  <c:pt idx="3">
                    <c:v>73.297357272309696</c:v>
                  </c:pt>
                  <c:pt idx="4">
                    <c:v>68.780907270170488</c:v>
                  </c:pt>
                  <c:pt idx="5">
                    <c:v>82.268919300457881</c:v>
                  </c:pt>
                  <c:pt idx="6">
                    <c:v>73.217331988178515</c:v>
                  </c:pt>
                  <c:pt idx="7">
                    <c:v>91.246276390352648</c:v>
                  </c:pt>
                  <c:pt idx="8">
                    <c:v>66.952815573238439</c:v>
                  </c:pt>
                  <c:pt idx="9">
                    <c:v>75.580258023220708</c:v>
                  </c:pt>
                  <c:pt idx="10">
                    <c:v>106.15738061078214</c:v>
                  </c:pt>
                  <c:pt idx="11">
                    <c:v>92.906578004001034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MIR!$B$123:$M$123</c:f>
              <c:numCache>
                <c:formatCode>0.0</c:formatCode>
                <c:ptCount val="12"/>
                <c:pt idx="0">
                  <c:v>27.666583333333332</c:v>
                </c:pt>
                <c:pt idx="1">
                  <c:v>13.543916666666668</c:v>
                </c:pt>
                <c:pt idx="2">
                  <c:v>18.7105</c:v>
                </c:pt>
                <c:pt idx="3">
                  <c:v>100.56320833333332</c:v>
                </c:pt>
                <c:pt idx="4">
                  <c:v>234.83716666666669</c:v>
                </c:pt>
                <c:pt idx="5">
                  <c:v>221.88783333333333</c:v>
                </c:pt>
                <c:pt idx="6">
                  <c:v>236.9504255319149</c:v>
                </c:pt>
                <c:pt idx="7">
                  <c:v>236.00579166666662</c:v>
                </c:pt>
                <c:pt idx="8">
                  <c:v>225.6288936170213</c:v>
                </c:pt>
                <c:pt idx="9">
                  <c:v>285.80272340425529</c:v>
                </c:pt>
                <c:pt idx="10">
                  <c:v>274.46165957446811</c:v>
                </c:pt>
                <c:pt idx="11">
                  <c:v>143.95217391304345</c:v>
                </c:pt>
              </c:numCache>
            </c:numRef>
          </c:val>
          <c:extLst>
            <c:ext xmlns:c16="http://schemas.microsoft.com/office/drawing/2014/chart" uri="{C3380CC4-5D6E-409C-BE32-E72D297353CC}">
              <c16:uniqueId val="{00000001-6B91-4531-94F1-13EF4B9F45A3}"/>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MIR!$B$133:$M$133</c:f>
              <c:numCache>
                <c:formatCode>0.0</c:formatCode>
                <c:ptCount val="12"/>
                <c:pt idx="0">
                  <c:v>117</c:v>
                </c:pt>
                <c:pt idx="1">
                  <c:v>117</c:v>
                </c:pt>
                <c:pt idx="2">
                  <c:v>122</c:v>
                </c:pt>
                <c:pt idx="3">
                  <c:v>145</c:v>
                </c:pt>
                <c:pt idx="4">
                  <c:v>294</c:v>
                </c:pt>
                <c:pt idx="5">
                  <c:v>398</c:v>
                </c:pt>
                <c:pt idx="6">
                  <c:v>665</c:v>
                </c:pt>
                <c:pt idx="7">
                  <c:v>872</c:v>
                </c:pt>
                <c:pt idx="8">
                  <c:v>1074</c:v>
                </c:pt>
                <c:pt idx="9">
                  <c:v>1241</c:v>
                </c:pt>
                <c:pt idx="10">
                  <c:v>1510</c:v>
                </c:pt>
                <c:pt idx="11">
                  <c:v>1593</c:v>
                </c:pt>
              </c:numCache>
            </c:numRef>
          </c:val>
          <c:smooth val="0"/>
          <c:extLst xmlns:c15="http://schemas.microsoft.com/office/drawing/2012/chart">
            <c:ext xmlns:c16="http://schemas.microsoft.com/office/drawing/2014/chart" uri="{C3380CC4-5D6E-409C-BE32-E72D297353CC}">
              <c16:uniqueId val="{00000000-3344-4BA3-AF86-A5E3CB648DED}"/>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MIR!$B$134:$M$134</c:f>
              <c:numCache>
                <c:formatCode>0.0</c:formatCode>
                <c:ptCount val="12"/>
                <c:pt idx="0">
                  <c:v>27.666583333333332</c:v>
                </c:pt>
                <c:pt idx="1">
                  <c:v>41.210499999999996</c:v>
                </c:pt>
                <c:pt idx="2">
                  <c:v>59.920999999999992</c:v>
                </c:pt>
                <c:pt idx="3">
                  <c:v>160.4842083333333</c:v>
                </c:pt>
                <c:pt idx="4">
                  <c:v>395.32137499999999</c:v>
                </c:pt>
                <c:pt idx="5">
                  <c:v>617.20920833333332</c:v>
                </c:pt>
                <c:pt idx="6">
                  <c:v>854.15963386524822</c:v>
                </c:pt>
                <c:pt idx="7">
                  <c:v>1090.1654255319149</c:v>
                </c:pt>
                <c:pt idx="8">
                  <c:v>1315.7943191489362</c:v>
                </c:pt>
                <c:pt idx="9">
                  <c:v>1601.5970425531914</c:v>
                </c:pt>
                <c:pt idx="10">
                  <c:v>1876.0587021276594</c:v>
                </c:pt>
                <c:pt idx="11">
                  <c:v>2020.0108760407029</c:v>
                </c:pt>
              </c:numCache>
            </c:numRef>
          </c:val>
          <c:smooth val="0"/>
          <c:extLst>
            <c:ext xmlns:c16="http://schemas.microsoft.com/office/drawing/2014/chart" uri="{C3380CC4-5D6E-409C-BE32-E72D297353CC}">
              <c16:uniqueId val="{00000001-3344-4BA3-AF86-A5E3CB648DED}"/>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MLR!$A$5:$A$125</c:f>
              <c:numCache>
                <c:formatCode>General</c:formatCode>
                <c:ptCount val="121"/>
                <c:pt idx="0">
                  <c:v>1907</c:v>
                </c:pt>
                <c:pt idx="1">
                  <c:v>1908</c:v>
                </c:pt>
                <c:pt idx="2">
                  <c:v>1909</c:v>
                </c:pt>
                <c:pt idx="3">
                  <c:v>1910</c:v>
                </c:pt>
                <c:pt idx="4">
                  <c:v>1911</c:v>
                </c:pt>
                <c:pt idx="5">
                  <c:v>1912</c:v>
                </c:pt>
                <c:pt idx="6">
                  <c:v>1913</c:v>
                </c:pt>
                <c:pt idx="7">
                  <c:v>1914</c:v>
                </c:pt>
                <c:pt idx="8">
                  <c:v>1915</c:v>
                </c:pt>
                <c:pt idx="9">
                  <c:v>1916</c:v>
                </c:pt>
                <c:pt idx="10">
                  <c:v>1917</c:v>
                </c:pt>
                <c:pt idx="11">
                  <c:v>1918</c:v>
                </c:pt>
                <c:pt idx="12">
                  <c:v>1919</c:v>
                </c:pt>
                <c:pt idx="13">
                  <c:v>1920</c:v>
                </c:pt>
                <c:pt idx="14">
                  <c:v>1921</c:v>
                </c:pt>
                <c:pt idx="15">
                  <c:v>1922</c:v>
                </c:pt>
                <c:pt idx="16">
                  <c:v>1923</c:v>
                </c:pt>
                <c:pt idx="17">
                  <c:v>1924</c:v>
                </c:pt>
                <c:pt idx="18">
                  <c:v>1925</c:v>
                </c:pt>
                <c:pt idx="19">
                  <c:v>1926</c:v>
                </c:pt>
                <c:pt idx="20">
                  <c:v>1927</c:v>
                </c:pt>
                <c:pt idx="21">
                  <c:v>1928</c:v>
                </c:pt>
                <c:pt idx="22">
                  <c:v>1929</c:v>
                </c:pt>
                <c:pt idx="23">
                  <c:v>1930</c:v>
                </c:pt>
                <c:pt idx="24">
                  <c:v>1931</c:v>
                </c:pt>
                <c:pt idx="25">
                  <c:v>1932</c:v>
                </c:pt>
                <c:pt idx="26">
                  <c:v>1933</c:v>
                </c:pt>
                <c:pt idx="27">
                  <c:v>1934</c:v>
                </c:pt>
                <c:pt idx="28">
                  <c:v>1935</c:v>
                </c:pt>
                <c:pt idx="29">
                  <c:v>1936</c:v>
                </c:pt>
                <c:pt idx="30">
                  <c:v>1937</c:v>
                </c:pt>
                <c:pt idx="31">
                  <c:v>1938</c:v>
                </c:pt>
                <c:pt idx="32">
                  <c:v>1939</c:v>
                </c:pt>
                <c:pt idx="33">
                  <c:v>1940</c:v>
                </c:pt>
                <c:pt idx="34">
                  <c:v>1941</c:v>
                </c:pt>
                <c:pt idx="35">
                  <c:v>1942</c:v>
                </c:pt>
                <c:pt idx="36">
                  <c:v>1943</c:v>
                </c:pt>
                <c:pt idx="37">
                  <c:v>1944</c:v>
                </c:pt>
                <c:pt idx="38">
                  <c:v>1945</c:v>
                </c:pt>
                <c:pt idx="39">
                  <c:v>1946</c:v>
                </c:pt>
                <c:pt idx="40">
                  <c:v>1947</c:v>
                </c:pt>
                <c:pt idx="41">
                  <c:v>1948</c:v>
                </c:pt>
                <c:pt idx="42">
                  <c:v>1949</c:v>
                </c:pt>
                <c:pt idx="43">
                  <c:v>1950</c:v>
                </c:pt>
                <c:pt idx="44">
                  <c:v>1951</c:v>
                </c:pt>
                <c:pt idx="45">
                  <c:v>1952</c:v>
                </c:pt>
                <c:pt idx="46">
                  <c:v>1953</c:v>
                </c:pt>
                <c:pt idx="47">
                  <c:v>1954</c:v>
                </c:pt>
                <c:pt idx="48">
                  <c:v>1955</c:v>
                </c:pt>
                <c:pt idx="49">
                  <c:v>1956</c:v>
                </c:pt>
                <c:pt idx="50">
                  <c:v>1957</c:v>
                </c:pt>
                <c:pt idx="51">
                  <c:v>1958</c:v>
                </c:pt>
                <c:pt idx="52">
                  <c:v>1959</c:v>
                </c:pt>
                <c:pt idx="53">
                  <c:v>1960</c:v>
                </c:pt>
                <c:pt idx="54">
                  <c:v>1961</c:v>
                </c:pt>
                <c:pt idx="55">
                  <c:v>1962</c:v>
                </c:pt>
                <c:pt idx="56">
                  <c:v>1963</c:v>
                </c:pt>
                <c:pt idx="57">
                  <c:v>1964</c:v>
                </c:pt>
                <c:pt idx="58">
                  <c:v>1965</c:v>
                </c:pt>
                <c:pt idx="59">
                  <c:v>1966</c:v>
                </c:pt>
                <c:pt idx="60">
                  <c:v>1967</c:v>
                </c:pt>
                <c:pt idx="61">
                  <c:v>1968</c:v>
                </c:pt>
                <c:pt idx="62">
                  <c:v>1969</c:v>
                </c:pt>
                <c:pt idx="63">
                  <c:v>1970</c:v>
                </c:pt>
                <c:pt idx="64">
                  <c:v>1971</c:v>
                </c:pt>
                <c:pt idx="65">
                  <c:v>1972</c:v>
                </c:pt>
                <c:pt idx="66">
                  <c:v>1973</c:v>
                </c:pt>
                <c:pt idx="67">
                  <c:v>1974</c:v>
                </c:pt>
                <c:pt idx="68">
                  <c:v>1975</c:v>
                </c:pt>
                <c:pt idx="69">
                  <c:v>1976</c:v>
                </c:pt>
                <c:pt idx="70">
                  <c:v>1977</c:v>
                </c:pt>
                <c:pt idx="71">
                  <c:v>1978</c:v>
                </c:pt>
                <c:pt idx="72">
                  <c:v>1979</c:v>
                </c:pt>
                <c:pt idx="73">
                  <c:v>1980</c:v>
                </c:pt>
                <c:pt idx="74">
                  <c:v>1981</c:v>
                </c:pt>
                <c:pt idx="75">
                  <c:v>1982</c:v>
                </c:pt>
                <c:pt idx="76">
                  <c:v>1983</c:v>
                </c:pt>
                <c:pt idx="77">
                  <c:v>1984</c:v>
                </c:pt>
                <c:pt idx="78">
                  <c:v>1985</c:v>
                </c:pt>
                <c:pt idx="79">
                  <c:v>1986</c:v>
                </c:pt>
                <c:pt idx="80">
                  <c:v>1987</c:v>
                </c:pt>
                <c:pt idx="81">
                  <c:v>1988</c:v>
                </c:pt>
                <c:pt idx="82">
                  <c:v>1989</c:v>
                </c:pt>
                <c:pt idx="83">
                  <c:v>1990</c:v>
                </c:pt>
                <c:pt idx="84">
                  <c:v>1991</c:v>
                </c:pt>
                <c:pt idx="85">
                  <c:v>1992</c:v>
                </c:pt>
                <c:pt idx="86">
                  <c:v>1993</c:v>
                </c:pt>
                <c:pt idx="87">
                  <c:v>1994</c:v>
                </c:pt>
                <c:pt idx="88">
                  <c:v>1995</c:v>
                </c:pt>
                <c:pt idx="89">
                  <c:v>1996</c:v>
                </c:pt>
                <c:pt idx="90">
                  <c:v>1997</c:v>
                </c:pt>
                <c:pt idx="91">
                  <c:v>1998</c:v>
                </c:pt>
                <c:pt idx="92">
                  <c:v>1999</c:v>
                </c:pt>
                <c:pt idx="93">
                  <c:v>2000</c:v>
                </c:pt>
                <c:pt idx="94">
                  <c:v>2001</c:v>
                </c:pt>
                <c:pt idx="95">
                  <c:v>2002</c:v>
                </c:pt>
                <c:pt idx="96">
                  <c:v>2003</c:v>
                </c:pt>
                <c:pt idx="97">
                  <c:v>2004</c:v>
                </c:pt>
                <c:pt idx="98">
                  <c:v>2005</c:v>
                </c:pt>
                <c:pt idx="99">
                  <c:v>2006</c:v>
                </c:pt>
                <c:pt idx="100">
                  <c:v>2007</c:v>
                </c:pt>
                <c:pt idx="101">
                  <c:v>2008</c:v>
                </c:pt>
                <c:pt idx="102">
                  <c:v>2009</c:v>
                </c:pt>
                <c:pt idx="103">
                  <c:v>2010</c:v>
                </c:pt>
                <c:pt idx="104">
                  <c:v>2011</c:v>
                </c:pt>
                <c:pt idx="105">
                  <c:v>2012</c:v>
                </c:pt>
                <c:pt idx="106">
                  <c:v>2013</c:v>
                </c:pt>
                <c:pt idx="107">
                  <c:v>2014</c:v>
                </c:pt>
                <c:pt idx="108">
                  <c:v>2015</c:v>
                </c:pt>
                <c:pt idx="109">
                  <c:v>2016</c:v>
                </c:pt>
                <c:pt idx="110">
                  <c:v>2017</c:v>
                </c:pt>
                <c:pt idx="111">
                  <c:v>2018</c:v>
                </c:pt>
                <c:pt idx="112">
                  <c:v>2019</c:v>
                </c:pt>
                <c:pt idx="113">
                  <c:v>2020</c:v>
                </c:pt>
                <c:pt idx="114">
                  <c:v>2021</c:v>
                </c:pt>
                <c:pt idx="115">
                  <c:v>2022</c:v>
                </c:pt>
                <c:pt idx="116">
                  <c:v>2023</c:v>
                </c:pt>
                <c:pt idx="117">
                  <c:v>2024</c:v>
                </c:pt>
                <c:pt idx="118">
                  <c:v>2025</c:v>
                </c:pt>
                <c:pt idx="119">
                  <c:v>2026</c:v>
                </c:pt>
              </c:numCache>
            </c:numRef>
          </c:xVal>
          <c:yVal>
            <c:numRef>
              <c:f>MLR!$N$5:$N$125</c:f>
              <c:numCache>
                <c:formatCode>0.0</c:formatCode>
                <c:ptCount val="121"/>
                <c:pt idx="1">
                  <c:v>3294.8879999999999</c:v>
                </c:pt>
                <c:pt idx="2">
                  <c:v>3896.1060000000002</c:v>
                </c:pt>
                <c:pt idx="3">
                  <c:v>4565.1419999999989</c:v>
                </c:pt>
                <c:pt idx="4">
                  <c:v>2877.058</c:v>
                </c:pt>
                <c:pt idx="5">
                  <c:v>2558.7959999999998</c:v>
                </c:pt>
                <c:pt idx="6">
                  <c:v>2732.5320000000002</c:v>
                </c:pt>
                <c:pt idx="7">
                  <c:v>2724.404</c:v>
                </c:pt>
                <c:pt idx="8">
                  <c:v>3528.3139999999999</c:v>
                </c:pt>
                <c:pt idx="9">
                  <c:v>2620.7719999999999</c:v>
                </c:pt>
                <c:pt idx="10">
                  <c:v>3033.7760000000003</c:v>
                </c:pt>
                <c:pt idx="11">
                  <c:v>2689.6060000000002</c:v>
                </c:pt>
                <c:pt idx="12">
                  <c:v>2501.1379999999999</c:v>
                </c:pt>
                <c:pt idx="13">
                  <c:v>2162.81</c:v>
                </c:pt>
                <c:pt idx="14">
                  <c:v>3178.5559999999996</c:v>
                </c:pt>
                <c:pt idx="15">
                  <c:v>2322.3219999999997</c:v>
                </c:pt>
                <c:pt idx="16">
                  <c:v>3044.6979999999994</c:v>
                </c:pt>
                <c:pt idx="17">
                  <c:v>3290.0619999999999</c:v>
                </c:pt>
                <c:pt idx="18">
                  <c:v>2584.9579999999996</c:v>
                </c:pt>
                <c:pt idx="19">
                  <c:v>3645.6620000000007</c:v>
                </c:pt>
                <c:pt idx="20">
                  <c:v>3740.657999999999</c:v>
                </c:pt>
                <c:pt idx="21">
                  <c:v>3099.8160000000003</c:v>
                </c:pt>
                <c:pt idx="22">
                  <c:v>2620.7719999999999</c:v>
                </c:pt>
                <c:pt idx="23">
                  <c:v>2215.6419999999998</c:v>
                </c:pt>
                <c:pt idx="24">
                  <c:v>2996.1839999999997</c:v>
                </c:pt>
                <c:pt idx="25">
                  <c:v>3200.1460000000002</c:v>
                </c:pt>
                <c:pt idx="26">
                  <c:v>2842.7680000000005</c:v>
                </c:pt>
                <c:pt idx="27">
                  <c:v>3414.0140000000001</c:v>
                </c:pt>
                <c:pt idx="28">
                  <c:v>3849.6239999999998</c:v>
                </c:pt>
                <c:pt idx="29">
                  <c:v>2530.0940000000001</c:v>
                </c:pt>
                <c:pt idx="30">
                  <c:v>3400.5520000000001</c:v>
                </c:pt>
                <c:pt idx="31">
                  <c:v>3242.8180000000002</c:v>
                </c:pt>
                <c:pt idx="32">
                  <c:v>2962.91</c:v>
                </c:pt>
                <c:pt idx="33">
                  <c:v>2553.4619999999995</c:v>
                </c:pt>
                <c:pt idx="34">
                  <c:v>2989.326</c:v>
                </c:pt>
                <c:pt idx="35">
                  <c:v>3363.9760000000001</c:v>
                </c:pt>
                <c:pt idx="36">
                  <c:v>2957.576</c:v>
                </c:pt>
                <c:pt idx="37">
                  <c:v>3132.3280000000004</c:v>
                </c:pt>
                <c:pt idx="38">
                  <c:v>2962.91</c:v>
                </c:pt>
                <c:pt idx="39">
                  <c:v>2423.922</c:v>
                </c:pt>
                <c:pt idx="40">
                  <c:v>2224.7860000000001</c:v>
                </c:pt>
                <c:pt idx="41">
                  <c:v>1833.626</c:v>
                </c:pt>
                <c:pt idx="42">
                  <c:v>3043.174</c:v>
                </c:pt>
                <c:pt idx="43">
                  <c:v>3071.1140000000005</c:v>
                </c:pt>
                <c:pt idx="44">
                  <c:v>2862.8339999999998</c:v>
                </c:pt>
                <c:pt idx="45">
                  <c:v>2831.3379999999997</c:v>
                </c:pt>
                <c:pt idx="46">
                  <c:v>2641.0919999999996</c:v>
                </c:pt>
                <c:pt idx="47">
                  <c:v>2396.7440000000001</c:v>
                </c:pt>
                <c:pt idx="48">
                  <c:v>2830.3220000000001</c:v>
                </c:pt>
                <c:pt idx="49">
                  <c:v>3012.1860000000001</c:v>
                </c:pt>
                <c:pt idx="50">
                  <c:v>2414.7780000000002</c:v>
                </c:pt>
                <c:pt idx="51">
                  <c:v>2604.77</c:v>
                </c:pt>
                <c:pt idx="52">
                  <c:v>2757.424</c:v>
                </c:pt>
                <c:pt idx="54">
                  <c:v>2374.1379999999999</c:v>
                </c:pt>
                <c:pt idx="55">
                  <c:v>2871.7239999999997</c:v>
                </c:pt>
                <c:pt idx="56">
                  <c:v>2511.806</c:v>
                </c:pt>
                <c:pt idx="62">
                  <c:v>2895.8539999999998</c:v>
                </c:pt>
                <c:pt idx="65">
                  <c:v>2166.62</c:v>
                </c:pt>
                <c:pt idx="66">
                  <c:v>2608.5800000000004</c:v>
                </c:pt>
                <c:pt idx="67">
                  <c:v>2468.88</c:v>
                </c:pt>
                <c:pt idx="68">
                  <c:v>2885.44</c:v>
                </c:pt>
                <c:pt idx="69">
                  <c:v>1765.3000000000004</c:v>
                </c:pt>
                <c:pt idx="70">
                  <c:v>2430.7800000000002</c:v>
                </c:pt>
                <c:pt idx="71">
                  <c:v>2506.98</c:v>
                </c:pt>
                <c:pt idx="72">
                  <c:v>2286</c:v>
                </c:pt>
                <c:pt idx="73">
                  <c:v>2014.2200000000005</c:v>
                </c:pt>
                <c:pt idx="74">
                  <c:v>3812.54</c:v>
                </c:pt>
                <c:pt idx="75">
                  <c:v>2153.92</c:v>
                </c:pt>
                <c:pt idx="76">
                  <c:v>2230.1200000000003</c:v>
                </c:pt>
                <c:pt idx="77">
                  <c:v>2219.96</c:v>
                </c:pt>
                <c:pt idx="78">
                  <c:v>2532.38</c:v>
                </c:pt>
                <c:pt idx="79">
                  <c:v>2230.1200000000003</c:v>
                </c:pt>
                <c:pt idx="80">
                  <c:v>3223.2600000000007</c:v>
                </c:pt>
                <c:pt idx="81">
                  <c:v>2171.6999999999998</c:v>
                </c:pt>
                <c:pt idx="82">
                  <c:v>2283.46</c:v>
                </c:pt>
                <c:pt idx="83">
                  <c:v>3060.7000000000003</c:v>
                </c:pt>
                <c:pt idx="84">
                  <c:v>2588.2600000000002</c:v>
                </c:pt>
                <c:pt idx="85">
                  <c:v>2750.82</c:v>
                </c:pt>
                <c:pt idx="86">
                  <c:v>3190.2400000000002</c:v>
                </c:pt>
                <c:pt idx="87">
                  <c:v>2664.46</c:v>
                </c:pt>
                <c:pt idx="88">
                  <c:v>2763.52</c:v>
                </c:pt>
                <c:pt idx="89">
                  <c:v>3225.7999999999997</c:v>
                </c:pt>
                <c:pt idx="90">
                  <c:v>1737.3600000000001</c:v>
                </c:pt>
                <c:pt idx="91">
                  <c:v>2872.7400000000002</c:v>
                </c:pt>
                <c:pt idx="92">
                  <c:v>3708.3999999999996</c:v>
                </c:pt>
                <c:pt idx="93">
                  <c:v>2763.5200000000004</c:v>
                </c:pt>
                <c:pt idx="94">
                  <c:v>2359.6600000000003</c:v>
                </c:pt>
                <c:pt idx="95">
                  <c:v>2181.86</c:v>
                </c:pt>
                <c:pt idx="96">
                  <c:v>3108.9600000000005</c:v>
                </c:pt>
                <c:pt idx="97">
                  <c:v>2987.0400000000004</c:v>
                </c:pt>
                <c:pt idx="98">
                  <c:v>2745.7400000000002</c:v>
                </c:pt>
                <c:pt idx="99">
                  <c:v>3081.02</c:v>
                </c:pt>
                <c:pt idx="100">
                  <c:v>3024.4</c:v>
                </c:pt>
                <c:pt idx="101">
                  <c:v>2774</c:v>
                </c:pt>
                <c:pt idx="102">
                  <c:v>2173</c:v>
                </c:pt>
                <c:pt idx="103">
                  <c:v>4480</c:v>
                </c:pt>
                <c:pt idx="104">
                  <c:v>3221</c:v>
                </c:pt>
                <c:pt idx="105">
                  <c:v>3331</c:v>
                </c:pt>
                <c:pt idx="106">
                  <c:v>1977</c:v>
                </c:pt>
                <c:pt idx="107">
                  <c:v>2319</c:v>
                </c:pt>
                <c:pt idx="109">
                  <c:v>2979</c:v>
                </c:pt>
                <c:pt idx="110">
                  <c:v>2235</c:v>
                </c:pt>
                <c:pt idx="111">
                  <c:v>2878</c:v>
                </c:pt>
                <c:pt idx="112">
                  <c:v>2212</c:v>
                </c:pt>
                <c:pt idx="113">
                  <c:v>2463</c:v>
                </c:pt>
                <c:pt idx="114">
                  <c:v>3159</c:v>
                </c:pt>
                <c:pt idx="115">
                  <c:v>3380</c:v>
                </c:pt>
                <c:pt idx="116">
                  <c:v>1946</c:v>
                </c:pt>
              </c:numCache>
            </c:numRef>
          </c:yVal>
          <c:smooth val="0"/>
          <c:extLst>
            <c:ext xmlns:c16="http://schemas.microsoft.com/office/drawing/2014/chart" uri="{C3380CC4-5D6E-409C-BE32-E72D297353CC}">
              <c16:uniqueId val="{00000000-0534-4ED8-B5CD-7DD7E83ACB76}"/>
            </c:ext>
          </c:extLst>
        </c:ser>
        <c:dLbls>
          <c:showLegendKey val="0"/>
          <c:showVal val="0"/>
          <c:showCatName val="0"/>
          <c:showSerName val="0"/>
          <c:showPercent val="0"/>
          <c:showBubbleSize val="0"/>
        </c:dLbls>
        <c:axId val="470695384"/>
        <c:axId val="470695776"/>
      </c:scatterChart>
      <c:valAx>
        <c:axId val="470695384"/>
        <c:scaling>
          <c:orientation val="minMax"/>
          <c:max val="2025"/>
          <c:min val="190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695776"/>
        <c:crosses val="autoZero"/>
        <c:crossBetween val="midCat"/>
        <c:majorUnit val="10"/>
        <c:minorUnit val="1"/>
      </c:valAx>
      <c:valAx>
        <c:axId val="470695776"/>
        <c:scaling>
          <c:orientation val="minMax"/>
          <c:max val="5000"/>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6953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MLR!$B$121:$M$121</c:f>
              <c:numCache>
                <c:formatCode>0.0</c:formatCode>
                <c:ptCount val="12"/>
                <c:pt idx="0">
                  <c:v>70</c:v>
                </c:pt>
                <c:pt idx="1">
                  <c:v>3</c:v>
                </c:pt>
                <c:pt idx="2">
                  <c:v>10</c:v>
                </c:pt>
                <c:pt idx="3">
                  <c:v>3</c:v>
                </c:pt>
                <c:pt idx="4">
                  <c:v>127</c:v>
                </c:pt>
                <c:pt idx="5">
                  <c:v>277</c:v>
                </c:pt>
                <c:pt idx="6">
                  <c:v>307</c:v>
                </c:pt>
                <c:pt idx="7">
                  <c:v>147</c:v>
                </c:pt>
                <c:pt idx="8">
                  <c:v>283</c:v>
                </c:pt>
                <c:pt idx="9">
                  <c:v>133</c:v>
                </c:pt>
                <c:pt idx="10">
                  <c:v>516</c:v>
                </c:pt>
                <c:pt idx="11">
                  <c:v>70</c:v>
                </c:pt>
              </c:numCache>
            </c:numRef>
          </c:val>
          <c:extLst>
            <c:ext xmlns:c16="http://schemas.microsoft.com/office/drawing/2014/chart" uri="{C3380CC4-5D6E-409C-BE32-E72D297353CC}">
              <c16:uniqueId val="{00000000-B543-4A6B-9B30-EFE77C86E9AC}"/>
            </c:ext>
          </c:extLst>
        </c:ser>
        <c:ser>
          <c:idx val="1"/>
          <c:order val="1"/>
          <c:tx>
            <c:v>Average</c:v>
          </c:tx>
          <c:spPr>
            <a:solidFill>
              <a:srgbClr val="FF0000"/>
            </a:solidFill>
            <a:ln>
              <a:noFill/>
            </a:ln>
            <a:effectLst/>
          </c:spPr>
          <c:invertIfNegative val="0"/>
          <c:errBars>
            <c:errBarType val="both"/>
            <c:errValType val="cust"/>
            <c:noEndCap val="0"/>
            <c:plus>
              <c:numRef>
                <c:f>MLR!$B$127:$M$127</c:f>
                <c:numCache>
                  <c:formatCode>General</c:formatCode>
                  <c:ptCount val="12"/>
                  <c:pt idx="0">
                    <c:v>81.414183993591323</c:v>
                  </c:pt>
                  <c:pt idx="1">
                    <c:v>37.844810873168804</c:v>
                  </c:pt>
                  <c:pt idx="2">
                    <c:v>46.690756486604549</c:v>
                  </c:pt>
                  <c:pt idx="3">
                    <c:v>84.052118282438016</c:v>
                  </c:pt>
                  <c:pt idx="4">
                    <c:v>101.15399668580061</c:v>
                  </c:pt>
                  <c:pt idx="5">
                    <c:v>96.048966832231756</c:v>
                  </c:pt>
                  <c:pt idx="6">
                    <c:v>96.503856872671435</c:v>
                  </c:pt>
                  <c:pt idx="7">
                    <c:v>95.877876600344095</c:v>
                  </c:pt>
                  <c:pt idx="8">
                    <c:v>104.13470702500234</c:v>
                  </c:pt>
                  <c:pt idx="9">
                    <c:v>141.9817980138296</c:v>
                  </c:pt>
                  <c:pt idx="10">
                    <c:v>202.24624651482662</c:v>
                  </c:pt>
                  <c:pt idx="11">
                    <c:v>202.46383173294547</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MLR!$B$126:$M$126</c:f>
              <c:numCache>
                <c:formatCode>0.0</c:formatCode>
                <c:ptCount val="12"/>
                <c:pt idx="0">
                  <c:v>73.122947368421052</c:v>
                </c:pt>
                <c:pt idx="1">
                  <c:v>37.605787610619466</c:v>
                </c:pt>
                <c:pt idx="2">
                  <c:v>42.534619469026538</c:v>
                </c:pt>
                <c:pt idx="3">
                  <c:v>106.02692982456138</c:v>
                </c:pt>
                <c:pt idx="4">
                  <c:v>275.72410526315787</c:v>
                </c:pt>
                <c:pt idx="5">
                  <c:v>275.05162831858411</c:v>
                </c:pt>
                <c:pt idx="6">
                  <c:v>288.71071929824558</c:v>
                </c:pt>
                <c:pt idx="7">
                  <c:v>315.82384210526311</c:v>
                </c:pt>
                <c:pt idx="8">
                  <c:v>284.47205263157889</c:v>
                </c:pt>
                <c:pt idx="9">
                  <c:v>365.49326315789466</c:v>
                </c:pt>
                <c:pt idx="10">
                  <c:v>468.221789473684</c:v>
                </c:pt>
                <c:pt idx="11">
                  <c:v>259.2094310344828</c:v>
                </c:pt>
              </c:numCache>
            </c:numRef>
          </c:val>
          <c:extLst>
            <c:ext xmlns:c16="http://schemas.microsoft.com/office/drawing/2014/chart" uri="{C3380CC4-5D6E-409C-BE32-E72D297353CC}">
              <c16:uniqueId val="{00000001-B543-4A6B-9B30-EFE77C86E9AC}"/>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MLR!$B$136:$M$136</c:f>
              <c:numCache>
                <c:formatCode>0.0</c:formatCode>
                <c:ptCount val="12"/>
                <c:pt idx="0">
                  <c:v>70</c:v>
                </c:pt>
                <c:pt idx="1">
                  <c:v>73</c:v>
                </c:pt>
                <c:pt idx="2">
                  <c:v>83</c:v>
                </c:pt>
                <c:pt idx="3">
                  <c:v>86</c:v>
                </c:pt>
                <c:pt idx="4">
                  <c:v>213</c:v>
                </c:pt>
                <c:pt idx="5">
                  <c:v>490</c:v>
                </c:pt>
                <c:pt idx="6">
                  <c:v>797</c:v>
                </c:pt>
                <c:pt idx="7">
                  <c:v>944</c:v>
                </c:pt>
                <c:pt idx="8">
                  <c:v>1227</c:v>
                </c:pt>
                <c:pt idx="9">
                  <c:v>1360</c:v>
                </c:pt>
                <c:pt idx="10">
                  <c:v>1876</c:v>
                </c:pt>
                <c:pt idx="11">
                  <c:v>1946</c:v>
                </c:pt>
              </c:numCache>
            </c:numRef>
          </c:val>
          <c:smooth val="0"/>
          <c:extLst xmlns:c15="http://schemas.microsoft.com/office/drawing/2012/chart">
            <c:ext xmlns:c16="http://schemas.microsoft.com/office/drawing/2014/chart" uri="{C3380CC4-5D6E-409C-BE32-E72D297353CC}">
              <c16:uniqueId val="{00000000-5F96-4A7A-84D4-0B62818760E4}"/>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MLR!$B$137:$M$137</c:f>
              <c:numCache>
                <c:formatCode>0.0</c:formatCode>
                <c:ptCount val="12"/>
                <c:pt idx="0">
                  <c:v>73.122947368421052</c:v>
                </c:pt>
                <c:pt idx="1">
                  <c:v>110.72873497904052</c:v>
                </c:pt>
                <c:pt idx="2">
                  <c:v>153.26335444806705</c:v>
                </c:pt>
                <c:pt idx="3">
                  <c:v>259.29028427262841</c:v>
                </c:pt>
                <c:pt idx="4">
                  <c:v>535.01438953578622</c:v>
                </c:pt>
                <c:pt idx="5">
                  <c:v>810.06601785437033</c:v>
                </c:pt>
                <c:pt idx="6">
                  <c:v>1098.7767371526159</c:v>
                </c:pt>
                <c:pt idx="7">
                  <c:v>1414.600579257879</c:v>
                </c:pt>
                <c:pt idx="8">
                  <c:v>1699.0726318894579</c:v>
                </c:pt>
                <c:pt idx="9">
                  <c:v>2064.5658950473526</c:v>
                </c:pt>
                <c:pt idx="10">
                  <c:v>2532.7876845210367</c:v>
                </c:pt>
                <c:pt idx="11">
                  <c:v>2791.9971155555195</c:v>
                </c:pt>
              </c:numCache>
            </c:numRef>
          </c:val>
          <c:smooth val="0"/>
          <c:extLst>
            <c:ext xmlns:c16="http://schemas.microsoft.com/office/drawing/2014/chart" uri="{C3380CC4-5D6E-409C-BE32-E72D297353CC}">
              <c16:uniqueId val="{00000001-5F96-4A7A-84D4-0B62818760E4}"/>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Monthly Precipitation</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errBars>
            <c:errBarType val="both"/>
            <c:errValType val="cust"/>
            <c:noEndCap val="0"/>
            <c:plus>
              <c:numRef>
                <c:f>NOR!$B$20:$M$20</c:f>
                <c:numCache>
                  <c:formatCode>General</c:formatCode>
                  <c:ptCount val="12"/>
                  <c:pt idx="0">
                    <c:v>139.96297911879944</c:v>
                  </c:pt>
                  <c:pt idx="1">
                    <c:v>89.406011143386948</c:v>
                  </c:pt>
                  <c:pt idx="2">
                    <c:v>73.97643365095594</c:v>
                  </c:pt>
                  <c:pt idx="3">
                    <c:v>264.20436923678898</c:v>
                  </c:pt>
                  <c:pt idx="4">
                    <c:v>195.11152848221624</c:v>
                  </c:pt>
                  <c:pt idx="5">
                    <c:v>168.22404013695541</c:v>
                  </c:pt>
                  <c:pt idx="6">
                    <c:v>207.83215558531393</c:v>
                  </c:pt>
                  <c:pt idx="7">
                    <c:v>148.30730650208963</c:v>
                  </c:pt>
                  <c:pt idx="8">
                    <c:v>114.94482300527623</c:v>
                  </c:pt>
                  <c:pt idx="9">
                    <c:v>154.24845743613966</c:v>
                  </c:pt>
                  <c:pt idx="10">
                    <c:v>372.0059097840861</c:v>
                  </c:pt>
                  <c:pt idx="11">
                    <c:v>393.94294493830796</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NOR!$B$19:$M$19</c:f>
              <c:numCache>
                <c:formatCode>0.0</c:formatCode>
                <c:ptCount val="12"/>
                <c:pt idx="0">
                  <c:v>318.7171428571429</c:v>
                </c:pt>
                <c:pt idx="1">
                  <c:v>162.05500000000001</c:v>
                </c:pt>
                <c:pt idx="2">
                  <c:v>231.1825</c:v>
                </c:pt>
                <c:pt idx="3">
                  <c:v>306.63714285714286</c:v>
                </c:pt>
                <c:pt idx="4">
                  <c:v>373.76333333333338</c:v>
                </c:pt>
                <c:pt idx="5">
                  <c:v>326.38400000000001</c:v>
                </c:pt>
                <c:pt idx="6">
                  <c:v>332.1742857142857</c:v>
                </c:pt>
                <c:pt idx="7">
                  <c:v>325.24571428571431</c:v>
                </c:pt>
                <c:pt idx="8">
                  <c:v>229.84750000000003</c:v>
                </c:pt>
                <c:pt idx="9">
                  <c:v>341.42750000000001</c:v>
                </c:pt>
                <c:pt idx="10">
                  <c:v>907.94</c:v>
                </c:pt>
                <c:pt idx="11">
                  <c:v>583.14</c:v>
                </c:pt>
              </c:numCache>
            </c:numRef>
          </c:val>
          <c:extLst>
            <c:ext xmlns:c16="http://schemas.microsoft.com/office/drawing/2014/chart" uri="{C3380CC4-5D6E-409C-BE32-E72D297353CC}">
              <c16:uniqueId val="{00000000-D744-4950-9FDD-71F74D8B435C}"/>
            </c:ext>
          </c:extLst>
        </c:ser>
        <c:dLbls>
          <c:showLegendKey val="0"/>
          <c:showVal val="0"/>
          <c:showCatName val="0"/>
          <c:showSerName val="0"/>
          <c:showPercent val="0"/>
          <c:showBubbleSize val="0"/>
        </c:dLbls>
        <c:gapWidth val="150"/>
        <c:axId val="470696560"/>
        <c:axId val="470696952"/>
      </c:barChart>
      <c:catAx>
        <c:axId val="47069656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696952"/>
        <c:crosses val="autoZero"/>
        <c:auto val="1"/>
        <c:lblAlgn val="ctr"/>
        <c:lblOffset val="100"/>
        <c:tickMarkSkip val="1"/>
        <c:noMultiLvlLbl val="0"/>
      </c:catAx>
      <c:valAx>
        <c:axId val="470696952"/>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Rainfall (mm)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696560"/>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NBO!$B$13:$M$13</c:f>
              <c:numCache>
                <c:formatCode>0.0</c:formatCode>
                <c:ptCount val="12"/>
                <c:pt idx="0">
                  <c:v>22.5</c:v>
                </c:pt>
                <c:pt idx="1">
                  <c:v>0.5</c:v>
                </c:pt>
                <c:pt idx="2">
                  <c:v>4.5</c:v>
                </c:pt>
                <c:pt idx="3">
                  <c:v>48</c:v>
                </c:pt>
                <c:pt idx="4">
                  <c:v>244</c:v>
                </c:pt>
                <c:pt idx="5">
                  <c:v>144.5</c:v>
                </c:pt>
                <c:pt idx="6">
                  <c:v>172.5</c:v>
                </c:pt>
                <c:pt idx="7">
                  <c:v>218</c:v>
                </c:pt>
                <c:pt idx="8">
                  <c:v>224</c:v>
                </c:pt>
                <c:pt idx="9">
                  <c:v>236</c:v>
                </c:pt>
                <c:pt idx="10">
                  <c:v>239.5</c:v>
                </c:pt>
                <c:pt idx="11">
                  <c:v>99.5</c:v>
                </c:pt>
              </c:numCache>
            </c:numRef>
          </c:val>
          <c:extLst>
            <c:ext xmlns:c16="http://schemas.microsoft.com/office/drawing/2014/chart" uri="{C3380CC4-5D6E-409C-BE32-E72D297353CC}">
              <c16:uniqueId val="{00000001-2BB0-4F7F-BFA6-4E83E97DCA5C}"/>
            </c:ext>
          </c:extLst>
        </c:ser>
        <c:dLbls>
          <c:showLegendKey val="0"/>
          <c:showVal val="0"/>
          <c:showCatName val="0"/>
          <c:showSerName val="0"/>
          <c:showPercent val="0"/>
          <c:showBubbleSize val="0"/>
        </c:dLbls>
        <c:gapWidth val="150"/>
        <c:axId val="470697736"/>
        <c:axId val="470698128"/>
      </c:barChart>
      <c:catAx>
        <c:axId val="47069773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698128"/>
        <c:crosses val="autoZero"/>
        <c:auto val="1"/>
        <c:lblAlgn val="ctr"/>
        <c:lblOffset val="100"/>
        <c:tickMarkSkip val="1"/>
        <c:noMultiLvlLbl val="0"/>
      </c:catAx>
      <c:valAx>
        <c:axId val="470698128"/>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697736"/>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Monthly Precipitation</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errBars>
            <c:errBarType val="both"/>
            <c:errValType val="cust"/>
            <c:noEndCap val="0"/>
            <c:plus>
              <c:numRef>
                <c:f>PAL!$B$20:$M$20</c:f>
                <c:numCache>
                  <c:formatCode>General</c:formatCode>
                  <c:ptCount val="12"/>
                  <c:pt idx="0">
                    <c:v>202.51792962952345</c:v>
                  </c:pt>
                  <c:pt idx="1">
                    <c:v>111.97099866866037</c:v>
                  </c:pt>
                  <c:pt idx="2">
                    <c:v>105.08779346676897</c:v>
                  </c:pt>
                  <c:pt idx="3">
                    <c:v>188.71255734582155</c:v>
                  </c:pt>
                  <c:pt idx="4">
                    <c:v>176.38038985048624</c:v>
                  </c:pt>
                  <c:pt idx="5">
                    <c:v>92.082465359408559</c:v>
                  </c:pt>
                  <c:pt idx="6">
                    <c:v>113.39503440879334</c:v>
                  </c:pt>
                  <c:pt idx="7">
                    <c:v>163.37182234312726</c:v>
                  </c:pt>
                  <c:pt idx="8">
                    <c:v>106.00131535572022</c:v>
                  </c:pt>
                  <c:pt idx="9">
                    <c:v>57.72115828953639</c:v>
                  </c:pt>
                  <c:pt idx="10">
                    <c:v>225.46547242791516</c:v>
                  </c:pt>
                  <c:pt idx="11">
                    <c:v>272.39087905155003</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PAL!$B$19:$M$19</c:f>
              <c:numCache>
                <c:formatCode>0.0</c:formatCode>
                <c:ptCount val="12"/>
                <c:pt idx="0">
                  <c:v>319.02250000000004</c:v>
                </c:pt>
                <c:pt idx="1">
                  <c:v>181.755</c:v>
                </c:pt>
                <c:pt idx="2">
                  <c:v>209.6525</c:v>
                </c:pt>
                <c:pt idx="3">
                  <c:v>253.04666666666668</c:v>
                </c:pt>
                <c:pt idx="4">
                  <c:v>319.40285714285716</c:v>
                </c:pt>
                <c:pt idx="5">
                  <c:v>322.54666666666668</c:v>
                </c:pt>
                <c:pt idx="6">
                  <c:v>257.3257142857143</c:v>
                </c:pt>
                <c:pt idx="7">
                  <c:v>332.28750000000002</c:v>
                </c:pt>
                <c:pt idx="8">
                  <c:v>254.48000000000002</c:v>
                </c:pt>
                <c:pt idx="9">
                  <c:v>311.68857142857144</c:v>
                </c:pt>
                <c:pt idx="10">
                  <c:v>603.49714285714276</c:v>
                </c:pt>
                <c:pt idx="11">
                  <c:v>410.0371428571429</c:v>
                </c:pt>
              </c:numCache>
            </c:numRef>
          </c:val>
          <c:extLst>
            <c:ext xmlns:c16="http://schemas.microsoft.com/office/drawing/2014/chart" uri="{C3380CC4-5D6E-409C-BE32-E72D297353CC}">
              <c16:uniqueId val="{00000000-2F78-4478-91DE-C786CF9636E9}"/>
            </c:ext>
          </c:extLst>
        </c:ser>
        <c:dLbls>
          <c:showLegendKey val="0"/>
          <c:showVal val="0"/>
          <c:showCatName val="0"/>
          <c:showSerName val="0"/>
          <c:showPercent val="0"/>
          <c:showBubbleSize val="0"/>
        </c:dLbls>
        <c:gapWidth val="150"/>
        <c:axId val="470698912"/>
        <c:axId val="470699304"/>
      </c:barChart>
      <c:catAx>
        <c:axId val="47069891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699304"/>
        <c:crosses val="autoZero"/>
        <c:auto val="1"/>
        <c:lblAlgn val="ctr"/>
        <c:lblOffset val="100"/>
        <c:tickMarkSkip val="1"/>
        <c:noMultiLvlLbl val="0"/>
      </c:catAx>
      <c:valAx>
        <c:axId val="470699304"/>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Rainfall (mm)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698912"/>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PBO!$A$6:$A$23</c:f>
              <c:numCache>
                <c:formatCode>General</c:formatCode>
                <c:ptCount val="18"/>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numCache>
            </c:numRef>
          </c:xVal>
          <c:yVal>
            <c:numRef>
              <c:f>PBO!$N$6:$N$23</c:f>
              <c:numCache>
                <c:formatCode>0.0</c:formatCode>
                <c:ptCount val="18"/>
                <c:pt idx="0">
                  <c:v>2000</c:v>
                </c:pt>
                <c:pt idx="1">
                  <c:v>3799</c:v>
                </c:pt>
                <c:pt idx="4">
                  <c:v>1998</c:v>
                </c:pt>
                <c:pt idx="5">
                  <c:v>2035.5</c:v>
                </c:pt>
                <c:pt idx="6">
                  <c:v>1511.5</c:v>
                </c:pt>
                <c:pt idx="7">
                  <c:v>2732</c:v>
                </c:pt>
                <c:pt idx="8">
                  <c:v>1640</c:v>
                </c:pt>
                <c:pt idx="9">
                  <c:v>2637</c:v>
                </c:pt>
                <c:pt idx="11">
                  <c:v>2162</c:v>
                </c:pt>
                <c:pt idx="12">
                  <c:v>2904</c:v>
                </c:pt>
                <c:pt idx="13">
                  <c:v>2720</c:v>
                </c:pt>
                <c:pt idx="14">
                  <c:v>1575</c:v>
                </c:pt>
              </c:numCache>
            </c:numRef>
          </c:yVal>
          <c:smooth val="0"/>
          <c:extLst>
            <c:ext xmlns:c16="http://schemas.microsoft.com/office/drawing/2014/chart" uri="{C3380CC4-5D6E-409C-BE32-E72D297353CC}">
              <c16:uniqueId val="{00000000-CE8D-487B-B13C-8B9E867B5242}"/>
            </c:ext>
          </c:extLst>
        </c:ser>
        <c:dLbls>
          <c:showLegendKey val="0"/>
          <c:showVal val="0"/>
          <c:showCatName val="0"/>
          <c:showSerName val="0"/>
          <c:showPercent val="0"/>
          <c:showBubbleSize val="0"/>
        </c:dLbls>
        <c:axId val="470701264"/>
        <c:axId val="470701656"/>
      </c:scatterChart>
      <c:valAx>
        <c:axId val="470701264"/>
        <c:scaling>
          <c:orientation val="minMax"/>
          <c:max val="2024"/>
          <c:min val="2009"/>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701656"/>
        <c:crosses val="autoZero"/>
        <c:crossBetween val="midCat"/>
        <c:majorUnit val="1"/>
        <c:minorUnit val="1"/>
      </c:valAx>
      <c:valAx>
        <c:axId val="470701656"/>
        <c:scaling>
          <c:orientation val="minMax"/>
          <c:max val="4500"/>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7012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PBO!$B$20:$M$20</c:f>
              <c:numCache>
                <c:formatCode>0.0</c:formatCode>
                <c:ptCount val="12"/>
                <c:pt idx="0">
                  <c:v>57</c:v>
                </c:pt>
                <c:pt idx="1">
                  <c:v>1</c:v>
                </c:pt>
                <c:pt idx="2">
                  <c:v>6</c:v>
                </c:pt>
                <c:pt idx="3">
                  <c:v>6</c:v>
                </c:pt>
                <c:pt idx="4">
                  <c:v>124</c:v>
                </c:pt>
                <c:pt idx="5">
                  <c:v>249</c:v>
                </c:pt>
                <c:pt idx="6">
                  <c:v>255</c:v>
                </c:pt>
                <c:pt idx="7">
                  <c:v>101</c:v>
                </c:pt>
                <c:pt idx="8">
                  <c:v>232</c:v>
                </c:pt>
                <c:pt idx="9">
                  <c:v>125</c:v>
                </c:pt>
                <c:pt idx="10">
                  <c:v>352</c:v>
                </c:pt>
                <c:pt idx="11">
                  <c:v>67</c:v>
                </c:pt>
              </c:numCache>
            </c:numRef>
          </c:val>
          <c:extLst>
            <c:ext xmlns:c16="http://schemas.microsoft.com/office/drawing/2014/chart" uri="{C3380CC4-5D6E-409C-BE32-E72D297353CC}">
              <c16:uniqueId val="{00000000-06E5-4181-8D1C-80F85129B29B}"/>
            </c:ext>
          </c:extLst>
        </c:ser>
        <c:ser>
          <c:idx val="1"/>
          <c:order val="1"/>
          <c:tx>
            <c:v>Average</c:v>
          </c:tx>
          <c:spPr>
            <a:solidFill>
              <a:srgbClr val="FF0000"/>
            </a:solidFill>
            <a:ln>
              <a:noFill/>
            </a:ln>
            <a:effectLst/>
          </c:spPr>
          <c:invertIfNegative val="0"/>
          <c:errBars>
            <c:errBarType val="both"/>
            <c:errValType val="cust"/>
            <c:noEndCap val="0"/>
            <c:plus>
              <c:numRef>
                <c:f>PBO!$B$26:$M$26</c:f>
                <c:numCache>
                  <c:formatCode>General</c:formatCode>
                  <c:ptCount val="12"/>
                  <c:pt idx="0">
                    <c:v>94.596637411293912</c:v>
                  </c:pt>
                  <c:pt idx="1">
                    <c:v>20.570436484014071</c:v>
                  </c:pt>
                  <c:pt idx="2">
                    <c:v>44.906993834347176</c:v>
                  </c:pt>
                  <c:pt idx="3">
                    <c:v>50.951611031121153</c:v>
                  </c:pt>
                  <c:pt idx="4">
                    <c:v>95.066972007457281</c:v>
                  </c:pt>
                  <c:pt idx="5">
                    <c:v>69.680768679812417</c:v>
                  </c:pt>
                  <c:pt idx="6">
                    <c:v>81.043301183174108</c:v>
                  </c:pt>
                  <c:pt idx="7">
                    <c:v>145.3703304221084</c:v>
                  </c:pt>
                  <c:pt idx="8">
                    <c:v>72.123520420194367</c:v>
                  </c:pt>
                  <c:pt idx="9">
                    <c:v>91.754810435721751</c:v>
                  </c:pt>
                  <c:pt idx="10">
                    <c:v>234.22187283489495</c:v>
                  </c:pt>
                  <c:pt idx="11">
                    <c:v>292.73900288400898</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PBO!$B$25:$M$25</c:f>
              <c:numCache>
                <c:formatCode>0.0</c:formatCode>
                <c:ptCount val="12"/>
                <c:pt idx="0">
                  <c:v>61.333333333333336</c:v>
                </c:pt>
                <c:pt idx="1">
                  <c:v>25</c:v>
                </c:pt>
                <c:pt idx="2">
                  <c:v>43.266666666666666</c:v>
                </c:pt>
                <c:pt idx="3">
                  <c:v>82.066666666666663</c:v>
                </c:pt>
                <c:pt idx="4">
                  <c:v>225.5625</c:v>
                </c:pt>
                <c:pt idx="5">
                  <c:v>269.86666666666667</c:v>
                </c:pt>
                <c:pt idx="6">
                  <c:v>276.96666666666664</c:v>
                </c:pt>
                <c:pt idx="7">
                  <c:v>290.92857142857144</c:v>
                </c:pt>
                <c:pt idx="8">
                  <c:v>217.42857142857142</c:v>
                </c:pt>
                <c:pt idx="9">
                  <c:v>253.36666666666667</c:v>
                </c:pt>
                <c:pt idx="10">
                  <c:v>446.8</c:v>
                </c:pt>
                <c:pt idx="11">
                  <c:v>240.13333333333333</c:v>
                </c:pt>
              </c:numCache>
            </c:numRef>
          </c:val>
          <c:extLst>
            <c:ext xmlns:c16="http://schemas.microsoft.com/office/drawing/2014/chart" uri="{C3380CC4-5D6E-409C-BE32-E72D297353CC}">
              <c16:uniqueId val="{00000001-06E5-4181-8D1C-80F85129B29B}"/>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AMA!$B$36:$M$36</c:f>
              <c:numCache>
                <c:formatCode>0.0</c:formatCode>
                <c:ptCount val="12"/>
                <c:pt idx="0">
                  <c:v>55</c:v>
                </c:pt>
                <c:pt idx="1">
                  <c:v>55</c:v>
                </c:pt>
                <c:pt idx="2">
                  <c:v>90</c:v>
                </c:pt>
                <c:pt idx="3">
                  <c:v>102</c:v>
                </c:pt>
                <c:pt idx="4">
                  <c:v>233</c:v>
                </c:pt>
                <c:pt idx="5">
                  <c:v>344</c:v>
                </c:pt>
                <c:pt idx="6">
                  <c:v>457</c:v>
                </c:pt>
                <c:pt idx="7">
                  <c:v>658</c:v>
                </c:pt>
                <c:pt idx="8">
                  <c:v>721</c:v>
                </c:pt>
                <c:pt idx="9">
                  <c:v>981</c:v>
                </c:pt>
                <c:pt idx="10">
                  <c:v>1240</c:v>
                </c:pt>
                <c:pt idx="11">
                  <c:v>1271</c:v>
                </c:pt>
              </c:numCache>
            </c:numRef>
          </c:val>
          <c:smooth val="0"/>
          <c:extLst>
            <c:ext xmlns:c16="http://schemas.microsoft.com/office/drawing/2014/chart" uri="{C3380CC4-5D6E-409C-BE32-E72D297353CC}">
              <c16:uniqueId val="{00000000-BA5F-4FA7-91E8-5E7249575B75}"/>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AMA!$B$37:$M$37</c:f>
              <c:numCache>
                <c:formatCode>0.0</c:formatCode>
                <c:ptCount val="12"/>
                <c:pt idx="0">
                  <c:v>23.235294117647058</c:v>
                </c:pt>
                <c:pt idx="1">
                  <c:v>33.647058823529413</c:v>
                </c:pt>
                <c:pt idx="2">
                  <c:v>50.588235294117652</c:v>
                </c:pt>
                <c:pt idx="3">
                  <c:v>109.41176470588235</c:v>
                </c:pt>
                <c:pt idx="4">
                  <c:v>292.29411764705878</c:v>
                </c:pt>
                <c:pt idx="5">
                  <c:v>484</c:v>
                </c:pt>
                <c:pt idx="6">
                  <c:v>640.88235294117646</c:v>
                </c:pt>
                <c:pt idx="7">
                  <c:v>821.17647058823525</c:v>
                </c:pt>
                <c:pt idx="8">
                  <c:v>1008</c:v>
                </c:pt>
                <c:pt idx="9">
                  <c:v>1212</c:v>
                </c:pt>
                <c:pt idx="10">
                  <c:v>1440.8235294117646</c:v>
                </c:pt>
                <c:pt idx="11">
                  <c:v>1544.8235294117646</c:v>
                </c:pt>
              </c:numCache>
            </c:numRef>
          </c:val>
          <c:smooth val="0"/>
          <c:extLst>
            <c:ext xmlns:c16="http://schemas.microsoft.com/office/drawing/2014/chart" uri="{C3380CC4-5D6E-409C-BE32-E72D297353CC}">
              <c16:uniqueId val="{00000001-BA5F-4FA7-91E8-5E7249575B75}"/>
            </c:ext>
          </c:extLst>
        </c:ser>
        <c:dLbls>
          <c:showLegendKey val="0"/>
          <c:showVal val="0"/>
          <c:showCatName val="0"/>
          <c:showSerName val="0"/>
          <c:showPercent val="0"/>
          <c:showBubbleSize val="0"/>
        </c:dLbls>
        <c:marker val="1"/>
        <c:smooth val="0"/>
        <c:axId val="246188944"/>
        <c:axId val="246189336"/>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PBO!$B$35:$M$35</c:f>
              <c:numCache>
                <c:formatCode>0.0</c:formatCode>
                <c:ptCount val="12"/>
                <c:pt idx="0">
                  <c:v>57</c:v>
                </c:pt>
                <c:pt idx="1">
                  <c:v>58</c:v>
                </c:pt>
                <c:pt idx="2">
                  <c:v>64</c:v>
                </c:pt>
                <c:pt idx="3">
                  <c:v>70</c:v>
                </c:pt>
                <c:pt idx="4">
                  <c:v>194</c:v>
                </c:pt>
                <c:pt idx="5">
                  <c:v>443</c:v>
                </c:pt>
                <c:pt idx="6">
                  <c:v>698</c:v>
                </c:pt>
                <c:pt idx="7">
                  <c:v>799</c:v>
                </c:pt>
                <c:pt idx="8">
                  <c:v>1031</c:v>
                </c:pt>
                <c:pt idx="9">
                  <c:v>1156</c:v>
                </c:pt>
                <c:pt idx="10">
                  <c:v>1508</c:v>
                </c:pt>
                <c:pt idx="11">
                  <c:v>1575</c:v>
                </c:pt>
              </c:numCache>
            </c:numRef>
          </c:val>
          <c:smooth val="0"/>
          <c:extLst xmlns:c15="http://schemas.microsoft.com/office/drawing/2012/chart">
            <c:ext xmlns:c16="http://schemas.microsoft.com/office/drawing/2014/chart" uri="{C3380CC4-5D6E-409C-BE32-E72D297353CC}">
              <c16:uniqueId val="{00000000-C7C6-4314-BB62-2029BEAF8D70}"/>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PBO!$B$36:$M$36</c:f>
              <c:numCache>
                <c:formatCode>0.0</c:formatCode>
                <c:ptCount val="12"/>
                <c:pt idx="0">
                  <c:v>61.333333333333336</c:v>
                </c:pt>
                <c:pt idx="1">
                  <c:v>86.333333333333343</c:v>
                </c:pt>
                <c:pt idx="2">
                  <c:v>129.60000000000002</c:v>
                </c:pt>
                <c:pt idx="3">
                  <c:v>211.66666666666669</c:v>
                </c:pt>
                <c:pt idx="4">
                  <c:v>437.22916666666669</c:v>
                </c:pt>
                <c:pt idx="5">
                  <c:v>707.0958333333333</c:v>
                </c:pt>
                <c:pt idx="6">
                  <c:v>984.0625</c:v>
                </c:pt>
                <c:pt idx="7">
                  <c:v>1274.9910714285716</c:v>
                </c:pt>
                <c:pt idx="8">
                  <c:v>1492.4196428571429</c:v>
                </c:pt>
                <c:pt idx="9">
                  <c:v>1745.7863095238095</c:v>
                </c:pt>
                <c:pt idx="10">
                  <c:v>2192.5863095238096</c:v>
                </c:pt>
                <c:pt idx="11">
                  <c:v>2432.7196428571428</c:v>
                </c:pt>
              </c:numCache>
            </c:numRef>
          </c:val>
          <c:smooth val="0"/>
          <c:extLst>
            <c:ext xmlns:c16="http://schemas.microsoft.com/office/drawing/2014/chart" uri="{C3380CC4-5D6E-409C-BE32-E72D297353CC}">
              <c16:uniqueId val="{00000001-C7C6-4314-BB62-2029BEAF8D70}"/>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9393229762324014E-2"/>
          <c:y val="6.073739734656472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PEL!$A$6:$A$98</c:f>
              <c:numCache>
                <c:formatCode>0</c:formatCode>
                <c:ptCount val="93"/>
                <c:pt idx="0">
                  <c:v>1934</c:v>
                </c:pt>
                <c:pt idx="1">
                  <c:v>1935</c:v>
                </c:pt>
                <c:pt idx="2">
                  <c:v>1936</c:v>
                </c:pt>
                <c:pt idx="3">
                  <c:v>1937</c:v>
                </c:pt>
                <c:pt idx="4">
                  <c:v>1938</c:v>
                </c:pt>
                <c:pt idx="5">
                  <c:v>1939</c:v>
                </c:pt>
                <c:pt idx="6">
                  <c:v>1940</c:v>
                </c:pt>
                <c:pt idx="7">
                  <c:v>1941</c:v>
                </c:pt>
                <c:pt idx="8">
                  <c:v>1942</c:v>
                </c:pt>
                <c:pt idx="9">
                  <c:v>1943</c:v>
                </c:pt>
                <c:pt idx="10">
                  <c:v>1944</c:v>
                </c:pt>
                <c:pt idx="11">
                  <c:v>1945</c:v>
                </c:pt>
                <c:pt idx="12">
                  <c:v>1946</c:v>
                </c:pt>
                <c:pt idx="13">
                  <c:v>1947</c:v>
                </c:pt>
                <c:pt idx="14">
                  <c:v>1948</c:v>
                </c:pt>
                <c:pt idx="15">
                  <c:v>1949</c:v>
                </c:pt>
                <c:pt idx="16">
                  <c:v>1950</c:v>
                </c:pt>
                <c:pt idx="17">
                  <c:v>1951</c:v>
                </c:pt>
                <c:pt idx="18">
                  <c:v>1952</c:v>
                </c:pt>
                <c:pt idx="19">
                  <c:v>1953</c:v>
                </c:pt>
                <c:pt idx="20">
                  <c:v>1954</c:v>
                </c:pt>
                <c:pt idx="21">
                  <c:v>1955</c:v>
                </c:pt>
                <c:pt idx="22">
                  <c:v>1956</c:v>
                </c:pt>
                <c:pt idx="23">
                  <c:v>1957</c:v>
                </c:pt>
                <c:pt idx="24">
                  <c:v>1958</c:v>
                </c:pt>
                <c:pt idx="25">
                  <c:v>1959</c:v>
                </c:pt>
                <c:pt idx="26">
                  <c:v>1960</c:v>
                </c:pt>
                <c:pt idx="27">
                  <c:v>1961</c:v>
                </c:pt>
                <c:pt idx="28">
                  <c:v>1962</c:v>
                </c:pt>
                <c:pt idx="29">
                  <c:v>1963</c:v>
                </c:pt>
                <c:pt idx="30">
                  <c:v>1964</c:v>
                </c:pt>
                <c:pt idx="31">
                  <c:v>1965</c:v>
                </c:pt>
                <c:pt idx="32">
                  <c:v>1966</c:v>
                </c:pt>
                <c:pt idx="33">
                  <c:v>1967</c:v>
                </c:pt>
                <c:pt idx="34">
                  <c:v>1968</c:v>
                </c:pt>
                <c:pt idx="35">
                  <c:v>1969</c:v>
                </c:pt>
                <c:pt idx="36">
                  <c:v>1970</c:v>
                </c:pt>
                <c:pt idx="37">
                  <c:v>1971</c:v>
                </c:pt>
                <c:pt idx="38">
                  <c:v>1972</c:v>
                </c:pt>
                <c:pt idx="39">
                  <c:v>1973</c:v>
                </c:pt>
                <c:pt idx="40">
                  <c:v>1974</c:v>
                </c:pt>
                <c:pt idx="41">
                  <c:v>1975</c:v>
                </c:pt>
                <c:pt idx="42">
                  <c:v>1976</c:v>
                </c:pt>
                <c:pt idx="43">
                  <c:v>1977</c:v>
                </c:pt>
                <c:pt idx="44">
                  <c:v>1978</c:v>
                </c:pt>
                <c:pt idx="45">
                  <c:v>1979</c:v>
                </c:pt>
                <c:pt idx="46">
                  <c:v>1980</c:v>
                </c:pt>
                <c:pt idx="47">
                  <c:v>1981</c:v>
                </c:pt>
                <c:pt idx="48">
                  <c:v>1982</c:v>
                </c:pt>
                <c:pt idx="49">
                  <c:v>1983</c:v>
                </c:pt>
                <c:pt idx="50">
                  <c:v>1984</c:v>
                </c:pt>
                <c:pt idx="51">
                  <c:v>1985</c:v>
                </c:pt>
                <c:pt idx="52">
                  <c:v>1986</c:v>
                </c:pt>
                <c:pt idx="53">
                  <c:v>1987</c:v>
                </c:pt>
                <c:pt idx="54">
                  <c:v>1988</c:v>
                </c:pt>
                <c:pt idx="55">
                  <c:v>1989</c:v>
                </c:pt>
                <c:pt idx="56">
                  <c:v>1990</c:v>
                </c:pt>
                <c:pt idx="57">
                  <c:v>1991</c:v>
                </c:pt>
                <c:pt idx="58">
                  <c:v>1992</c:v>
                </c:pt>
                <c:pt idx="59">
                  <c:v>1993</c:v>
                </c:pt>
                <c:pt idx="60">
                  <c:v>1994</c:v>
                </c:pt>
                <c:pt idx="61">
                  <c:v>1995</c:v>
                </c:pt>
                <c:pt idx="62">
                  <c:v>1996</c:v>
                </c:pt>
                <c:pt idx="63">
                  <c:v>1997</c:v>
                </c:pt>
                <c:pt idx="64">
                  <c:v>1998</c:v>
                </c:pt>
                <c:pt idx="65">
                  <c:v>1999</c:v>
                </c:pt>
                <c:pt idx="66">
                  <c:v>2000</c:v>
                </c:pt>
                <c:pt idx="67">
                  <c:v>2001</c:v>
                </c:pt>
                <c:pt idx="68">
                  <c:v>2002</c:v>
                </c:pt>
                <c:pt idx="69">
                  <c:v>2003</c:v>
                </c:pt>
                <c:pt idx="70">
                  <c:v>2004</c:v>
                </c:pt>
                <c:pt idx="71">
                  <c:v>2005</c:v>
                </c:pt>
                <c:pt idx="72">
                  <c:v>2006</c:v>
                </c:pt>
                <c:pt idx="73">
                  <c:v>2007</c:v>
                </c:pt>
                <c:pt idx="74">
                  <c:v>2008</c:v>
                </c:pt>
                <c:pt idx="75">
                  <c:v>2009</c:v>
                </c:pt>
                <c:pt idx="76">
                  <c:v>2010</c:v>
                </c:pt>
                <c:pt idx="77">
                  <c:v>2011</c:v>
                </c:pt>
                <c:pt idx="78">
                  <c:v>2012</c:v>
                </c:pt>
                <c:pt idx="79">
                  <c:v>2013</c:v>
                </c:pt>
                <c:pt idx="80">
                  <c:v>2014</c:v>
                </c:pt>
                <c:pt idx="81">
                  <c:v>2015</c:v>
                </c:pt>
                <c:pt idx="82" formatCode="General">
                  <c:v>2016</c:v>
                </c:pt>
                <c:pt idx="83" formatCode="General">
                  <c:v>2017</c:v>
                </c:pt>
                <c:pt idx="84" formatCode="General">
                  <c:v>2018</c:v>
                </c:pt>
                <c:pt idx="85" formatCode="General">
                  <c:v>2019</c:v>
                </c:pt>
                <c:pt idx="86" formatCode="General">
                  <c:v>2020</c:v>
                </c:pt>
                <c:pt idx="87" formatCode="General">
                  <c:v>2021</c:v>
                </c:pt>
                <c:pt idx="88" formatCode="General">
                  <c:v>2022</c:v>
                </c:pt>
                <c:pt idx="89" formatCode="General">
                  <c:v>2023</c:v>
                </c:pt>
                <c:pt idx="90" formatCode="General">
                  <c:v>2024</c:v>
                </c:pt>
                <c:pt idx="91" formatCode="General">
                  <c:v>2025</c:v>
                </c:pt>
                <c:pt idx="92" formatCode="General">
                  <c:v>2026</c:v>
                </c:pt>
              </c:numCache>
            </c:numRef>
          </c:xVal>
          <c:yVal>
            <c:numRef>
              <c:f>PEL!$N$6:$N$98</c:f>
              <c:numCache>
                <c:formatCode>0.0</c:formatCode>
                <c:ptCount val="93"/>
                <c:pt idx="0">
                  <c:v>2769.1080000000002</c:v>
                </c:pt>
                <c:pt idx="1">
                  <c:v>4562.8559999999998</c:v>
                </c:pt>
                <c:pt idx="2">
                  <c:v>2669.2860000000001</c:v>
                </c:pt>
                <c:pt idx="3">
                  <c:v>3668.2680000000005</c:v>
                </c:pt>
                <c:pt idx="4">
                  <c:v>3717.2899745999994</c:v>
                </c:pt>
                <c:pt idx="5">
                  <c:v>2453.8939746000001</c:v>
                </c:pt>
                <c:pt idx="6">
                  <c:v>2314.9560000000001</c:v>
                </c:pt>
                <c:pt idx="7">
                  <c:v>3035.5540000000001</c:v>
                </c:pt>
                <c:pt idx="8">
                  <c:v>3035.0460254</c:v>
                </c:pt>
                <c:pt idx="9">
                  <c:v>3085.846</c:v>
                </c:pt>
                <c:pt idx="10">
                  <c:v>4033.2660000000005</c:v>
                </c:pt>
                <c:pt idx="11">
                  <c:v>2803.652</c:v>
                </c:pt>
                <c:pt idx="12">
                  <c:v>2619.248</c:v>
                </c:pt>
                <c:pt idx="13">
                  <c:v>2397.2520254000001</c:v>
                </c:pt>
                <c:pt idx="14">
                  <c:v>2708.91</c:v>
                </c:pt>
                <c:pt idx="15">
                  <c:v>3084.3219999999997</c:v>
                </c:pt>
                <c:pt idx="16">
                  <c:v>2923.2860000000001</c:v>
                </c:pt>
                <c:pt idx="17">
                  <c:v>3002.0259746000002</c:v>
                </c:pt>
                <c:pt idx="18">
                  <c:v>3286.252</c:v>
                </c:pt>
                <c:pt idx="19">
                  <c:v>2782.8239745999999</c:v>
                </c:pt>
                <c:pt idx="20">
                  <c:v>3174.2379746000001</c:v>
                </c:pt>
                <c:pt idx="21">
                  <c:v>3185.6679745999995</c:v>
                </c:pt>
                <c:pt idx="22">
                  <c:v>3197.6059999999998</c:v>
                </c:pt>
                <c:pt idx="23">
                  <c:v>2252.7259746</c:v>
                </c:pt>
                <c:pt idx="24">
                  <c:v>2877.5660000000003</c:v>
                </c:pt>
                <c:pt idx="25">
                  <c:v>3255.7719999999999</c:v>
                </c:pt>
                <c:pt idx="26">
                  <c:v>3321.3039491999998</c:v>
                </c:pt>
                <c:pt idx="27">
                  <c:v>2494.2800000000002</c:v>
                </c:pt>
                <c:pt idx="32">
                  <c:v>3469.64</c:v>
                </c:pt>
                <c:pt idx="33">
                  <c:v>3454.4000000000005</c:v>
                </c:pt>
                <c:pt idx="34">
                  <c:v>2658.11</c:v>
                </c:pt>
                <c:pt idx="36">
                  <c:v>3588.7659999999996</c:v>
                </c:pt>
                <c:pt idx="38">
                  <c:v>3129.28</c:v>
                </c:pt>
                <c:pt idx="39">
                  <c:v>3124.2000000000003</c:v>
                </c:pt>
                <c:pt idx="40">
                  <c:v>2151.38</c:v>
                </c:pt>
                <c:pt idx="41">
                  <c:v>3134.3600000000006</c:v>
                </c:pt>
                <c:pt idx="42">
                  <c:v>2019.3</c:v>
                </c:pt>
                <c:pt idx="43">
                  <c:v>2024.3799999999999</c:v>
                </c:pt>
                <c:pt idx="44">
                  <c:v>2700.0200000000004</c:v>
                </c:pt>
                <c:pt idx="45">
                  <c:v>2710.1800000000003</c:v>
                </c:pt>
                <c:pt idx="46">
                  <c:v>2733.0400000000004</c:v>
                </c:pt>
                <c:pt idx="47">
                  <c:v>3853.18</c:v>
                </c:pt>
                <c:pt idx="48">
                  <c:v>2080.2600000000002</c:v>
                </c:pt>
                <c:pt idx="49">
                  <c:v>2936.24</c:v>
                </c:pt>
                <c:pt idx="50">
                  <c:v>2631.44</c:v>
                </c:pt>
                <c:pt idx="51">
                  <c:v>2578.1000000000004</c:v>
                </c:pt>
                <c:pt idx="52">
                  <c:v>2042.1600000000003</c:v>
                </c:pt>
                <c:pt idx="53">
                  <c:v>3634.74</c:v>
                </c:pt>
                <c:pt idx="54">
                  <c:v>2598.42</c:v>
                </c:pt>
                <c:pt idx="55">
                  <c:v>2542.54</c:v>
                </c:pt>
                <c:pt idx="56">
                  <c:v>2562.86</c:v>
                </c:pt>
                <c:pt idx="57">
                  <c:v>2679.7000000000003</c:v>
                </c:pt>
                <c:pt idx="58">
                  <c:v>2811.7799999999997</c:v>
                </c:pt>
                <c:pt idx="59">
                  <c:v>3238.5000000000005</c:v>
                </c:pt>
                <c:pt idx="60">
                  <c:v>3063.24</c:v>
                </c:pt>
                <c:pt idx="61">
                  <c:v>2979.4200000000005</c:v>
                </c:pt>
                <c:pt idx="62">
                  <c:v>3286.7599999999998</c:v>
                </c:pt>
                <c:pt idx="63">
                  <c:v>1894.8400000000001</c:v>
                </c:pt>
                <c:pt idx="64">
                  <c:v>2989.58</c:v>
                </c:pt>
                <c:pt idx="65">
                  <c:v>4272.28</c:v>
                </c:pt>
                <c:pt idx="66">
                  <c:v>3078.48</c:v>
                </c:pt>
                <c:pt idx="67">
                  <c:v>2682.24</c:v>
                </c:pt>
                <c:pt idx="68">
                  <c:v>2646.6800000000003</c:v>
                </c:pt>
                <c:pt idx="69">
                  <c:v>3180.0800000000004</c:v>
                </c:pt>
                <c:pt idx="70">
                  <c:v>3855.7200000000003</c:v>
                </c:pt>
                <c:pt idx="71">
                  <c:v>2555.2399999999998</c:v>
                </c:pt>
                <c:pt idx="72">
                  <c:v>3502.6600000000003</c:v>
                </c:pt>
                <c:pt idx="73">
                  <c:v>4088.14</c:v>
                </c:pt>
                <c:pt idx="74">
                  <c:v>2599</c:v>
                </c:pt>
                <c:pt idx="75">
                  <c:v>3783</c:v>
                </c:pt>
                <c:pt idx="76">
                  <c:v>4597</c:v>
                </c:pt>
                <c:pt idx="77">
                  <c:v>3274</c:v>
                </c:pt>
                <c:pt idx="78">
                  <c:v>3143</c:v>
                </c:pt>
                <c:pt idx="79">
                  <c:v>2713</c:v>
                </c:pt>
                <c:pt idx="80">
                  <c:v>2190.5</c:v>
                </c:pt>
                <c:pt idx="81">
                  <c:v>2127</c:v>
                </c:pt>
                <c:pt idx="82">
                  <c:v>3114</c:v>
                </c:pt>
                <c:pt idx="83">
                  <c:v>2207</c:v>
                </c:pt>
                <c:pt idx="84">
                  <c:v>2678</c:v>
                </c:pt>
                <c:pt idx="85">
                  <c:v>2319</c:v>
                </c:pt>
                <c:pt idx="86">
                  <c:v>2677</c:v>
                </c:pt>
                <c:pt idx="87">
                  <c:v>2975</c:v>
                </c:pt>
                <c:pt idx="88">
                  <c:v>2946</c:v>
                </c:pt>
                <c:pt idx="89">
                  <c:v>2389</c:v>
                </c:pt>
              </c:numCache>
            </c:numRef>
          </c:yVal>
          <c:smooth val="0"/>
          <c:extLst>
            <c:ext xmlns:c16="http://schemas.microsoft.com/office/drawing/2014/chart" uri="{C3380CC4-5D6E-409C-BE32-E72D297353CC}">
              <c16:uniqueId val="{00000000-06CC-4E8C-9CFE-F56F28E27928}"/>
            </c:ext>
          </c:extLst>
        </c:ser>
        <c:dLbls>
          <c:showLegendKey val="0"/>
          <c:showVal val="0"/>
          <c:showCatName val="0"/>
          <c:showSerName val="0"/>
          <c:showPercent val="0"/>
          <c:showBubbleSize val="0"/>
        </c:dLbls>
        <c:axId val="470703616"/>
        <c:axId val="470704008"/>
      </c:scatterChart>
      <c:valAx>
        <c:axId val="470703616"/>
        <c:scaling>
          <c:orientation val="minMax"/>
          <c:max val="2025"/>
          <c:min val="1930"/>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704008"/>
        <c:crosses val="autoZero"/>
        <c:crossBetween val="midCat"/>
        <c:majorUnit val="5"/>
        <c:minorUnit val="1"/>
      </c:valAx>
      <c:valAx>
        <c:axId val="470704008"/>
        <c:scaling>
          <c:orientation val="minMax"/>
          <c:max val="5000"/>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7036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PEL!$B$95:$M$95</c:f>
              <c:numCache>
                <c:formatCode>0.0</c:formatCode>
                <c:ptCount val="12"/>
                <c:pt idx="0">
                  <c:v>76</c:v>
                </c:pt>
                <c:pt idx="1">
                  <c:v>53</c:v>
                </c:pt>
                <c:pt idx="2">
                  <c:v>25</c:v>
                </c:pt>
                <c:pt idx="3">
                  <c:v>32</c:v>
                </c:pt>
                <c:pt idx="4">
                  <c:v>234</c:v>
                </c:pt>
                <c:pt idx="5">
                  <c:v>266</c:v>
                </c:pt>
                <c:pt idx="6">
                  <c:v>242</c:v>
                </c:pt>
                <c:pt idx="7">
                  <c:v>443</c:v>
                </c:pt>
                <c:pt idx="8">
                  <c:v>350</c:v>
                </c:pt>
                <c:pt idx="9">
                  <c:v>247</c:v>
                </c:pt>
                <c:pt idx="10">
                  <c:v>337</c:v>
                </c:pt>
                <c:pt idx="11">
                  <c:v>84</c:v>
                </c:pt>
              </c:numCache>
            </c:numRef>
          </c:val>
          <c:extLst>
            <c:ext xmlns:c16="http://schemas.microsoft.com/office/drawing/2014/chart" uri="{C3380CC4-5D6E-409C-BE32-E72D297353CC}">
              <c16:uniqueId val="{00000000-1264-4105-8B6D-7DBD680F9F4E}"/>
            </c:ext>
          </c:extLst>
        </c:ser>
        <c:ser>
          <c:idx val="1"/>
          <c:order val="1"/>
          <c:tx>
            <c:v>Average</c:v>
          </c:tx>
          <c:spPr>
            <a:solidFill>
              <a:srgbClr val="FF0000"/>
            </a:solidFill>
            <a:ln>
              <a:noFill/>
            </a:ln>
            <a:effectLst/>
          </c:spPr>
          <c:invertIfNegative val="0"/>
          <c:errBars>
            <c:errBarType val="both"/>
            <c:errValType val="cust"/>
            <c:noEndCap val="0"/>
            <c:plus>
              <c:numRef>
                <c:f>PEL!$B$101:$M$101</c:f>
                <c:numCache>
                  <c:formatCode>General</c:formatCode>
                  <c:ptCount val="12"/>
                  <c:pt idx="0">
                    <c:v>92.484520924692447</c:v>
                  </c:pt>
                  <c:pt idx="1">
                    <c:v>44.934286705615179</c:v>
                  </c:pt>
                  <c:pt idx="2">
                    <c:v>40.026583695362262</c:v>
                  </c:pt>
                  <c:pt idx="3">
                    <c:v>127.94518443904434</c:v>
                  </c:pt>
                  <c:pt idx="4">
                    <c:v>116.1717863203784</c:v>
                  </c:pt>
                  <c:pt idx="5">
                    <c:v>108.76551283662688</c:v>
                  </c:pt>
                  <c:pt idx="6">
                    <c:v>112.18431880249265</c:v>
                  </c:pt>
                  <c:pt idx="7">
                    <c:v>87.663138950062049</c:v>
                  </c:pt>
                  <c:pt idx="8">
                    <c:v>84.315125280415458</c:v>
                  </c:pt>
                  <c:pt idx="9">
                    <c:v>112.8183040504768</c:v>
                  </c:pt>
                  <c:pt idx="10">
                    <c:v>196.09352677935058</c:v>
                  </c:pt>
                  <c:pt idx="11">
                    <c:v>227.03592370091735</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PEL!$B$100:$M$100</c:f>
              <c:numCache>
                <c:formatCode>0.0</c:formatCode>
                <c:ptCount val="12"/>
                <c:pt idx="0">
                  <c:v>94.79712643678161</c:v>
                </c:pt>
                <c:pt idx="1">
                  <c:v>51.350568181818169</c:v>
                </c:pt>
                <c:pt idx="2">
                  <c:v>51.3065</c:v>
                </c:pt>
                <c:pt idx="3">
                  <c:v>157.3010909090909</c:v>
                </c:pt>
                <c:pt idx="4">
                  <c:v>314.41064338620686</c:v>
                </c:pt>
                <c:pt idx="5">
                  <c:v>316.21492934651167</c:v>
                </c:pt>
                <c:pt idx="6">
                  <c:v>310.77716279069762</c:v>
                </c:pt>
                <c:pt idx="7">
                  <c:v>321.07818152954542</c:v>
                </c:pt>
                <c:pt idx="8">
                  <c:v>290.79730232558137</c:v>
                </c:pt>
                <c:pt idx="9">
                  <c:v>331.98649971136359</c:v>
                </c:pt>
                <c:pt idx="10">
                  <c:v>412.24400000000026</c:v>
                </c:pt>
                <c:pt idx="11">
                  <c:v>285.89676375955065</c:v>
                </c:pt>
              </c:numCache>
            </c:numRef>
          </c:val>
          <c:extLst>
            <c:ext xmlns:c16="http://schemas.microsoft.com/office/drawing/2014/chart" uri="{C3380CC4-5D6E-409C-BE32-E72D297353CC}">
              <c16:uniqueId val="{00000001-1264-4105-8B6D-7DBD680F9F4E}"/>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PEL!$B$110:$M$110</c:f>
              <c:numCache>
                <c:formatCode>0.0</c:formatCode>
                <c:ptCount val="12"/>
                <c:pt idx="0">
                  <c:v>76</c:v>
                </c:pt>
                <c:pt idx="1">
                  <c:v>129</c:v>
                </c:pt>
                <c:pt idx="2">
                  <c:v>154</c:v>
                </c:pt>
                <c:pt idx="3">
                  <c:v>186</c:v>
                </c:pt>
                <c:pt idx="4">
                  <c:v>420</c:v>
                </c:pt>
                <c:pt idx="5">
                  <c:v>686</c:v>
                </c:pt>
                <c:pt idx="6">
                  <c:v>928</c:v>
                </c:pt>
                <c:pt idx="7">
                  <c:v>1371</c:v>
                </c:pt>
                <c:pt idx="8">
                  <c:v>1721</c:v>
                </c:pt>
                <c:pt idx="9">
                  <c:v>1968</c:v>
                </c:pt>
                <c:pt idx="10">
                  <c:v>2305</c:v>
                </c:pt>
                <c:pt idx="11">
                  <c:v>2389</c:v>
                </c:pt>
              </c:numCache>
            </c:numRef>
          </c:val>
          <c:smooth val="0"/>
          <c:extLst xmlns:c15="http://schemas.microsoft.com/office/drawing/2012/chart">
            <c:ext xmlns:c16="http://schemas.microsoft.com/office/drawing/2014/chart" uri="{C3380CC4-5D6E-409C-BE32-E72D297353CC}">
              <c16:uniqueId val="{00000000-35EE-46FB-9313-24C816FDA678}"/>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PEL!$B$111:$M$111</c:f>
              <c:numCache>
                <c:formatCode>0.0</c:formatCode>
                <c:ptCount val="12"/>
                <c:pt idx="0">
                  <c:v>94.79712643678161</c:v>
                </c:pt>
                <c:pt idx="1">
                  <c:v>146.14769461859979</c:v>
                </c:pt>
                <c:pt idx="2">
                  <c:v>197.45419461859979</c:v>
                </c:pt>
                <c:pt idx="3">
                  <c:v>354.75528552769072</c:v>
                </c:pt>
                <c:pt idx="4">
                  <c:v>669.16592891389757</c:v>
                </c:pt>
                <c:pt idx="5">
                  <c:v>985.38085826040924</c:v>
                </c:pt>
                <c:pt idx="6">
                  <c:v>1296.158021051107</c:v>
                </c:pt>
                <c:pt idx="7">
                  <c:v>1617.2362025806524</c:v>
                </c:pt>
                <c:pt idx="8">
                  <c:v>1908.0335049062337</c:v>
                </c:pt>
                <c:pt idx="9">
                  <c:v>2240.0200046175974</c:v>
                </c:pt>
                <c:pt idx="10">
                  <c:v>2652.2640046175975</c:v>
                </c:pt>
                <c:pt idx="11">
                  <c:v>2938.1607683771481</c:v>
                </c:pt>
              </c:numCache>
            </c:numRef>
          </c:val>
          <c:smooth val="0"/>
          <c:extLst>
            <c:ext xmlns:c16="http://schemas.microsoft.com/office/drawing/2014/chart" uri="{C3380CC4-5D6E-409C-BE32-E72D297353CC}">
              <c16:uniqueId val="{00000001-35EE-46FB-9313-24C816FDA678}"/>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9249951003562348E-2"/>
          <c:y val="4.8338460572277892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PFR!$A$6:$A$23</c:f>
              <c:numCache>
                <c:formatCode>General</c:formatCode>
                <c:ptCount val="18"/>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numCache>
            </c:numRef>
          </c:xVal>
          <c:yVal>
            <c:numRef>
              <c:f>PFR!$N$6:$N$23</c:f>
              <c:numCache>
                <c:formatCode>0.0</c:formatCode>
                <c:ptCount val="18"/>
                <c:pt idx="0">
                  <c:v>2218</c:v>
                </c:pt>
                <c:pt idx="1">
                  <c:v>3295</c:v>
                </c:pt>
                <c:pt idx="2">
                  <c:v>2537</c:v>
                </c:pt>
                <c:pt idx="3">
                  <c:v>2421</c:v>
                </c:pt>
                <c:pt idx="5">
                  <c:v>2005</c:v>
                </c:pt>
                <c:pt idx="6">
                  <c:v>1611.5</c:v>
                </c:pt>
                <c:pt idx="8">
                  <c:v>1792</c:v>
                </c:pt>
                <c:pt idx="9">
                  <c:v>2719</c:v>
                </c:pt>
                <c:pt idx="10">
                  <c:v>2081</c:v>
                </c:pt>
                <c:pt idx="11">
                  <c:v>1961</c:v>
                </c:pt>
                <c:pt idx="12">
                  <c:v>2665</c:v>
                </c:pt>
                <c:pt idx="13">
                  <c:v>2631</c:v>
                </c:pt>
                <c:pt idx="14">
                  <c:v>1573</c:v>
                </c:pt>
              </c:numCache>
            </c:numRef>
          </c:yVal>
          <c:smooth val="0"/>
          <c:extLst>
            <c:ext xmlns:c16="http://schemas.microsoft.com/office/drawing/2014/chart" uri="{C3380CC4-5D6E-409C-BE32-E72D297353CC}">
              <c16:uniqueId val="{00000000-EEC8-462F-9F11-1805FE867A0F}"/>
            </c:ext>
          </c:extLst>
        </c:ser>
        <c:dLbls>
          <c:showLegendKey val="0"/>
          <c:showVal val="0"/>
          <c:showCatName val="0"/>
          <c:showSerName val="0"/>
          <c:showPercent val="0"/>
          <c:showBubbleSize val="0"/>
        </c:dLbls>
        <c:axId val="470705968"/>
        <c:axId val="470706360"/>
      </c:scatterChart>
      <c:valAx>
        <c:axId val="470705968"/>
        <c:scaling>
          <c:orientation val="minMax"/>
          <c:max val="2023"/>
          <c:min val="2009"/>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706360"/>
        <c:crosses val="autoZero"/>
        <c:crossBetween val="midCat"/>
        <c:majorUnit val="1"/>
        <c:minorUnit val="1"/>
      </c:valAx>
      <c:valAx>
        <c:axId val="470706360"/>
        <c:scaling>
          <c:orientation val="minMax"/>
          <c:max val="4000"/>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7059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PFR!$B$20:$M$20</c:f>
              <c:numCache>
                <c:formatCode>0.0</c:formatCode>
                <c:ptCount val="12"/>
                <c:pt idx="0">
                  <c:v>66</c:v>
                </c:pt>
                <c:pt idx="1">
                  <c:v>0</c:v>
                </c:pt>
                <c:pt idx="2">
                  <c:v>26</c:v>
                </c:pt>
                <c:pt idx="3">
                  <c:v>6</c:v>
                </c:pt>
                <c:pt idx="4">
                  <c:v>113</c:v>
                </c:pt>
                <c:pt idx="5">
                  <c:v>162</c:v>
                </c:pt>
                <c:pt idx="6">
                  <c:v>306</c:v>
                </c:pt>
                <c:pt idx="7">
                  <c:v>139</c:v>
                </c:pt>
                <c:pt idx="8">
                  <c:v>248</c:v>
                </c:pt>
                <c:pt idx="9">
                  <c:v>142</c:v>
                </c:pt>
                <c:pt idx="10">
                  <c:v>261</c:v>
                </c:pt>
                <c:pt idx="11">
                  <c:v>104</c:v>
                </c:pt>
              </c:numCache>
            </c:numRef>
          </c:val>
          <c:extLst>
            <c:ext xmlns:c16="http://schemas.microsoft.com/office/drawing/2014/chart" uri="{C3380CC4-5D6E-409C-BE32-E72D297353CC}">
              <c16:uniqueId val="{00000000-32B1-431F-9BFE-91B3B3542EEE}"/>
            </c:ext>
          </c:extLst>
        </c:ser>
        <c:ser>
          <c:idx val="1"/>
          <c:order val="1"/>
          <c:tx>
            <c:v>Average</c:v>
          </c:tx>
          <c:spPr>
            <a:solidFill>
              <a:srgbClr val="FF0000"/>
            </a:solidFill>
            <a:ln>
              <a:noFill/>
            </a:ln>
            <a:effectLst/>
          </c:spPr>
          <c:invertIfNegative val="0"/>
          <c:errBars>
            <c:errBarType val="both"/>
            <c:errValType val="cust"/>
            <c:noEndCap val="0"/>
            <c:plus>
              <c:numRef>
                <c:f>PFR!$B$26:$M$26</c:f>
                <c:numCache>
                  <c:formatCode>General</c:formatCode>
                  <c:ptCount val="12"/>
                  <c:pt idx="0">
                    <c:v>60.815196252565812</c:v>
                  </c:pt>
                  <c:pt idx="1">
                    <c:v>17.330867674729223</c:v>
                  </c:pt>
                  <c:pt idx="2">
                    <c:v>34.54534632017679</c:v>
                  </c:pt>
                  <c:pt idx="3">
                    <c:v>54.221064260338984</c:v>
                  </c:pt>
                  <c:pt idx="4">
                    <c:v>76.335116427500125</c:v>
                  </c:pt>
                  <c:pt idx="5">
                    <c:v>82.66657426070104</c:v>
                  </c:pt>
                  <c:pt idx="6">
                    <c:v>93.785482174303866</c:v>
                  </c:pt>
                  <c:pt idx="7">
                    <c:v>96.276143635551449</c:v>
                  </c:pt>
                  <c:pt idx="8">
                    <c:v>74.786808105886337</c:v>
                  </c:pt>
                  <c:pt idx="9">
                    <c:v>101.39869739465756</c:v>
                  </c:pt>
                  <c:pt idx="10">
                    <c:v>180.83610212934067</c:v>
                  </c:pt>
                  <c:pt idx="11">
                    <c:v>192.6934022034674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PFR!$B$25:$M$25</c:f>
              <c:numCache>
                <c:formatCode>0.0</c:formatCode>
                <c:ptCount val="12"/>
                <c:pt idx="0">
                  <c:v>42.166666666666664</c:v>
                </c:pt>
                <c:pt idx="1">
                  <c:v>14.23076923076923</c:v>
                </c:pt>
                <c:pt idx="2">
                  <c:v>37.666666666666664</c:v>
                </c:pt>
                <c:pt idx="3">
                  <c:v>89.066666666666663</c:v>
                </c:pt>
                <c:pt idx="4">
                  <c:v>213.875</c:v>
                </c:pt>
                <c:pt idx="5">
                  <c:v>255.1875</c:v>
                </c:pt>
                <c:pt idx="6">
                  <c:v>283.875</c:v>
                </c:pt>
                <c:pt idx="7">
                  <c:v>243.1875</c:v>
                </c:pt>
                <c:pt idx="8">
                  <c:v>192.5</c:v>
                </c:pt>
                <c:pt idx="9">
                  <c:v>249.6875</c:v>
                </c:pt>
                <c:pt idx="10">
                  <c:v>423.3125</c:v>
                </c:pt>
                <c:pt idx="11">
                  <c:v>213.85714285714286</c:v>
                </c:pt>
              </c:numCache>
            </c:numRef>
          </c:val>
          <c:extLst>
            <c:ext xmlns:c16="http://schemas.microsoft.com/office/drawing/2014/chart" uri="{C3380CC4-5D6E-409C-BE32-E72D297353CC}">
              <c16:uniqueId val="{00000001-32B1-431F-9BFE-91B3B3542EEE}"/>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PFR!$B$35:$M$35</c:f>
              <c:numCache>
                <c:formatCode>0.0</c:formatCode>
                <c:ptCount val="12"/>
                <c:pt idx="0">
                  <c:v>66</c:v>
                </c:pt>
                <c:pt idx="1">
                  <c:v>66</c:v>
                </c:pt>
                <c:pt idx="2">
                  <c:v>92</c:v>
                </c:pt>
                <c:pt idx="3">
                  <c:v>98</c:v>
                </c:pt>
                <c:pt idx="4">
                  <c:v>211</c:v>
                </c:pt>
                <c:pt idx="5">
                  <c:v>373</c:v>
                </c:pt>
                <c:pt idx="6">
                  <c:v>679</c:v>
                </c:pt>
                <c:pt idx="7">
                  <c:v>818</c:v>
                </c:pt>
                <c:pt idx="8">
                  <c:v>1066</c:v>
                </c:pt>
                <c:pt idx="9">
                  <c:v>1208</c:v>
                </c:pt>
                <c:pt idx="10">
                  <c:v>1469</c:v>
                </c:pt>
                <c:pt idx="11">
                  <c:v>1573</c:v>
                </c:pt>
              </c:numCache>
            </c:numRef>
          </c:val>
          <c:smooth val="0"/>
          <c:extLst xmlns:c15="http://schemas.microsoft.com/office/drawing/2012/chart">
            <c:ext xmlns:c16="http://schemas.microsoft.com/office/drawing/2014/chart" uri="{C3380CC4-5D6E-409C-BE32-E72D297353CC}">
              <c16:uniqueId val="{00000000-8932-42B1-B046-1CCEC30A1220}"/>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PFR!$B$36:$M$36</c:f>
              <c:numCache>
                <c:formatCode>0.0</c:formatCode>
                <c:ptCount val="12"/>
                <c:pt idx="0">
                  <c:v>42.166666666666664</c:v>
                </c:pt>
                <c:pt idx="1">
                  <c:v>56.397435897435898</c:v>
                </c:pt>
                <c:pt idx="2">
                  <c:v>94.064102564102569</c:v>
                </c:pt>
                <c:pt idx="3">
                  <c:v>183.13076923076923</c:v>
                </c:pt>
                <c:pt idx="4">
                  <c:v>397.00576923076926</c:v>
                </c:pt>
                <c:pt idx="5">
                  <c:v>652.19326923076926</c:v>
                </c:pt>
                <c:pt idx="6">
                  <c:v>936.06826923076926</c:v>
                </c:pt>
                <c:pt idx="7">
                  <c:v>1179.2557692307691</c:v>
                </c:pt>
                <c:pt idx="8">
                  <c:v>1371.7557692307691</c:v>
                </c:pt>
                <c:pt idx="9">
                  <c:v>1621.4432692307691</c:v>
                </c:pt>
                <c:pt idx="10">
                  <c:v>2044.7557692307691</c:v>
                </c:pt>
                <c:pt idx="11">
                  <c:v>2258.6129120879118</c:v>
                </c:pt>
              </c:numCache>
            </c:numRef>
          </c:val>
          <c:smooth val="0"/>
          <c:extLst>
            <c:ext xmlns:c16="http://schemas.microsoft.com/office/drawing/2014/chart" uri="{C3380CC4-5D6E-409C-BE32-E72D297353CC}">
              <c16:uniqueId val="{00000001-8932-42B1-B046-1CCEC30A1220}"/>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PMG!$A$5:$A$123</c:f>
              <c:numCache>
                <c:formatCode>0</c:formatCode>
                <c:ptCount val="119"/>
                <c:pt idx="0">
                  <c:v>1908</c:v>
                </c:pt>
                <c:pt idx="1">
                  <c:v>1909</c:v>
                </c:pt>
                <c:pt idx="2">
                  <c:v>1910</c:v>
                </c:pt>
                <c:pt idx="3">
                  <c:v>1911</c:v>
                </c:pt>
                <c:pt idx="4">
                  <c:v>1912</c:v>
                </c:pt>
                <c:pt idx="5">
                  <c:v>1913</c:v>
                </c:pt>
                <c:pt idx="6">
                  <c:v>1914</c:v>
                </c:pt>
                <c:pt idx="7">
                  <c:v>1915</c:v>
                </c:pt>
                <c:pt idx="8">
                  <c:v>1916</c:v>
                </c:pt>
                <c:pt idx="9">
                  <c:v>1917</c:v>
                </c:pt>
                <c:pt idx="10">
                  <c:v>1918</c:v>
                </c:pt>
                <c:pt idx="11">
                  <c:v>1919</c:v>
                </c:pt>
                <c:pt idx="12">
                  <c:v>1920</c:v>
                </c:pt>
                <c:pt idx="13">
                  <c:v>1921</c:v>
                </c:pt>
                <c:pt idx="14">
                  <c:v>1922</c:v>
                </c:pt>
                <c:pt idx="15">
                  <c:v>1923</c:v>
                </c:pt>
                <c:pt idx="16">
                  <c:v>1924</c:v>
                </c:pt>
                <c:pt idx="17">
                  <c:v>1925</c:v>
                </c:pt>
                <c:pt idx="18">
                  <c:v>1926</c:v>
                </c:pt>
                <c:pt idx="19">
                  <c:v>1927</c:v>
                </c:pt>
                <c:pt idx="20">
                  <c:v>1928</c:v>
                </c:pt>
                <c:pt idx="21">
                  <c:v>1929</c:v>
                </c:pt>
                <c:pt idx="22">
                  <c:v>1930</c:v>
                </c:pt>
                <c:pt idx="23">
                  <c:v>1931</c:v>
                </c:pt>
                <c:pt idx="24">
                  <c:v>1932</c:v>
                </c:pt>
                <c:pt idx="25">
                  <c:v>1933</c:v>
                </c:pt>
                <c:pt idx="26">
                  <c:v>1934</c:v>
                </c:pt>
                <c:pt idx="27">
                  <c:v>1935</c:v>
                </c:pt>
                <c:pt idx="28">
                  <c:v>1936</c:v>
                </c:pt>
                <c:pt idx="29">
                  <c:v>1937</c:v>
                </c:pt>
                <c:pt idx="30">
                  <c:v>1938</c:v>
                </c:pt>
                <c:pt idx="31">
                  <c:v>1939</c:v>
                </c:pt>
                <c:pt idx="32">
                  <c:v>1940</c:v>
                </c:pt>
                <c:pt idx="33">
                  <c:v>1941</c:v>
                </c:pt>
                <c:pt idx="34">
                  <c:v>1942</c:v>
                </c:pt>
                <c:pt idx="35">
                  <c:v>1943</c:v>
                </c:pt>
                <c:pt idx="36">
                  <c:v>1944</c:v>
                </c:pt>
                <c:pt idx="37">
                  <c:v>1945</c:v>
                </c:pt>
                <c:pt idx="38">
                  <c:v>1946</c:v>
                </c:pt>
                <c:pt idx="39">
                  <c:v>1947</c:v>
                </c:pt>
                <c:pt idx="40">
                  <c:v>1948</c:v>
                </c:pt>
                <c:pt idx="41">
                  <c:v>1949</c:v>
                </c:pt>
                <c:pt idx="42">
                  <c:v>1950</c:v>
                </c:pt>
                <c:pt idx="43">
                  <c:v>1951</c:v>
                </c:pt>
                <c:pt idx="44">
                  <c:v>1952</c:v>
                </c:pt>
                <c:pt idx="45">
                  <c:v>1953</c:v>
                </c:pt>
                <c:pt idx="46">
                  <c:v>1954</c:v>
                </c:pt>
                <c:pt idx="47">
                  <c:v>1955</c:v>
                </c:pt>
                <c:pt idx="48">
                  <c:v>1956</c:v>
                </c:pt>
                <c:pt idx="49">
                  <c:v>1957</c:v>
                </c:pt>
                <c:pt idx="50">
                  <c:v>1958</c:v>
                </c:pt>
                <c:pt idx="51">
                  <c:v>1959</c:v>
                </c:pt>
                <c:pt idx="52">
                  <c:v>1960</c:v>
                </c:pt>
                <c:pt idx="53">
                  <c:v>1961</c:v>
                </c:pt>
                <c:pt idx="54">
                  <c:v>1962</c:v>
                </c:pt>
                <c:pt idx="55">
                  <c:v>1963</c:v>
                </c:pt>
                <c:pt idx="56">
                  <c:v>1964</c:v>
                </c:pt>
                <c:pt idx="57">
                  <c:v>1965</c:v>
                </c:pt>
                <c:pt idx="58">
                  <c:v>1966</c:v>
                </c:pt>
                <c:pt idx="59">
                  <c:v>1967</c:v>
                </c:pt>
                <c:pt idx="60">
                  <c:v>1968</c:v>
                </c:pt>
                <c:pt idx="61">
                  <c:v>1969</c:v>
                </c:pt>
                <c:pt idx="62">
                  <c:v>1970</c:v>
                </c:pt>
                <c:pt idx="63">
                  <c:v>1971</c:v>
                </c:pt>
                <c:pt idx="64">
                  <c:v>1972</c:v>
                </c:pt>
                <c:pt idx="65">
                  <c:v>1973</c:v>
                </c:pt>
                <c:pt idx="66">
                  <c:v>1974</c:v>
                </c:pt>
                <c:pt idx="67">
                  <c:v>1975</c:v>
                </c:pt>
                <c:pt idx="68">
                  <c:v>1976</c:v>
                </c:pt>
                <c:pt idx="69">
                  <c:v>1977</c:v>
                </c:pt>
                <c:pt idx="70">
                  <c:v>1978</c:v>
                </c:pt>
                <c:pt idx="71">
                  <c:v>1979</c:v>
                </c:pt>
                <c:pt idx="72">
                  <c:v>1980</c:v>
                </c:pt>
                <c:pt idx="73">
                  <c:v>1981</c:v>
                </c:pt>
                <c:pt idx="74">
                  <c:v>1982</c:v>
                </c:pt>
                <c:pt idx="75">
                  <c:v>1983</c:v>
                </c:pt>
                <c:pt idx="76">
                  <c:v>1984</c:v>
                </c:pt>
                <c:pt idx="77">
                  <c:v>1985</c:v>
                </c:pt>
                <c:pt idx="78">
                  <c:v>1986</c:v>
                </c:pt>
                <c:pt idx="79">
                  <c:v>1987</c:v>
                </c:pt>
                <c:pt idx="80">
                  <c:v>1988</c:v>
                </c:pt>
                <c:pt idx="81">
                  <c:v>1989</c:v>
                </c:pt>
                <c:pt idx="82">
                  <c:v>1990</c:v>
                </c:pt>
                <c:pt idx="83">
                  <c:v>1991</c:v>
                </c:pt>
                <c:pt idx="84">
                  <c:v>1992</c:v>
                </c:pt>
                <c:pt idx="85">
                  <c:v>1993</c:v>
                </c:pt>
                <c:pt idx="86">
                  <c:v>1994</c:v>
                </c:pt>
                <c:pt idx="87">
                  <c:v>1995</c:v>
                </c:pt>
                <c:pt idx="88">
                  <c:v>1996</c:v>
                </c:pt>
                <c:pt idx="89">
                  <c:v>1997</c:v>
                </c:pt>
                <c:pt idx="90">
                  <c:v>1998</c:v>
                </c:pt>
                <c:pt idx="91">
                  <c:v>1999</c:v>
                </c:pt>
                <c:pt idx="92">
                  <c:v>2000</c:v>
                </c:pt>
                <c:pt idx="93">
                  <c:v>2001</c:v>
                </c:pt>
                <c:pt idx="94">
                  <c:v>2002</c:v>
                </c:pt>
                <c:pt idx="95">
                  <c:v>2003</c:v>
                </c:pt>
                <c:pt idx="96">
                  <c:v>2004</c:v>
                </c:pt>
                <c:pt idx="97">
                  <c:v>2005</c:v>
                </c:pt>
                <c:pt idx="98">
                  <c:v>2006</c:v>
                </c:pt>
                <c:pt idx="99">
                  <c:v>2007</c:v>
                </c:pt>
                <c:pt idx="100">
                  <c:v>2008</c:v>
                </c:pt>
                <c:pt idx="101">
                  <c:v>2009</c:v>
                </c:pt>
                <c:pt idx="102">
                  <c:v>2010</c:v>
                </c:pt>
                <c:pt idx="103">
                  <c:v>2011</c:v>
                </c:pt>
                <c:pt idx="104">
                  <c:v>2012</c:v>
                </c:pt>
                <c:pt idx="105">
                  <c:v>2013</c:v>
                </c:pt>
                <c:pt idx="106">
                  <c:v>2014</c:v>
                </c:pt>
                <c:pt idx="107">
                  <c:v>2015</c:v>
                </c:pt>
                <c:pt idx="108" formatCode="General">
                  <c:v>2016</c:v>
                </c:pt>
                <c:pt idx="109" formatCode="General">
                  <c:v>2017</c:v>
                </c:pt>
                <c:pt idx="110" formatCode="General">
                  <c:v>2018</c:v>
                </c:pt>
                <c:pt idx="111" formatCode="General">
                  <c:v>2019</c:v>
                </c:pt>
                <c:pt idx="112" formatCode="General">
                  <c:v>2020</c:v>
                </c:pt>
                <c:pt idx="113" formatCode="General">
                  <c:v>2021</c:v>
                </c:pt>
                <c:pt idx="114" formatCode="General">
                  <c:v>2022</c:v>
                </c:pt>
                <c:pt idx="115" formatCode="General">
                  <c:v>2023</c:v>
                </c:pt>
                <c:pt idx="116" formatCode="General">
                  <c:v>2024</c:v>
                </c:pt>
                <c:pt idx="117" formatCode="General">
                  <c:v>2025</c:v>
                </c:pt>
                <c:pt idx="118" formatCode="General">
                  <c:v>2026</c:v>
                </c:pt>
              </c:numCache>
            </c:numRef>
          </c:xVal>
          <c:yVal>
            <c:numRef>
              <c:f>PMG!$N$5:$N$123</c:f>
              <c:numCache>
                <c:formatCode>0.0</c:formatCode>
                <c:ptCount val="119"/>
                <c:pt idx="0">
                  <c:v>1967.2300000000002</c:v>
                </c:pt>
                <c:pt idx="1">
                  <c:v>2808.4780000000001</c:v>
                </c:pt>
                <c:pt idx="2">
                  <c:v>2447.5439999999994</c:v>
                </c:pt>
                <c:pt idx="3">
                  <c:v>1628.6480000000001</c:v>
                </c:pt>
                <c:pt idx="4">
                  <c:v>1923.0340000000001</c:v>
                </c:pt>
                <c:pt idx="5">
                  <c:v>1769.11</c:v>
                </c:pt>
                <c:pt idx="6">
                  <c:v>1916.6839999999997</c:v>
                </c:pt>
                <c:pt idx="7">
                  <c:v>1954.7839999999999</c:v>
                </c:pt>
                <c:pt idx="8">
                  <c:v>2429.7640000000001</c:v>
                </c:pt>
                <c:pt idx="9">
                  <c:v>2276.8560000000002</c:v>
                </c:pt>
                <c:pt idx="10">
                  <c:v>1678.6859999999999</c:v>
                </c:pt>
                <c:pt idx="11">
                  <c:v>1605.28</c:v>
                </c:pt>
                <c:pt idx="12">
                  <c:v>2062.48</c:v>
                </c:pt>
                <c:pt idx="13">
                  <c:v>1736.8519999999999</c:v>
                </c:pt>
                <c:pt idx="14">
                  <c:v>2130.5520000000001</c:v>
                </c:pt>
                <c:pt idx="15">
                  <c:v>1709.4199999999998</c:v>
                </c:pt>
                <c:pt idx="16">
                  <c:v>2374.3919999999998</c:v>
                </c:pt>
                <c:pt idx="17">
                  <c:v>1971.548</c:v>
                </c:pt>
                <c:pt idx="18">
                  <c:v>2126.2340000000004</c:v>
                </c:pt>
                <c:pt idx="19">
                  <c:v>1999.2339999999997</c:v>
                </c:pt>
                <c:pt idx="20">
                  <c:v>2137.9180000000001</c:v>
                </c:pt>
                <c:pt idx="21">
                  <c:v>1827.0219999999999</c:v>
                </c:pt>
                <c:pt idx="22">
                  <c:v>1875.5359745999999</c:v>
                </c:pt>
                <c:pt idx="23">
                  <c:v>2076.7039746</c:v>
                </c:pt>
                <c:pt idx="24">
                  <c:v>2144.7759999999998</c:v>
                </c:pt>
                <c:pt idx="25">
                  <c:v>1742.44</c:v>
                </c:pt>
                <c:pt idx="26">
                  <c:v>2188.7179999999998</c:v>
                </c:pt>
                <c:pt idx="27">
                  <c:v>2358.6440000000002</c:v>
                </c:pt>
                <c:pt idx="28">
                  <c:v>1832.1020000000001</c:v>
                </c:pt>
                <c:pt idx="29">
                  <c:v>2420.1120253999998</c:v>
                </c:pt>
                <c:pt idx="30">
                  <c:v>2790.19</c:v>
                </c:pt>
                <c:pt idx="31">
                  <c:v>1720.8499746</c:v>
                </c:pt>
                <c:pt idx="32">
                  <c:v>1481.0739492</c:v>
                </c:pt>
                <c:pt idx="33">
                  <c:v>1907.2859494539998</c:v>
                </c:pt>
                <c:pt idx="34">
                  <c:v>2494.2800000000002</c:v>
                </c:pt>
                <c:pt idx="35">
                  <c:v>2161.7939999999999</c:v>
                </c:pt>
                <c:pt idx="36">
                  <c:v>2070.3539746000001</c:v>
                </c:pt>
                <c:pt idx="37">
                  <c:v>1988.566025654</c:v>
                </c:pt>
                <c:pt idx="38">
                  <c:v>1604.7720254000001</c:v>
                </c:pt>
                <c:pt idx="39">
                  <c:v>2060.1939745999998</c:v>
                </c:pt>
                <c:pt idx="40">
                  <c:v>1749.5519999999999</c:v>
                </c:pt>
                <c:pt idx="41">
                  <c:v>2010.6639746000001</c:v>
                </c:pt>
                <c:pt idx="42">
                  <c:v>2085.0860002540003</c:v>
                </c:pt>
                <c:pt idx="43">
                  <c:v>1788.922</c:v>
                </c:pt>
                <c:pt idx="44">
                  <c:v>1874.7739999999999</c:v>
                </c:pt>
                <c:pt idx="45">
                  <c:v>1885.4419745999999</c:v>
                </c:pt>
                <c:pt idx="46">
                  <c:v>2567.1779999999999</c:v>
                </c:pt>
                <c:pt idx="47">
                  <c:v>2255.7739999999999</c:v>
                </c:pt>
                <c:pt idx="48">
                  <c:v>1762.7599746000001</c:v>
                </c:pt>
                <c:pt idx="49">
                  <c:v>1935.7339746</c:v>
                </c:pt>
                <c:pt idx="50">
                  <c:v>1914.9060000000002</c:v>
                </c:pt>
                <c:pt idx="51">
                  <c:v>1759.9659746000002</c:v>
                </c:pt>
                <c:pt idx="52">
                  <c:v>2503.6779746000002</c:v>
                </c:pt>
                <c:pt idx="53">
                  <c:v>2076.7039999999997</c:v>
                </c:pt>
                <c:pt idx="54">
                  <c:v>1922.5259999999998</c:v>
                </c:pt>
                <c:pt idx="55">
                  <c:v>2327.4020253999997</c:v>
                </c:pt>
                <c:pt idx="56">
                  <c:v>2109.7239492000003</c:v>
                </c:pt>
                <c:pt idx="57">
                  <c:v>2099.5640000000003</c:v>
                </c:pt>
                <c:pt idx="58">
                  <c:v>2584.1960000000004</c:v>
                </c:pt>
                <c:pt idx="59">
                  <c:v>2023.3639999999996</c:v>
                </c:pt>
                <c:pt idx="60">
                  <c:v>2015.4900000000002</c:v>
                </c:pt>
                <c:pt idx="61">
                  <c:v>2079.2440000000001</c:v>
                </c:pt>
                <c:pt idx="62">
                  <c:v>2492.248</c:v>
                </c:pt>
                <c:pt idx="63">
                  <c:v>1935.48</c:v>
                </c:pt>
                <c:pt idx="64">
                  <c:v>1948.1799999999998</c:v>
                </c:pt>
                <c:pt idx="65">
                  <c:v>1778</c:v>
                </c:pt>
                <c:pt idx="66">
                  <c:v>1981.2</c:v>
                </c:pt>
                <c:pt idx="67">
                  <c:v>2070.1000000000004</c:v>
                </c:pt>
                <c:pt idx="68">
                  <c:v>1648.46</c:v>
                </c:pt>
                <c:pt idx="69">
                  <c:v>1976.1200000000003</c:v>
                </c:pt>
                <c:pt idx="70">
                  <c:v>2039.62</c:v>
                </c:pt>
                <c:pt idx="71">
                  <c:v>2049.7800000000002</c:v>
                </c:pt>
                <c:pt idx="72">
                  <c:v>1981.2</c:v>
                </c:pt>
                <c:pt idx="73">
                  <c:v>2286</c:v>
                </c:pt>
                <c:pt idx="74">
                  <c:v>1638.3000000000002</c:v>
                </c:pt>
                <c:pt idx="75">
                  <c:v>1518.92</c:v>
                </c:pt>
                <c:pt idx="76">
                  <c:v>2125.98</c:v>
                </c:pt>
                <c:pt idx="77">
                  <c:v>2131.06</c:v>
                </c:pt>
                <c:pt idx="78">
                  <c:v>2105.6600000000003</c:v>
                </c:pt>
                <c:pt idx="79">
                  <c:v>2141.2200000000003</c:v>
                </c:pt>
                <c:pt idx="80">
                  <c:v>2207.2600000000002</c:v>
                </c:pt>
                <c:pt idx="81">
                  <c:v>1915.1600000000003</c:v>
                </c:pt>
                <c:pt idx="82">
                  <c:v>1922.7800000000004</c:v>
                </c:pt>
                <c:pt idx="83">
                  <c:v>2311.4</c:v>
                </c:pt>
                <c:pt idx="84">
                  <c:v>2044.7000000000003</c:v>
                </c:pt>
                <c:pt idx="85">
                  <c:v>2197.1</c:v>
                </c:pt>
                <c:pt idx="86">
                  <c:v>1968.5000000000002</c:v>
                </c:pt>
                <c:pt idx="87">
                  <c:v>1971.0400000000002</c:v>
                </c:pt>
                <c:pt idx="88">
                  <c:v>2367.2800000000002</c:v>
                </c:pt>
                <c:pt idx="89">
                  <c:v>1668.7800000000002</c:v>
                </c:pt>
                <c:pt idx="90">
                  <c:v>2189.48</c:v>
                </c:pt>
                <c:pt idx="91">
                  <c:v>2270.7600000000002</c:v>
                </c:pt>
                <c:pt idx="92">
                  <c:v>2138.6800000000003</c:v>
                </c:pt>
                <c:pt idx="93">
                  <c:v>1963.42</c:v>
                </c:pt>
                <c:pt idx="94">
                  <c:v>1795.7800000000002</c:v>
                </c:pt>
                <c:pt idx="95">
                  <c:v>2044.7</c:v>
                </c:pt>
                <c:pt idx="96">
                  <c:v>2151.38</c:v>
                </c:pt>
                <c:pt idx="97">
                  <c:v>1894.8400000000001</c:v>
                </c:pt>
                <c:pt idx="98">
                  <c:v>2293.62</c:v>
                </c:pt>
                <c:pt idx="99">
                  <c:v>1976.08</c:v>
                </c:pt>
                <c:pt idx="100">
                  <c:v>2282</c:v>
                </c:pt>
                <c:pt idx="101">
                  <c:v>2288</c:v>
                </c:pt>
                <c:pt idx="103">
                  <c:v>2724</c:v>
                </c:pt>
                <c:pt idx="104">
                  <c:v>2366</c:v>
                </c:pt>
                <c:pt idx="105">
                  <c:v>2166.3474382115382</c:v>
                </c:pt>
                <c:pt idx="106">
                  <c:v>2152.7538139777939</c:v>
                </c:pt>
                <c:pt idx="108">
                  <c:v>2177.5665655103048</c:v>
                </c:pt>
                <c:pt idx="109">
                  <c:v>2257.9729412765601</c:v>
                </c:pt>
                <c:pt idx="110">
                  <c:v>2252.3793170428162</c:v>
                </c:pt>
                <c:pt idx="111">
                  <c:v>1825.785692809071</c:v>
                </c:pt>
                <c:pt idx="113">
                  <c:v>2622</c:v>
                </c:pt>
                <c:pt idx="114">
                  <c:v>2270</c:v>
                </c:pt>
                <c:pt idx="115">
                  <c:v>1813</c:v>
                </c:pt>
              </c:numCache>
            </c:numRef>
          </c:yVal>
          <c:smooth val="0"/>
          <c:extLst>
            <c:ext xmlns:c16="http://schemas.microsoft.com/office/drawing/2014/chart" uri="{C3380CC4-5D6E-409C-BE32-E72D297353CC}">
              <c16:uniqueId val="{00000000-32A2-4E80-9438-CB0166ED2157}"/>
            </c:ext>
          </c:extLst>
        </c:ser>
        <c:dLbls>
          <c:showLegendKey val="0"/>
          <c:showVal val="0"/>
          <c:showCatName val="0"/>
          <c:showSerName val="0"/>
          <c:showPercent val="0"/>
          <c:showBubbleSize val="0"/>
        </c:dLbls>
        <c:axId val="474735216"/>
        <c:axId val="474735608"/>
      </c:scatterChart>
      <c:valAx>
        <c:axId val="474735216"/>
        <c:scaling>
          <c:orientation val="minMax"/>
          <c:max val="2025"/>
          <c:min val="1930"/>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4735608"/>
        <c:crosses val="autoZero"/>
        <c:crossBetween val="midCat"/>
        <c:majorUnit val="5"/>
        <c:minorUnit val="1"/>
      </c:valAx>
      <c:valAx>
        <c:axId val="474735608"/>
        <c:scaling>
          <c:orientation val="minMax"/>
          <c:max val="3000"/>
          <c:min val="12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47352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PMG!$B$120:$M$120</c:f>
              <c:numCache>
                <c:formatCode>0.0</c:formatCode>
                <c:ptCount val="12"/>
                <c:pt idx="0">
                  <c:v>110</c:v>
                </c:pt>
                <c:pt idx="1">
                  <c:v>0</c:v>
                </c:pt>
                <c:pt idx="2">
                  <c:v>11</c:v>
                </c:pt>
                <c:pt idx="3">
                  <c:v>44</c:v>
                </c:pt>
                <c:pt idx="4">
                  <c:v>157</c:v>
                </c:pt>
                <c:pt idx="5">
                  <c:v>148</c:v>
                </c:pt>
                <c:pt idx="6">
                  <c:v>370</c:v>
                </c:pt>
                <c:pt idx="7">
                  <c:v>181</c:v>
                </c:pt>
                <c:pt idx="8">
                  <c:v>205</c:v>
                </c:pt>
                <c:pt idx="9">
                  <c:v>190</c:v>
                </c:pt>
                <c:pt idx="10">
                  <c:v>273</c:v>
                </c:pt>
                <c:pt idx="11">
                  <c:v>124</c:v>
                </c:pt>
              </c:numCache>
            </c:numRef>
          </c:val>
          <c:extLst>
            <c:ext xmlns:c16="http://schemas.microsoft.com/office/drawing/2014/chart" uri="{C3380CC4-5D6E-409C-BE32-E72D297353CC}">
              <c16:uniqueId val="{00000000-D173-4A4B-9FEE-5A30FE986D7E}"/>
            </c:ext>
          </c:extLst>
        </c:ser>
        <c:ser>
          <c:idx val="1"/>
          <c:order val="1"/>
          <c:tx>
            <c:v>Average</c:v>
          </c:tx>
          <c:spPr>
            <a:solidFill>
              <a:srgbClr val="FF0000"/>
            </a:solidFill>
            <a:ln>
              <a:noFill/>
            </a:ln>
            <a:effectLst/>
          </c:spPr>
          <c:invertIfNegative val="0"/>
          <c:errBars>
            <c:errBarType val="both"/>
            <c:errValType val="cust"/>
            <c:noEndCap val="0"/>
            <c:plus>
              <c:numRef>
                <c:f>PMG!$B$126:$M$126</c:f>
                <c:numCache>
                  <c:formatCode>General</c:formatCode>
                  <c:ptCount val="12"/>
                  <c:pt idx="0">
                    <c:v>38.62155083035185</c:v>
                  </c:pt>
                  <c:pt idx="1">
                    <c:v>18.955784053256622</c:v>
                  </c:pt>
                  <c:pt idx="2">
                    <c:v>24.111168933658572</c:v>
                  </c:pt>
                  <c:pt idx="3">
                    <c:v>76.824910073653157</c:v>
                  </c:pt>
                  <c:pt idx="4">
                    <c:v>89.252260393186958</c:v>
                  </c:pt>
                  <c:pt idx="5">
                    <c:v>86.199846943915631</c:v>
                  </c:pt>
                  <c:pt idx="6">
                    <c:v>63.305432754328962</c:v>
                  </c:pt>
                  <c:pt idx="7">
                    <c:v>77.231739057855663</c:v>
                  </c:pt>
                  <c:pt idx="8">
                    <c:v>64.016235584170815</c:v>
                  </c:pt>
                  <c:pt idx="9">
                    <c:v>84.954309306665635</c:v>
                  </c:pt>
                  <c:pt idx="10">
                    <c:v>109.00854735508108</c:v>
                  </c:pt>
                  <c:pt idx="11">
                    <c:v>91.411407886551501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PMG!$B$125:$M$125</c:f>
              <c:numCache>
                <c:formatCode>0.0</c:formatCode>
                <c:ptCount val="12"/>
                <c:pt idx="0">
                  <c:v>29.320000002189637</c:v>
                </c:pt>
                <c:pt idx="1">
                  <c:v>9.8353793125344797</c:v>
                </c:pt>
                <c:pt idx="2">
                  <c:v>14.188500002189656</c:v>
                </c:pt>
                <c:pt idx="3">
                  <c:v>92.210965517241391</c:v>
                </c:pt>
                <c:pt idx="4">
                  <c:v>248.49377498620686</c:v>
                </c:pt>
                <c:pt idx="5">
                  <c:v>248.54187931034477</c:v>
                </c:pt>
                <c:pt idx="6">
                  <c:v>242.17377500127117</c:v>
                </c:pt>
                <c:pt idx="7">
                  <c:v>237.72531012586211</c:v>
                </c:pt>
                <c:pt idx="8">
                  <c:v>235.34859086260877</c:v>
                </c:pt>
                <c:pt idx="9">
                  <c:v>299.98965217391316</c:v>
                </c:pt>
                <c:pt idx="10">
                  <c:v>280.1496374931034</c:v>
                </c:pt>
                <c:pt idx="11">
                  <c:v>128.85675460877187</c:v>
                </c:pt>
              </c:numCache>
            </c:numRef>
          </c:val>
          <c:extLst>
            <c:ext xmlns:c16="http://schemas.microsoft.com/office/drawing/2014/chart" uri="{C3380CC4-5D6E-409C-BE32-E72D297353CC}">
              <c16:uniqueId val="{00000001-D173-4A4B-9FEE-5A30FE986D7E}"/>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PMG!$B$135:$M$135</c:f>
              <c:numCache>
                <c:formatCode>0.0</c:formatCode>
                <c:ptCount val="12"/>
                <c:pt idx="0">
                  <c:v>110</c:v>
                </c:pt>
                <c:pt idx="1">
                  <c:v>110</c:v>
                </c:pt>
                <c:pt idx="2">
                  <c:v>121</c:v>
                </c:pt>
                <c:pt idx="3">
                  <c:v>165</c:v>
                </c:pt>
                <c:pt idx="4">
                  <c:v>322</c:v>
                </c:pt>
                <c:pt idx="5">
                  <c:v>470</c:v>
                </c:pt>
                <c:pt idx="6">
                  <c:v>840</c:v>
                </c:pt>
                <c:pt idx="7">
                  <c:v>1021</c:v>
                </c:pt>
                <c:pt idx="8">
                  <c:v>1226</c:v>
                </c:pt>
                <c:pt idx="9">
                  <c:v>1416</c:v>
                </c:pt>
                <c:pt idx="10">
                  <c:v>1689</c:v>
                </c:pt>
                <c:pt idx="11">
                  <c:v>1813</c:v>
                </c:pt>
              </c:numCache>
            </c:numRef>
          </c:val>
          <c:smooth val="0"/>
          <c:extLst xmlns:c15="http://schemas.microsoft.com/office/drawing/2012/chart">
            <c:ext xmlns:c16="http://schemas.microsoft.com/office/drawing/2014/chart" uri="{C3380CC4-5D6E-409C-BE32-E72D297353CC}">
              <c16:uniqueId val="{00000000-057A-468D-A75C-76B0679FDB98}"/>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PMG!$B$136:$M$136</c:f>
              <c:numCache>
                <c:formatCode>0.0</c:formatCode>
                <c:ptCount val="12"/>
                <c:pt idx="0">
                  <c:v>29.320000002189637</c:v>
                </c:pt>
                <c:pt idx="1">
                  <c:v>39.155379314724115</c:v>
                </c:pt>
                <c:pt idx="2">
                  <c:v>53.343879316913771</c:v>
                </c:pt>
                <c:pt idx="3">
                  <c:v>145.55484483415518</c:v>
                </c:pt>
                <c:pt idx="4">
                  <c:v>394.04861982036203</c:v>
                </c:pt>
                <c:pt idx="5">
                  <c:v>642.5904991307068</c:v>
                </c:pt>
                <c:pt idx="6">
                  <c:v>884.76427413197803</c:v>
                </c:pt>
                <c:pt idx="7">
                  <c:v>1122.4895842578401</c:v>
                </c:pt>
                <c:pt idx="8">
                  <c:v>1357.8381751204488</c:v>
                </c:pt>
                <c:pt idx="9">
                  <c:v>1657.8278272943619</c:v>
                </c:pt>
                <c:pt idx="10">
                  <c:v>1937.9774647874654</c:v>
                </c:pt>
                <c:pt idx="11">
                  <c:v>2066.8342193962371</c:v>
                </c:pt>
              </c:numCache>
            </c:numRef>
          </c:val>
          <c:smooth val="0"/>
          <c:extLst>
            <c:ext xmlns:c16="http://schemas.microsoft.com/office/drawing/2014/chart" uri="{C3380CC4-5D6E-409C-BE32-E72D297353CC}">
              <c16:uniqueId val="{00000001-057A-468D-A75C-76B0679FDB98}"/>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ARC!$A$5:$A$33</c:f>
              <c:numCache>
                <c:formatCode>General</c:formatCode>
                <c:ptCount val="2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2024</c:v>
                </c:pt>
                <c:pt idx="26">
                  <c:v>2025</c:v>
                </c:pt>
                <c:pt idx="27">
                  <c:v>2026</c:v>
                </c:pt>
              </c:numCache>
            </c:numRef>
          </c:xVal>
          <c:yVal>
            <c:numRef>
              <c:f>ARC!$N$5:$N$33</c:f>
              <c:numCache>
                <c:formatCode>0.0</c:formatCode>
                <c:ptCount val="29"/>
                <c:pt idx="0">
                  <c:v>3543.3000000000006</c:v>
                </c:pt>
                <c:pt idx="1">
                  <c:v>3162.2999999999997</c:v>
                </c:pt>
                <c:pt idx="2">
                  <c:v>2570.48</c:v>
                </c:pt>
                <c:pt idx="3">
                  <c:v>2313.94</c:v>
                </c:pt>
                <c:pt idx="4">
                  <c:v>3091.18</c:v>
                </c:pt>
                <c:pt idx="5">
                  <c:v>2941.32</c:v>
                </c:pt>
                <c:pt idx="6">
                  <c:v>2438.4</c:v>
                </c:pt>
                <c:pt idx="7">
                  <c:v>3497.5800000000008</c:v>
                </c:pt>
                <c:pt idx="8">
                  <c:v>2798</c:v>
                </c:pt>
                <c:pt idx="9">
                  <c:v>2809</c:v>
                </c:pt>
                <c:pt idx="10">
                  <c:v>2645</c:v>
                </c:pt>
                <c:pt idx="11">
                  <c:v>3706</c:v>
                </c:pt>
                <c:pt idx="12">
                  <c:v>3335</c:v>
                </c:pt>
                <c:pt idx="13">
                  <c:v>2912</c:v>
                </c:pt>
                <c:pt idx="15">
                  <c:v>1727</c:v>
                </c:pt>
                <c:pt idx="16">
                  <c:v>1782.5</c:v>
                </c:pt>
                <c:pt idx="17">
                  <c:v>3314</c:v>
                </c:pt>
                <c:pt idx="19">
                  <c:v>2813</c:v>
                </c:pt>
                <c:pt idx="20">
                  <c:v>2336</c:v>
                </c:pt>
                <c:pt idx="21">
                  <c:v>2768</c:v>
                </c:pt>
                <c:pt idx="22">
                  <c:v>2926</c:v>
                </c:pt>
                <c:pt idx="23">
                  <c:v>2857</c:v>
                </c:pt>
                <c:pt idx="24">
                  <c:v>1814</c:v>
                </c:pt>
              </c:numCache>
            </c:numRef>
          </c:yVal>
          <c:smooth val="0"/>
          <c:extLst>
            <c:ext xmlns:c16="http://schemas.microsoft.com/office/drawing/2014/chart" uri="{C3380CC4-5D6E-409C-BE32-E72D297353CC}">
              <c16:uniqueId val="{00000000-2E93-408A-9709-ECD4DE70841C}"/>
            </c:ext>
          </c:extLst>
        </c:ser>
        <c:dLbls>
          <c:showLegendKey val="0"/>
          <c:showVal val="0"/>
          <c:showCatName val="0"/>
          <c:showSerName val="0"/>
          <c:showPercent val="0"/>
          <c:showBubbleSize val="0"/>
        </c:dLbls>
        <c:axId val="423585720"/>
        <c:axId val="423586112"/>
      </c:scatterChart>
      <c:valAx>
        <c:axId val="423585720"/>
        <c:scaling>
          <c:orientation val="minMax"/>
          <c:max val="2023"/>
          <c:min val="1999"/>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23586112"/>
        <c:crosses val="autoZero"/>
        <c:crossBetween val="midCat"/>
        <c:majorUnit val="2"/>
        <c:minorUnit val="1"/>
      </c:valAx>
      <c:valAx>
        <c:axId val="423586112"/>
        <c:scaling>
          <c:orientation val="minMax"/>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35857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RAI!$A$5:$A$119</c:f>
              <c:numCache>
                <c:formatCode>General</c:formatCode>
                <c:ptCount val="115"/>
                <c:pt idx="0">
                  <c:v>1912</c:v>
                </c:pt>
                <c:pt idx="1">
                  <c:v>1913</c:v>
                </c:pt>
                <c:pt idx="2">
                  <c:v>1914</c:v>
                </c:pt>
                <c:pt idx="3">
                  <c:v>1915</c:v>
                </c:pt>
                <c:pt idx="4">
                  <c:v>1916</c:v>
                </c:pt>
                <c:pt idx="5">
                  <c:v>1917</c:v>
                </c:pt>
                <c:pt idx="6">
                  <c:v>1918</c:v>
                </c:pt>
                <c:pt idx="7">
                  <c:v>1919</c:v>
                </c:pt>
                <c:pt idx="8">
                  <c:v>1920</c:v>
                </c:pt>
                <c:pt idx="9">
                  <c:v>1921</c:v>
                </c:pt>
                <c:pt idx="10">
                  <c:v>1922</c:v>
                </c:pt>
                <c:pt idx="11">
                  <c:v>1923</c:v>
                </c:pt>
                <c:pt idx="12">
                  <c:v>1924</c:v>
                </c:pt>
                <c:pt idx="13">
                  <c:v>1925</c:v>
                </c:pt>
                <c:pt idx="14">
                  <c:v>1926</c:v>
                </c:pt>
                <c:pt idx="15">
                  <c:v>1927</c:v>
                </c:pt>
                <c:pt idx="16">
                  <c:v>1928</c:v>
                </c:pt>
                <c:pt idx="17">
                  <c:v>1929</c:v>
                </c:pt>
                <c:pt idx="18">
                  <c:v>1930</c:v>
                </c:pt>
                <c:pt idx="19">
                  <c:v>1931</c:v>
                </c:pt>
                <c:pt idx="20">
                  <c:v>1932</c:v>
                </c:pt>
                <c:pt idx="21">
                  <c:v>1933</c:v>
                </c:pt>
                <c:pt idx="22">
                  <c:v>1934</c:v>
                </c:pt>
                <c:pt idx="23">
                  <c:v>1935</c:v>
                </c:pt>
                <c:pt idx="24">
                  <c:v>1936</c:v>
                </c:pt>
                <c:pt idx="25">
                  <c:v>1937</c:v>
                </c:pt>
                <c:pt idx="26">
                  <c:v>1938</c:v>
                </c:pt>
                <c:pt idx="27">
                  <c:v>1939</c:v>
                </c:pt>
                <c:pt idx="28">
                  <c:v>1940</c:v>
                </c:pt>
                <c:pt idx="29">
                  <c:v>1941</c:v>
                </c:pt>
                <c:pt idx="30">
                  <c:v>1942</c:v>
                </c:pt>
                <c:pt idx="31">
                  <c:v>1943</c:v>
                </c:pt>
                <c:pt idx="32">
                  <c:v>1944</c:v>
                </c:pt>
                <c:pt idx="33">
                  <c:v>1945</c:v>
                </c:pt>
                <c:pt idx="34">
                  <c:v>1946</c:v>
                </c:pt>
                <c:pt idx="35">
                  <c:v>1947</c:v>
                </c:pt>
                <c:pt idx="36">
                  <c:v>1948</c:v>
                </c:pt>
                <c:pt idx="37">
                  <c:v>1949</c:v>
                </c:pt>
                <c:pt idx="38">
                  <c:v>1950</c:v>
                </c:pt>
                <c:pt idx="39">
                  <c:v>1951</c:v>
                </c:pt>
                <c:pt idx="40">
                  <c:v>1952</c:v>
                </c:pt>
                <c:pt idx="41">
                  <c:v>1953</c:v>
                </c:pt>
                <c:pt idx="42">
                  <c:v>1954</c:v>
                </c:pt>
                <c:pt idx="43">
                  <c:v>1955</c:v>
                </c:pt>
                <c:pt idx="44">
                  <c:v>1956</c:v>
                </c:pt>
                <c:pt idx="45">
                  <c:v>1957</c:v>
                </c:pt>
                <c:pt idx="46">
                  <c:v>1958</c:v>
                </c:pt>
                <c:pt idx="47">
                  <c:v>1959</c:v>
                </c:pt>
                <c:pt idx="48">
                  <c:v>1960</c:v>
                </c:pt>
                <c:pt idx="49">
                  <c:v>1961</c:v>
                </c:pt>
                <c:pt idx="50">
                  <c:v>1962</c:v>
                </c:pt>
                <c:pt idx="51">
                  <c:v>1963</c:v>
                </c:pt>
                <c:pt idx="52">
                  <c:v>1964</c:v>
                </c:pt>
                <c:pt idx="53">
                  <c:v>1965</c:v>
                </c:pt>
                <c:pt idx="54">
                  <c:v>1966</c:v>
                </c:pt>
                <c:pt idx="55">
                  <c:v>1967</c:v>
                </c:pt>
                <c:pt idx="56">
                  <c:v>1968</c:v>
                </c:pt>
                <c:pt idx="57">
                  <c:v>1969</c:v>
                </c:pt>
                <c:pt idx="58">
                  <c:v>1970</c:v>
                </c:pt>
                <c:pt idx="59">
                  <c:v>1971</c:v>
                </c:pt>
                <c:pt idx="60">
                  <c:v>1972</c:v>
                </c:pt>
                <c:pt idx="61">
                  <c:v>1973</c:v>
                </c:pt>
                <c:pt idx="62">
                  <c:v>1974</c:v>
                </c:pt>
                <c:pt idx="63">
                  <c:v>1975</c:v>
                </c:pt>
                <c:pt idx="64">
                  <c:v>1976</c:v>
                </c:pt>
                <c:pt idx="65">
                  <c:v>1977</c:v>
                </c:pt>
                <c:pt idx="66">
                  <c:v>1978</c:v>
                </c:pt>
                <c:pt idx="67">
                  <c:v>1979</c:v>
                </c:pt>
                <c:pt idx="68">
                  <c:v>1980</c:v>
                </c:pt>
                <c:pt idx="69">
                  <c:v>1981</c:v>
                </c:pt>
                <c:pt idx="70">
                  <c:v>1982</c:v>
                </c:pt>
                <c:pt idx="71">
                  <c:v>1983</c:v>
                </c:pt>
                <c:pt idx="72">
                  <c:v>1984</c:v>
                </c:pt>
                <c:pt idx="73">
                  <c:v>1985</c:v>
                </c:pt>
                <c:pt idx="74">
                  <c:v>1986</c:v>
                </c:pt>
                <c:pt idx="75">
                  <c:v>1987</c:v>
                </c:pt>
                <c:pt idx="76">
                  <c:v>1988</c:v>
                </c:pt>
                <c:pt idx="77">
                  <c:v>1989</c:v>
                </c:pt>
                <c:pt idx="78">
                  <c:v>1990</c:v>
                </c:pt>
                <c:pt idx="79">
                  <c:v>1991</c:v>
                </c:pt>
                <c:pt idx="80">
                  <c:v>1992</c:v>
                </c:pt>
                <c:pt idx="81">
                  <c:v>1993</c:v>
                </c:pt>
                <c:pt idx="82">
                  <c:v>1994</c:v>
                </c:pt>
                <c:pt idx="83">
                  <c:v>1995</c:v>
                </c:pt>
                <c:pt idx="84">
                  <c:v>1996</c:v>
                </c:pt>
                <c:pt idx="85">
                  <c:v>1997</c:v>
                </c:pt>
                <c:pt idx="86">
                  <c:v>1998</c:v>
                </c:pt>
                <c:pt idx="87">
                  <c:v>1999</c:v>
                </c:pt>
                <c:pt idx="88">
                  <c:v>2000</c:v>
                </c:pt>
                <c:pt idx="89">
                  <c:v>2001</c:v>
                </c:pt>
                <c:pt idx="90">
                  <c:v>2002</c:v>
                </c:pt>
                <c:pt idx="91">
                  <c:v>2003</c:v>
                </c:pt>
                <c:pt idx="92">
                  <c:v>2004</c:v>
                </c:pt>
                <c:pt idx="93">
                  <c:v>2005</c:v>
                </c:pt>
                <c:pt idx="94">
                  <c:v>2006</c:v>
                </c:pt>
                <c:pt idx="95">
                  <c:v>2007</c:v>
                </c:pt>
                <c:pt idx="96">
                  <c:v>2008</c:v>
                </c:pt>
                <c:pt idx="97">
                  <c:v>2009</c:v>
                </c:pt>
                <c:pt idx="98">
                  <c:v>2010</c:v>
                </c:pt>
                <c:pt idx="99">
                  <c:v>2011</c:v>
                </c:pt>
                <c:pt idx="100">
                  <c:v>2012</c:v>
                </c:pt>
                <c:pt idx="101">
                  <c:v>2013</c:v>
                </c:pt>
                <c:pt idx="102">
                  <c:v>2014</c:v>
                </c:pt>
                <c:pt idx="103">
                  <c:v>2015</c:v>
                </c:pt>
                <c:pt idx="104">
                  <c:v>2016</c:v>
                </c:pt>
                <c:pt idx="105">
                  <c:v>2017</c:v>
                </c:pt>
                <c:pt idx="106">
                  <c:v>2018</c:v>
                </c:pt>
                <c:pt idx="107">
                  <c:v>2019</c:v>
                </c:pt>
                <c:pt idx="108">
                  <c:v>2020</c:v>
                </c:pt>
                <c:pt idx="109">
                  <c:v>2021</c:v>
                </c:pt>
                <c:pt idx="110">
                  <c:v>2022</c:v>
                </c:pt>
                <c:pt idx="111">
                  <c:v>2023</c:v>
                </c:pt>
                <c:pt idx="112">
                  <c:v>2024</c:v>
                </c:pt>
                <c:pt idx="113">
                  <c:v>2025</c:v>
                </c:pt>
                <c:pt idx="114">
                  <c:v>2026</c:v>
                </c:pt>
              </c:numCache>
            </c:numRef>
          </c:xVal>
          <c:yVal>
            <c:numRef>
              <c:f>RAI!$N$5:$N$119</c:f>
              <c:numCache>
                <c:formatCode>0.0</c:formatCode>
                <c:ptCount val="115"/>
                <c:pt idx="0">
                  <c:v>2617.2160000000003</c:v>
                </c:pt>
                <c:pt idx="1">
                  <c:v>2470.6580000000004</c:v>
                </c:pt>
                <c:pt idx="2">
                  <c:v>2279.65</c:v>
                </c:pt>
                <c:pt idx="3">
                  <c:v>2715.0059999999999</c:v>
                </c:pt>
                <c:pt idx="4">
                  <c:v>2508.25</c:v>
                </c:pt>
                <c:pt idx="5">
                  <c:v>2823.4639999999999</c:v>
                </c:pt>
                <c:pt idx="6">
                  <c:v>1878.076</c:v>
                </c:pt>
                <c:pt idx="7">
                  <c:v>2007.8700000000001</c:v>
                </c:pt>
                <c:pt idx="8">
                  <c:v>2176.7799999999997</c:v>
                </c:pt>
                <c:pt idx="9">
                  <c:v>2550.16</c:v>
                </c:pt>
                <c:pt idx="10">
                  <c:v>2598.1660000000002</c:v>
                </c:pt>
                <c:pt idx="30">
                  <c:v>2546.0959999999995</c:v>
                </c:pt>
                <c:pt idx="31">
                  <c:v>2807.7160000000003</c:v>
                </c:pt>
                <c:pt idx="32">
                  <c:v>2606.2939237999999</c:v>
                </c:pt>
                <c:pt idx="33">
                  <c:v>2164.0799746000002</c:v>
                </c:pt>
                <c:pt idx="34">
                  <c:v>1884.1720253999999</c:v>
                </c:pt>
                <c:pt idx="35">
                  <c:v>1857.5019745999998</c:v>
                </c:pt>
                <c:pt idx="36">
                  <c:v>1864.3599745999998</c:v>
                </c:pt>
                <c:pt idx="37">
                  <c:v>2372.8679492000001</c:v>
                </c:pt>
                <c:pt idx="38">
                  <c:v>2544.826</c:v>
                </c:pt>
                <c:pt idx="39">
                  <c:v>1843.2780000000002</c:v>
                </c:pt>
                <c:pt idx="40">
                  <c:v>2007.616</c:v>
                </c:pt>
                <c:pt idx="41">
                  <c:v>2203.4500254000004</c:v>
                </c:pt>
                <c:pt idx="42">
                  <c:v>1894.3319999999999</c:v>
                </c:pt>
                <c:pt idx="43">
                  <c:v>2873.7559999999999</c:v>
                </c:pt>
                <c:pt idx="44">
                  <c:v>2343.6579999999999</c:v>
                </c:pt>
                <c:pt idx="45">
                  <c:v>1892.5540002540001</c:v>
                </c:pt>
                <c:pt idx="46">
                  <c:v>2032.0000000000002</c:v>
                </c:pt>
                <c:pt idx="47">
                  <c:v>2556.5100253999999</c:v>
                </c:pt>
                <c:pt idx="48">
                  <c:v>2545.8420000000001</c:v>
                </c:pt>
                <c:pt idx="49">
                  <c:v>2013.9660002540002</c:v>
                </c:pt>
                <c:pt idx="57">
                  <c:v>2312.1619999999998</c:v>
                </c:pt>
                <c:pt idx="59">
                  <c:v>1948.6880000000003</c:v>
                </c:pt>
                <c:pt idx="60">
                  <c:v>1935.4800000000002</c:v>
                </c:pt>
                <c:pt idx="61">
                  <c:v>2166.62</c:v>
                </c:pt>
                <c:pt idx="62">
                  <c:v>2125.98</c:v>
                </c:pt>
                <c:pt idx="63">
                  <c:v>2331.7200000000003</c:v>
                </c:pt>
                <c:pt idx="64">
                  <c:v>1744.98</c:v>
                </c:pt>
                <c:pt idx="65">
                  <c:v>1795.78</c:v>
                </c:pt>
                <c:pt idx="66">
                  <c:v>1938.0200000000002</c:v>
                </c:pt>
                <c:pt idx="67">
                  <c:v>2057.4000000000005</c:v>
                </c:pt>
                <c:pt idx="68">
                  <c:v>1993.8999999999999</c:v>
                </c:pt>
                <c:pt idx="69">
                  <c:v>2590.7999999999997</c:v>
                </c:pt>
                <c:pt idx="70">
                  <c:v>1658.6200000000003</c:v>
                </c:pt>
                <c:pt idx="71">
                  <c:v>2075.1799999999998</c:v>
                </c:pt>
                <c:pt idx="72">
                  <c:v>1831.34</c:v>
                </c:pt>
                <c:pt idx="73">
                  <c:v>2014.22</c:v>
                </c:pt>
                <c:pt idx="74">
                  <c:v>1856.7400000000002</c:v>
                </c:pt>
                <c:pt idx="75">
                  <c:v>2278.38</c:v>
                </c:pt>
                <c:pt idx="76">
                  <c:v>2212.34</c:v>
                </c:pt>
                <c:pt idx="77">
                  <c:v>1732.28</c:v>
                </c:pt>
                <c:pt idx="78">
                  <c:v>2103.12</c:v>
                </c:pt>
                <c:pt idx="79">
                  <c:v>2293.62</c:v>
                </c:pt>
                <c:pt idx="80">
                  <c:v>2016.7600000000002</c:v>
                </c:pt>
                <c:pt idx="81">
                  <c:v>2278.3800000000006</c:v>
                </c:pt>
                <c:pt idx="82">
                  <c:v>1757.6800000000003</c:v>
                </c:pt>
                <c:pt idx="83">
                  <c:v>2146.2999999999997</c:v>
                </c:pt>
                <c:pt idx="84">
                  <c:v>2534.92</c:v>
                </c:pt>
                <c:pt idx="85">
                  <c:v>1061.72</c:v>
                </c:pt>
                <c:pt idx="86">
                  <c:v>2623.8199999999997</c:v>
                </c:pt>
                <c:pt idx="87">
                  <c:v>2844.7999999999997</c:v>
                </c:pt>
                <c:pt idx="88">
                  <c:v>2545.08</c:v>
                </c:pt>
                <c:pt idx="89">
                  <c:v>1788.1600000000003</c:v>
                </c:pt>
                <c:pt idx="90">
                  <c:v>2153.92</c:v>
                </c:pt>
                <c:pt idx="91">
                  <c:v>2606.0400000000004</c:v>
                </c:pt>
                <c:pt idx="92">
                  <c:v>2235.1999999999998</c:v>
                </c:pt>
                <c:pt idx="93">
                  <c:v>2626.3599999999997</c:v>
                </c:pt>
                <c:pt idx="94">
                  <c:v>1922.78</c:v>
                </c:pt>
                <c:pt idx="95">
                  <c:v>2475.58</c:v>
                </c:pt>
                <c:pt idx="96">
                  <c:v>1948</c:v>
                </c:pt>
                <c:pt idx="97">
                  <c:v>1831</c:v>
                </c:pt>
                <c:pt idx="98">
                  <c:v>3341</c:v>
                </c:pt>
                <c:pt idx="99">
                  <c:v>3198</c:v>
                </c:pt>
                <c:pt idx="100">
                  <c:v>3278</c:v>
                </c:pt>
                <c:pt idx="101">
                  <c:v>1999</c:v>
                </c:pt>
                <c:pt idx="103">
                  <c:v>1554</c:v>
                </c:pt>
                <c:pt idx="104">
                  <c:v>2198</c:v>
                </c:pt>
                <c:pt idx="105">
                  <c:v>1837</c:v>
                </c:pt>
                <c:pt idx="106">
                  <c:v>2106</c:v>
                </c:pt>
                <c:pt idx="107">
                  <c:v>1676</c:v>
                </c:pt>
                <c:pt idx="109">
                  <c:v>2334</c:v>
                </c:pt>
                <c:pt idx="110">
                  <c:v>2441</c:v>
                </c:pt>
                <c:pt idx="111">
                  <c:v>1377</c:v>
                </c:pt>
              </c:numCache>
            </c:numRef>
          </c:yVal>
          <c:smooth val="0"/>
          <c:extLst>
            <c:ext xmlns:c16="http://schemas.microsoft.com/office/drawing/2014/chart" uri="{C3380CC4-5D6E-409C-BE32-E72D297353CC}">
              <c16:uniqueId val="{00000000-751C-440F-BCFD-052C4C4187AC}"/>
            </c:ext>
          </c:extLst>
        </c:ser>
        <c:dLbls>
          <c:showLegendKey val="0"/>
          <c:showVal val="0"/>
          <c:showCatName val="0"/>
          <c:showSerName val="0"/>
          <c:showPercent val="0"/>
          <c:showBubbleSize val="0"/>
        </c:dLbls>
        <c:axId val="474737568"/>
        <c:axId val="474737960"/>
      </c:scatterChart>
      <c:valAx>
        <c:axId val="474737568"/>
        <c:scaling>
          <c:orientation val="minMax"/>
          <c:max val="2025"/>
          <c:min val="191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4737960"/>
        <c:crosses val="autoZero"/>
        <c:crossBetween val="midCat"/>
        <c:majorUnit val="5"/>
        <c:minorUnit val="1"/>
      </c:valAx>
      <c:valAx>
        <c:axId val="474737960"/>
        <c:scaling>
          <c:orientation val="minMax"/>
          <c:max val="3500"/>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47375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2021</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RAI!$B$114:$M$114</c:f>
              <c:numCache>
                <c:formatCode>0.0</c:formatCode>
                <c:ptCount val="12"/>
                <c:pt idx="0">
                  <c:v>28</c:v>
                </c:pt>
                <c:pt idx="1">
                  <c:v>32</c:v>
                </c:pt>
                <c:pt idx="2">
                  <c:v>66</c:v>
                </c:pt>
                <c:pt idx="3">
                  <c:v>202</c:v>
                </c:pt>
                <c:pt idx="4">
                  <c:v>144</c:v>
                </c:pt>
                <c:pt idx="5">
                  <c:v>464</c:v>
                </c:pt>
                <c:pt idx="6">
                  <c:v>181</c:v>
                </c:pt>
                <c:pt idx="7">
                  <c:v>261</c:v>
                </c:pt>
                <c:pt idx="8">
                  <c:v>292</c:v>
                </c:pt>
                <c:pt idx="9">
                  <c:v>262</c:v>
                </c:pt>
                <c:pt idx="10">
                  <c:v>319</c:v>
                </c:pt>
                <c:pt idx="11">
                  <c:v>83</c:v>
                </c:pt>
              </c:numCache>
            </c:numRef>
          </c:val>
          <c:extLst>
            <c:ext xmlns:c16="http://schemas.microsoft.com/office/drawing/2014/chart" uri="{C3380CC4-5D6E-409C-BE32-E72D297353CC}">
              <c16:uniqueId val="{00000000-F213-4D66-B00E-57B6AB06124D}"/>
            </c:ext>
          </c:extLst>
        </c:ser>
        <c:ser>
          <c:idx val="1"/>
          <c:order val="1"/>
          <c:tx>
            <c:v>Average</c:v>
          </c:tx>
          <c:spPr>
            <a:solidFill>
              <a:srgbClr val="FF0000"/>
            </a:solidFill>
            <a:ln>
              <a:noFill/>
            </a:ln>
            <a:effectLst/>
          </c:spPr>
          <c:invertIfNegative val="0"/>
          <c:errBars>
            <c:errBarType val="both"/>
            <c:errValType val="cust"/>
            <c:noEndCap val="0"/>
            <c:plus>
              <c:numRef>
                <c:f>RAI!$B$122:$M$122</c:f>
                <c:numCache>
                  <c:formatCode>General</c:formatCode>
                  <c:ptCount val="12"/>
                  <c:pt idx="0">
                    <c:v>69.241586276412434</c:v>
                  </c:pt>
                  <c:pt idx="1">
                    <c:v>31.820441637578039</c:v>
                  </c:pt>
                  <c:pt idx="2">
                    <c:v>36.279744035007631</c:v>
                  </c:pt>
                  <c:pt idx="3">
                    <c:v>75.790084825100891</c:v>
                  </c:pt>
                  <c:pt idx="4">
                    <c:v>101.97640767435587</c:v>
                  </c:pt>
                  <c:pt idx="5">
                    <c:v>84.525401701608516</c:v>
                  </c:pt>
                  <c:pt idx="6">
                    <c:v>75.254069379946117</c:v>
                  </c:pt>
                  <c:pt idx="7">
                    <c:v>85.645405560494112</c:v>
                  </c:pt>
                  <c:pt idx="8">
                    <c:v>72.578478743093513</c:v>
                  </c:pt>
                  <c:pt idx="9">
                    <c:v>99.954560952286613</c:v>
                  </c:pt>
                  <c:pt idx="10">
                    <c:v>164.46186701199616</c:v>
                  </c:pt>
                  <c:pt idx="11">
                    <c:v>146.87631486880235</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RAI!$B$121:$M$121</c:f>
              <c:numCache>
                <c:formatCode>0.0</c:formatCode>
                <c:ptCount val="12"/>
                <c:pt idx="0">
                  <c:v>62.951569892473117</c:v>
                </c:pt>
                <c:pt idx="1">
                  <c:v>25.643478260869568</c:v>
                </c:pt>
                <c:pt idx="2">
                  <c:v>31.120717396826084</c:v>
                </c:pt>
                <c:pt idx="3">
                  <c:v>97.234369565217364</c:v>
                </c:pt>
                <c:pt idx="4">
                  <c:v>254.76636984130445</c:v>
                </c:pt>
                <c:pt idx="5">
                  <c:v>225.89968860666664</c:v>
                </c:pt>
                <c:pt idx="6">
                  <c:v>208.37076347415731</c:v>
                </c:pt>
                <c:pt idx="7">
                  <c:v>232.40358080924719</c:v>
                </c:pt>
                <c:pt idx="8">
                  <c:v>240.76333982197801</c:v>
                </c:pt>
                <c:pt idx="9">
                  <c:v>298.12697826086952</c:v>
                </c:pt>
                <c:pt idx="10">
                  <c:v>331.7430322580646</c:v>
                </c:pt>
                <c:pt idx="11">
                  <c:v>191.36480407173906</c:v>
                </c:pt>
              </c:numCache>
            </c:numRef>
          </c:val>
          <c:extLst>
            <c:ext xmlns:c16="http://schemas.microsoft.com/office/drawing/2014/chart" uri="{C3380CC4-5D6E-409C-BE32-E72D297353CC}">
              <c16:uniqueId val="{00000001-F213-4D66-B00E-57B6AB06124D}"/>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2021</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RAI!$B$131:$M$131</c:f>
              <c:numCache>
                <c:formatCode>0.0</c:formatCode>
                <c:ptCount val="12"/>
                <c:pt idx="0">
                  <c:v>56</c:v>
                </c:pt>
                <c:pt idx="1">
                  <c:v>58</c:v>
                </c:pt>
                <c:pt idx="2">
                  <c:v>65</c:v>
                </c:pt>
                <c:pt idx="3">
                  <c:v>69</c:v>
                </c:pt>
                <c:pt idx="4">
                  <c:v>312</c:v>
                </c:pt>
                <c:pt idx="5">
                  <c:v>405</c:v>
                </c:pt>
                <c:pt idx="6">
                  <c:v>572</c:v>
                </c:pt>
                <c:pt idx="7">
                  <c:v>694</c:v>
                </c:pt>
                <c:pt idx="8">
                  <c:v>902</c:v>
                </c:pt>
                <c:pt idx="9">
                  <c:v>1072</c:v>
                </c:pt>
                <c:pt idx="10">
                  <c:v>1263</c:v>
                </c:pt>
                <c:pt idx="11">
                  <c:v>1377</c:v>
                </c:pt>
              </c:numCache>
            </c:numRef>
          </c:val>
          <c:smooth val="0"/>
          <c:extLst xmlns:c15="http://schemas.microsoft.com/office/drawing/2012/chart">
            <c:ext xmlns:c16="http://schemas.microsoft.com/office/drawing/2014/chart" uri="{C3380CC4-5D6E-409C-BE32-E72D297353CC}">
              <c16:uniqueId val="{00000000-6E8D-4C2A-AAA9-188F4C63CB3E}"/>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RAI!$B$132:$M$132</c:f>
              <c:numCache>
                <c:formatCode>0.0</c:formatCode>
                <c:ptCount val="12"/>
                <c:pt idx="0">
                  <c:v>62.951569892473117</c:v>
                </c:pt>
                <c:pt idx="1">
                  <c:v>88.595048153342688</c:v>
                </c:pt>
                <c:pt idx="2">
                  <c:v>119.71576555016877</c:v>
                </c:pt>
                <c:pt idx="3">
                  <c:v>216.95013511538613</c:v>
                </c:pt>
                <c:pt idx="4">
                  <c:v>471.71650495669059</c:v>
                </c:pt>
                <c:pt idx="5">
                  <c:v>697.61619356335723</c:v>
                </c:pt>
                <c:pt idx="6">
                  <c:v>905.98695703751457</c:v>
                </c:pt>
                <c:pt idx="7">
                  <c:v>1138.3905378467618</c:v>
                </c:pt>
                <c:pt idx="8">
                  <c:v>1379.1538776687398</c:v>
                </c:pt>
                <c:pt idx="9">
                  <c:v>1677.2808559296093</c:v>
                </c:pt>
                <c:pt idx="10">
                  <c:v>2009.0238881876739</c:v>
                </c:pt>
                <c:pt idx="11">
                  <c:v>2200.3886922594129</c:v>
                </c:pt>
              </c:numCache>
            </c:numRef>
          </c:val>
          <c:smooth val="0"/>
          <c:extLst>
            <c:ext xmlns:c16="http://schemas.microsoft.com/office/drawing/2014/chart" uri="{C3380CC4-5D6E-409C-BE32-E72D297353CC}">
              <c16:uniqueId val="{00000001-6E8D-4C2A-AAA9-188F4C63CB3E}"/>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RAN!$B$18:$M$18</c:f>
              <c:numCache>
                <c:formatCode>0.0</c:formatCode>
                <c:ptCount val="12"/>
                <c:pt idx="0">
                  <c:v>161.71333333333337</c:v>
                </c:pt>
                <c:pt idx="1">
                  <c:v>71.966666666666669</c:v>
                </c:pt>
                <c:pt idx="2">
                  <c:v>109.22000000000001</c:v>
                </c:pt>
                <c:pt idx="3">
                  <c:v>203.33</c:v>
                </c:pt>
                <c:pt idx="4">
                  <c:v>302.89</c:v>
                </c:pt>
                <c:pt idx="5">
                  <c:v>197.27333333333334</c:v>
                </c:pt>
                <c:pt idx="6">
                  <c:v>174.41333333333333</c:v>
                </c:pt>
                <c:pt idx="7">
                  <c:v>248.92</c:v>
                </c:pt>
                <c:pt idx="8">
                  <c:v>274.32</c:v>
                </c:pt>
                <c:pt idx="9">
                  <c:v>292.10000000000002</c:v>
                </c:pt>
                <c:pt idx="10">
                  <c:v>515.62</c:v>
                </c:pt>
                <c:pt idx="11">
                  <c:v>177.80000000000004</c:v>
                </c:pt>
              </c:numCache>
            </c:numRef>
          </c:val>
          <c:extLst>
            <c:ext xmlns:c16="http://schemas.microsoft.com/office/drawing/2014/chart" uri="{C3380CC4-5D6E-409C-BE32-E72D297353CC}">
              <c16:uniqueId val="{00000000-773A-4CBD-B512-DF16EC935E83}"/>
            </c:ext>
          </c:extLst>
        </c:ser>
        <c:dLbls>
          <c:showLegendKey val="0"/>
          <c:showVal val="0"/>
          <c:showCatName val="0"/>
          <c:showSerName val="0"/>
          <c:showPercent val="0"/>
          <c:showBubbleSize val="0"/>
        </c:dLbls>
        <c:gapWidth val="150"/>
        <c:axId val="474738744"/>
        <c:axId val="474739136"/>
      </c:barChart>
      <c:catAx>
        <c:axId val="47473874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739136"/>
        <c:crosses val="autoZero"/>
        <c:auto val="1"/>
        <c:lblAlgn val="ctr"/>
        <c:lblOffset val="100"/>
        <c:tickMarkSkip val="1"/>
        <c:noMultiLvlLbl val="0"/>
      </c:catAx>
      <c:valAx>
        <c:axId val="474739136"/>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738744"/>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RPA!$B$14:$M$14</c:f>
              <c:numCache>
                <c:formatCode>0.0</c:formatCode>
                <c:ptCount val="12"/>
                <c:pt idx="0">
                  <c:v>85</c:v>
                </c:pt>
                <c:pt idx="1">
                  <c:v>25</c:v>
                </c:pt>
                <c:pt idx="2">
                  <c:v>34</c:v>
                </c:pt>
                <c:pt idx="3">
                  <c:v>22</c:v>
                </c:pt>
                <c:pt idx="4">
                  <c:v>171</c:v>
                </c:pt>
                <c:pt idx="5">
                  <c:v>276</c:v>
                </c:pt>
                <c:pt idx="6">
                  <c:v>307</c:v>
                </c:pt>
                <c:pt idx="7">
                  <c:v>142</c:v>
                </c:pt>
                <c:pt idx="8">
                  <c:v>319</c:v>
                </c:pt>
                <c:pt idx="9">
                  <c:v>232</c:v>
                </c:pt>
                <c:pt idx="10">
                  <c:v>220</c:v>
                </c:pt>
                <c:pt idx="11">
                  <c:v>59</c:v>
                </c:pt>
              </c:numCache>
            </c:numRef>
          </c:val>
          <c:extLst>
            <c:ext xmlns:c16="http://schemas.microsoft.com/office/drawing/2014/chart" uri="{C3380CC4-5D6E-409C-BE32-E72D297353CC}">
              <c16:uniqueId val="{00000000-4B3F-4904-8F19-CB292D315E35}"/>
            </c:ext>
          </c:extLst>
        </c:ser>
        <c:ser>
          <c:idx val="1"/>
          <c:order val="1"/>
          <c:tx>
            <c:v>Average</c:v>
          </c:tx>
          <c:spPr>
            <a:solidFill>
              <a:srgbClr val="FF0000"/>
            </a:solidFill>
            <a:ln>
              <a:noFill/>
            </a:ln>
            <a:effectLst/>
          </c:spPr>
          <c:invertIfNegative val="0"/>
          <c:errBars>
            <c:errBarType val="both"/>
            <c:errValType val="cust"/>
            <c:noEndCap val="0"/>
            <c:plus>
              <c:numRef>
                <c:f>RPA!$B$20:$M$20</c:f>
                <c:numCache>
                  <c:formatCode>General</c:formatCode>
                  <c:ptCount val="12"/>
                  <c:pt idx="0">
                    <c:v>49.908606949293301</c:v>
                  </c:pt>
                  <c:pt idx="1">
                    <c:v>17.894532285429694</c:v>
                  </c:pt>
                  <c:pt idx="2">
                    <c:v>44.707692601808226</c:v>
                  </c:pt>
                  <c:pt idx="3">
                    <c:v>83.882026945254765</c:v>
                  </c:pt>
                  <c:pt idx="4">
                    <c:v>122.51647119585886</c:v>
                  </c:pt>
                  <c:pt idx="5">
                    <c:v>77.733490438255018</c:v>
                  </c:pt>
                  <c:pt idx="6">
                    <c:v>110.59096306258984</c:v>
                  </c:pt>
                  <c:pt idx="7">
                    <c:v>113.96044113137306</c:v>
                  </c:pt>
                  <c:pt idx="8">
                    <c:v>90.005026314671738</c:v>
                  </c:pt>
                  <c:pt idx="9">
                    <c:v>89.233688985718814</c:v>
                  </c:pt>
                  <c:pt idx="10">
                    <c:v>25.495682407587591</c:v>
                  </c:pt>
                  <c:pt idx="11">
                    <c:v>97.377670511702604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RPA!$B$19:$M$19</c:f>
              <c:numCache>
                <c:formatCode>0.0</c:formatCode>
                <c:ptCount val="12"/>
                <c:pt idx="0">
                  <c:v>65.928571428571431</c:v>
                </c:pt>
                <c:pt idx="1">
                  <c:v>26.25</c:v>
                </c:pt>
                <c:pt idx="2">
                  <c:v>44.444444444444443</c:v>
                </c:pt>
                <c:pt idx="3">
                  <c:v>93.222222222222229</c:v>
                </c:pt>
                <c:pt idx="4">
                  <c:v>271</c:v>
                </c:pt>
                <c:pt idx="5">
                  <c:v>259.3125</c:v>
                </c:pt>
                <c:pt idx="6">
                  <c:v>237.61111111111111</c:v>
                </c:pt>
                <c:pt idx="7">
                  <c:v>282.875</c:v>
                </c:pt>
                <c:pt idx="8">
                  <c:v>327.28571428571428</c:v>
                </c:pt>
                <c:pt idx="9">
                  <c:v>294.36250000000001</c:v>
                </c:pt>
                <c:pt idx="10">
                  <c:v>269.61250000000001</c:v>
                </c:pt>
                <c:pt idx="11">
                  <c:v>121.875</c:v>
                </c:pt>
              </c:numCache>
            </c:numRef>
          </c:val>
          <c:extLst>
            <c:ext xmlns:c16="http://schemas.microsoft.com/office/drawing/2014/chart" uri="{C3380CC4-5D6E-409C-BE32-E72D297353CC}">
              <c16:uniqueId val="{00000001-4B3F-4904-8F19-CB292D315E35}"/>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RPA!$B$29:$M$29</c:f>
              <c:numCache>
                <c:formatCode>0.0</c:formatCode>
                <c:ptCount val="12"/>
                <c:pt idx="0">
                  <c:v>85</c:v>
                </c:pt>
                <c:pt idx="1">
                  <c:v>110</c:v>
                </c:pt>
                <c:pt idx="2">
                  <c:v>144</c:v>
                </c:pt>
                <c:pt idx="3">
                  <c:v>166</c:v>
                </c:pt>
                <c:pt idx="4">
                  <c:v>337</c:v>
                </c:pt>
                <c:pt idx="5">
                  <c:v>613</c:v>
                </c:pt>
                <c:pt idx="6">
                  <c:v>920</c:v>
                </c:pt>
                <c:pt idx="7">
                  <c:v>1062</c:v>
                </c:pt>
                <c:pt idx="8">
                  <c:v>1381</c:v>
                </c:pt>
                <c:pt idx="9">
                  <c:v>1613</c:v>
                </c:pt>
                <c:pt idx="10">
                  <c:v>1833</c:v>
                </c:pt>
                <c:pt idx="11">
                  <c:v>1892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0E39-460D-BFCC-933F5A18FEDA}"/>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RPA!$B$30:$M$30</c:f>
              <c:numCache>
                <c:formatCode>0.0</c:formatCode>
                <c:ptCount val="12"/>
                <c:pt idx="0">
                  <c:v>65.928571428571431</c:v>
                </c:pt>
                <c:pt idx="1">
                  <c:v>92.178571428571431</c:v>
                </c:pt>
                <c:pt idx="2">
                  <c:v>136.62301587301587</c:v>
                </c:pt>
                <c:pt idx="3">
                  <c:v>229.8452380952381</c:v>
                </c:pt>
                <c:pt idx="4">
                  <c:v>500.84523809523807</c:v>
                </c:pt>
                <c:pt idx="5">
                  <c:v>760.15773809523807</c:v>
                </c:pt>
                <c:pt idx="6">
                  <c:v>997.76884920634916</c:v>
                </c:pt>
                <c:pt idx="7">
                  <c:v>1280.6438492063492</c:v>
                </c:pt>
                <c:pt idx="8">
                  <c:v>1607.9295634920634</c:v>
                </c:pt>
                <c:pt idx="9">
                  <c:v>1902.2920634920633</c:v>
                </c:pt>
                <c:pt idx="10">
                  <c:v>2171.9045634920635</c:v>
                </c:pt>
                <c:pt idx="11">
                  <c:v>2293.7795634920635</c:v>
                </c:pt>
              </c:numCache>
            </c:numRef>
          </c:val>
          <c:smooth val="0"/>
          <c:extLst>
            <c:ext xmlns:c16="http://schemas.microsoft.com/office/drawing/2014/chart" uri="{C3380CC4-5D6E-409C-BE32-E72D297353CC}">
              <c16:uniqueId val="{00000001-0E39-460D-BFCC-933F5A18FEDA}"/>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Monthly Precipitation</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1"/>
          <c:tx>
            <c:v>Average</c:v>
          </c:tx>
          <c:spPr>
            <a:solidFill>
              <a:srgbClr val="FF0000"/>
            </a:solidFill>
            <a:ln>
              <a:noFill/>
            </a:ln>
            <a:effectLst/>
          </c:spPr>
          <c:invertIfNegative val="0"/>
          <c:errBars>
            <c:errBarType val="both"/>
            <c:errValType val="cust"/>
            <c:noEndCap val="0"/>
            <c:plus>
              <c:numRef>
                <c:f>RPD!$B$38:$M$38</c:f>
                <c:numCache>
                  <c:formatCode>General</c:formatCode>
                  <c:ptCount val="12"/>
                  <c:pt idx="0">
                    <c:v>52.964497392551387</c:v>
                  </c:pt>
                  <c:pt idx="1">
                    <c:v>42.89575714394585</c:v>
                  </c:pt>
                  <c:pt idx="2">
                    <c:v>39.192502056647491</c:v>
                  </c:pt>
                  <c:pt idx="3">
                    <c:v>82.268714800467365</c:v>
                  </c:pt>
                  <c:pt idx="4">
                    <c:v>114.31196180205524</c:v>
                  </c:pt>
                  <c:pt idx="5">
                    <c:v>142.95183096928579</c:v>
                  </c:pt>
                  <c:pt idx="6">
                    <c:v>107.60040277880438</c:v>
                  </c:pt>
                  <c:pt idx="7">
                    <c:v>95.453352417213281</c:v>
                  </c:pt>
                  <c:pt idx="8">
                    <c:v>94.806736660725647</c:v>
                  </c:pt>
                  <c:pt idx="9">
                    <c:v>105.11485084880017</c:v>
                  </c:pt>
                  <c:pt idx="10">
                    <c:v>157.81244101680485</c:v>
                  </c:pt>
                  <c:pt idx="11">
                    <c:v>193.0046934922903</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RPD!$B$37:$M$37</c:f>
              <c:numCache>
                <c:formatCode>0.0</c:formatCode>
                <c:ptCount val="12"/>
                <c:pt idx="0">
                  <c:v>48.180740740740745</c:v>
                </c:pt>
                <c:pt idx="1">
                  <c:v>36.83428571428572</c:v>
                </c:pt>
                <c:pt idx="2">
                  <c:v>48.642142857142858</c:v>
                </c:pt>
                <c:pt idx="3">
                  <c:v>127.07142857142857</c:v>
                </c:pt>
                <c:pt idx="4">
                  <c:v>299.22599999999994</c:v>
                </c:pt>
                <c:pt idx="5">
                  <c:v>289.82466666666664</c:v>
                </c:pt>
                <c:pt idx="6">
                  <c:v>291.04333333333335</c:v>
                </c:pt>
                <c:pt idx="7">
                  <c:v>292.31655172413792</c:v>
                </c:pt>
                <c:pt idx="8">
                  <c:v>308.60344827586209</c:v>
                </c:pt>
                <c:pt idx="9">
                  <c:v>340.20758620689656</c:v>
                </c:pt>
                <c:pt idx="10">
                  <c:v>370.67714285714288</c:v>
                </c:pt>
                <c:pt idx="11">
                  <c:v>214.17285714285714</c:v>
                </c:pt>
              </c:numCache>
            </c:numRef>
          </c:val>
          <c:extLst>
            <c:ext xmlns:c16="http://schemas.microsoft.com/office/drawing/2014/chart" uri="{C3380CC4-5D6E-409C-BE32-E72D297353CC}">
              <c16:uniqueId val="{00000001-2716-4F46-81D8-38CEEE879424}"/>
            </c:ext>
          </c:extLst>
        </c:ser>
        <c:dLbls>
          <c:showLegendKey val="0"/>
          <c:showVal val="0"/>
          <c:showCatName val="0"/>
          <c:showSerName val="0"/>
          <c:showPercent val="0"/>
          <c:showBubbleSize val="0"/>
        </c:dLbls>
        <c:gapWidth val="150"/>
        <c:axId val="474741096"/>
        <c:axId val="474741488"/>
        <c:extLst>
          <c:ext xmlns:c15="http://schemas.microsoft.com/office/drawing/2012/chart" uri="{02D57815-91ED-43cb-92C2-25804820EDAC}">
            <c15:filteredBarSeries>
              <c15:ser>
                <c:idx val="0"/>
                <c:order val="0"/>
                <c:tx>
                  <c:v>2015</c:v>
                </c:tx>
                <c:spPr>
                  <a:solidFill>
                    <a:srgbClr val="0000FF"/>
                  </a:solidFill>
                  <a:ln>
                    <a:noFill/>
                  </a:ln>
                  <a:effectLst/>
                </c:spPr>
                <c:invertIfNegative val="0"/>
                <c:cat>
                  <c:strRef>
                    <c:extLst>
                      <c:ext uri="{02D57815-91ED-43cb-92C2-25804820EDAC}">
                        <c15:formulaRef>
                          <c15:sqref>ABU!$B$4:$M$4</c15:sqref>
                        </c15:formulaRef>
                      </c:ext>
                    </c:extLst>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uri="{02D57815-91ED-43cb-92C2-25804820EDAC}">
                        <c15:formulaRef>
                          <c15:sqref>RPD!$B$34:$M$34</c15:sqref>
                        </c15:formulaRef>
                      </c:ext>
                    </c:extLst>
                    <c:numCache>
                      <c:formatCode>0.0</c:formatCode>
                      <c:ptCount val="12"/>
                      <c:pt idx="0">
                        <c:v>0</c:v>
                      </c:pt>
                      <c:pt idx="1">
                        <c:v>9</c:v>
                      </c:pt>
                      <c:pt idx="2">
                        <c:v>11</c:v>
                      </c:pt>
                      <c:pt idx="3">
                        <c:v>99</c:v>
                      </c:pt>
                      <c:pt idx="4">
                        <c:v>385</c:v>
                      </c:pt>
                      <c:pt idx="5">
                        <c:v>136</c:v>
                      </c:pt>
                      <c:pt idx="6">
                        <c:v>40</c:v>
                      </c:pt>
                      <c:pt idx="7">
                        <c:v>309</c:v>
                      </c:pt>
                      <c:pt idx="8">
                        <c:v>428</c:v>
                      </c:pt>
                      <c:pt idx="9">
                        <c:v>353</c:v>
                      </c:pt>
                      <c:pt idx="10">
                        <c:v>0</c:v>
                      </c:pt>
                      <c:pt idx="11">
                        <c:v>0</c:v>
                      </c:pt>
                    </c:numCache>
                  </c:numRef>
                </c:val>
                <c:extLst>
                  <c:ext xmlns:c16="http://schemas.microsoft.com/office/drawing/2014/chart" uri="{C3380CC4-5D6E-409C-BE32-E72D297353CC}">
                    <c16:uniqueId val="{00000000-2716-4F46-81D8-38CEEE879424}"/>
                  </c:ext>
                </c:extLst>
              </c15:ser>
            </c15:filteredBarSeries>
          </c:ext>
        </c:extLst>
      </c:barChart>
      <c:catAx>
        <c:axId val="474741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4741488"/>
        <c:crosses val="autoZero"/>
        <c:auto val="1"/>
        <c:lblAlgn val="ctr"/>
        <c:lblOffset val="100"/>
        <c:tickMarkSkip val="1"/>
        <c:noMultiLvlLbl val="0"/>
      </c:catAx>
      <c:valAx>
        <c:axId val="474741488"/>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4741096"/>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RPD!$A$6:$A$35</c:f>
              <c:numCache>
                <c:formatCode>General</c:formatCode>
                <c:ptCount val="3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numCache>
            </c:numRef>
          </c:xVal>
          <c:yVal>
            <c:numRef>
              <c:f>RPD!$N$6:$N$35</c:f>
              <c:numCache>
                <c:formatCode>0.0</c:formatCode>
                <c:ptCount val="30"/>
                <c:pt idx="0">
                  <c:v>2194.5599999999995</c:v>
                </c:pt>
                <c:pt idx="1">
                  <c:v>2860.0400000000004</c:v>
                </c:pt>
                <c:pt idx="2">
                  <c:v>3159.76</c:v>
                </c:pt>
                <c:pt idx="3">
                  <c:v>2235.2000000000003</c:v>
                </c:pt>
                <c:pt idx="5">
                  <c:v>2120.9</c:v>
                </c:pt>
                <c:pt idx="6">
                  <c:v>2303.7799999999997</c:v>
                </c:pt>
                <c:pt idx="7">
                  <c:v>2669.5400000000004</c:v>
                </c:pt>
                <c:pt idx="8">
                  <c:v>2286</c:v>
                </c:pt>
                <c:pt idx="9">
                  <c:v>2496.8200000000002</c:v>
                </c:pt>
                <c:pt idx="10">
                  <c:v>3337.56</c:v>
                </c:pt>
                <c:pt idx="11">
                  <c:v>1577.3400000000001</c:v>
                </c:pt>
                <c:pt idx="12">
                  <c:v>2900.6799999999994</c:v>
                </c:pt>
                <c:pt idx="13">
                  <c:v>3713.4800000000005</c:v>
                </c:pt>
                <c:pt idx="14">
                  <c:v>3675.38</c:v>
                </c:pt>
                <c:pt idx="15">
                  <c:v>2392.6800000000003</c:v>
                </c:pt>
                <c:pt idx="16">
                  <c:v>2344.42</c:v>
                </c:pt>
                <c:pt idx="17">
                  <c:v>3378.2000000000003</c:v>
                </c:pt>
                <c:pt idx="19">
                  <c:v>2164.0800000000004</c:v>
                </c:pt>
                <c:pt idx="20">
                  <c:v>1950.7200000000003</c:v>
                </c:pt>
                <c:pt idx="21">
                  <c:v>3550.34</c:v>
                </c:pt>
                <c:pt idx="22">
                  <c:v>2756</c:v>
                </c:pt>
                <c:pt idx="23">
                  <c:v>2362</c:v>
                </c:pt>
                <c:pt idx="25">
                  <c:v>3395</c:v>
                </c:pt>
                <c:pt idx="27">
                  <c:v>2543</c:v>
                </c:pt>
              </c:numCache>
            </c:numRef>
          </c:yVal>
          <c:smooth val="0"/>
          <c:extLst>
            <c:ext xmlns:c16="http://schemas.microsoft.com/office/drawing/2014/chart" uri="{C3380CC4-5D6E-409C-BE32-E72D297353CC}">
              <c16:uniqueId val="{00000000-B18A-4BB0-873A-513604E584BC}"/>
            </c:ext>
          </c:extLst>
        </c:ser>
        <c:dLbls>
          <c:showLegendKey val="0"/>
          <c:showVal val="0"/>
          <c:showCatName val="0"/>
          <c:showSerName val="0"/>
          <c:showPercent val="0"/>
          <c:showBubbleSize val="0"/>
        </c:dLbls>
        <c:axId val="474742272"/>
        <c:axId val="474742664"/>
      </c:scatterChart>
      <c:valAx>
        <c:axId val="474742272"/>
        <c:scaling>
          <c:orientation val="minMax"/>
          <c:max val="2015"/>
          <c:min val="198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742664"/>
        <c:crosses val="autoZero"/>
        <c:crossBetween val="midCat"/>
        <c:majorUnit val="5"/>
        <c:minorUnit val="1"/>
      </c:valAx>
      <c:valAx>
        <c:axId val="474742664"/>
        <c:scaling>
          <c:orientation val="minMax"/>
          <c:max val="4000"/>
          <c:min val="10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7422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RPA_RPD!$A$6:$A$47</c:f>
              <c:numCache>
                <c:formatCode>General</c:formatCode>
                <c:ptCount val="4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pt idx="40">
                  <c:v>2026</c:v>
                </c:pt>
              </c:numCache>
            </c:numRef>
          </c:xVal>
          <c:yVal>
            <c:numRef>
              <c:f>RPA_RPD!$N$6:$N$47</c:f>
              <c:numCache>
                <c:formatCode>0.0</c:formatCode>
                <c:ptCount val="42"/>
                <c:pt idx="0">
                  <c:v>2194.5599999999995</c:v>
                </c:pt>
                <c:pt idx="1">
                  <c:v>2860.0400000000004</c:v>
                </c:pt>
                <c:pt idx="2">
                  <c:v>3159.76</c:v>
                </c:pt>
                <c:pt idx="3">
                  <c:v>2235.2000000000003</c:v>
                </c:pt>
                <c:pt idx="5">
                  <c:v>2120.9</c:v>
                </c:pt>
                <c:pt idx="6">
                  <c:v>2303.7799999999997</c:v>
                </c:pt>
                <c:pt idx="7">
                  <c:v>2669.5400000000004</c:v>
                </c:pt>
                <c:pt idx="8">
                  <c:v>2286</c:v>
                </c:pt>
                <c:pt idx="9">
                  <c:v>2496.8200000000002</c:v>
                </c:pt>
                <c:pt idx="10">
                  <c:v>3337.56</c:v>
                </c:pt>
                <c:pt idx="11">
                  <c:v>1577.3400000000001</c:v>
                </c:pt>
                <c:pt idx="12">
                  <c:v>2900.6799999999994</c:v>
                </c:pt>
                <c:pt idx="13">
                  <c:v>3713.4800000000005</c:v>
                </c:pt>
                <c:pt idx="14">
                  <c:v>3675.38</c:v>
                </c:pt>
                <c:pt idx="15">
                  <c:v>2392.6800000000003</c:v>
                </c:pt>
                <c:pt idx="16">
                  <c:v>2344.42</c:v>
                </c:pt>
                <c:pt idx="17">
                  <c:v>3378.2000000000003</c:v>
                </c:pt>
                <c:pt idx="19">
                  <c:v>2164.0800000000004</c:v>
                </c:pt>
                <c:pt idx="20">
                  <c:v>1950.7200000000003</c:v>
                </c:pt>
                <c:pt idx="21">
                  <c:v>3550.34</c:v>
                </c:pt>
                <c:pt idx="22">
                  <c:v>2756</c:v>
                </c:pt>
                <c:pt idx="23">
                  <c:v>2362</c:v>
                </c:pt>
                <c:pt idx="25">
                  <c:v>3395</c:v>
                </c:pt>
                <c:pt idx="27">
                  <c:v>2543</c:v>
                </c:pt>
                <c:pt idx="34">
                  <c:v>2277</c:v>
                </c:pt>
                <c:pt idx="36">
                  <c:v>3288</c:v>
                </c:pt>
                <c:pt idx="37">
                  <c:v>1892</c:v>
                </c:pt>
              </c:numCache>
            </c:numRef>
          </c:yVal>
          <c:smooth val="0"/>
          <c:extLst>
            <c:ext xmlns:c16="http://schemas.microsoft.com/office/drawing/2014/chart" uri="{C3380CC4-5D6E-409C-BE32-E72D297353CC}">
              <c16:uniqueId val="{00000000-50F6-4DE4-B3E1-90A8BCBEBCE8}"/>
            </c:ext>
          </c:extLst>
        </c:ser>
        <c:dLbls>
          <c:showLegendKey val="0"/>
          <c:showVal val="0"/>
          <c:showCatName val="0"/>
          <c:showSerName val="0"/>
          <c:showPercent val="0"/>
          <c:showBubbleSize val="0"/>
        </c:dLbls>
        <c:axId val="474744624"/>
        <c:axId val="474745016"/>
      </c:scatterChart>
      <c:valAx>
        <c:axId val="474744624"/>
        <c:scaling>
          <c:orientation val="minMax"/>
          <c:max val="2025"/>
          <c:min val="198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4745016"/>
        <c:crosses val="autoZero"/>
        <c:crossBetween val="midCat"/>
        <c:majorUnit val="5"/>
        <c:minorUnit val="1"/>
      </c:valAx>
      <c:valAx>
        <c:axId val="474745016"/>
        <c:scaling>
          <c:orientation val="minMax"/>
          <c:max val="4000"/>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47446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2021</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RPA_RPD!$B$41:$M$41</c:f>
              <c:numCache>
                <c:formatCode>0.0</c:formatCode>
                <c:ptCount val="12"/>
                <c:pt idx="0">
                  <c:v>46</c:v>
                </c:pt>
                <c:pt idx="1">
                  <c:v>15</c:v>
                </c:pt>
                <c:pt idx="2">
                  <c:v>102</c:v>
                </c:pt>
                <c:pt idx="3">
                  <c:v>135</c:v>
                </c:pt>
                <c:pt idx="4">
                  <c:v>208</c:v>
                </c:pt>
                <c:pt idx="5">
                  <c:v>281</c:v>
                </c:pt>
                <c:pt idx="6">
                  <c:v>276</c:v>
                </c:pt>
                <c:pt idx="10">
                  <c:v>308</c:v>
                </c:pt>
                <c:pt idx="11">
                  <c:v>65</c:v>
                </c:pt>
              </c:numCache>
            </c:numRef>
          </c:val>
          <c:extLst>
            <c:ext xmlns:c16="http://schemas.microsoft.com/office/drawing/2014/chart" uri="{C3380CC4-5D6E-409C-BE32-E72D297353CC}">
              <c16:uniqueId val="{00000000-0E6D-4D75-989C-13C4659FE5EE}"/>
            </c:ext>
          </c:extLst>
        </c:ser>
        <c:ser>
          <c:idx val="1"/>
          <c:order val="1"/>
          <c:tx>
            <c:v>Average</c:v>
          </c:tx>
          <c:spPr>
            <a:solidFill>
              <a:srgbClr val="FF0000"/>
            </a:solidFill>
            <a:ln>
              <a:noFill/>
            </a:ln>
            <a:effectLst/>
          </c:spPr>
          <c:invertIfNegative val="0"/>
          <c:errBars>
            <c:errBarType val="both"/>
            <c:errValType val="cust"/>
            <c:noEndCap val="0"/>
            <c:plus>
              <c:numRef>
                <c:f>RPA_RPD!$B$49:$M$49</c:f>
                <c:numCache>
                  <c:formatCode>General</c:formatCode>
                  <c:ptCount val="12"/>
                  <c:pt idx="0">
                    <c:v>52.116521735335141</c:v>
                  </c:pt>
                  <c:pt idx="1">
                    <c:v>38.773996817536741</c:v>
                  </c:pt>
                  <c:pt idx="2">
                    <c:v>39.989358120094181</c:v>
                  </c:pt>
                  <c:pt idx="3">
                    <c:v>83.909563077595735</c:v>
                  </c:pt>
                  <c:pt idx="4">
                    <c:v>115.67225307017391</c:v>
                  </c:pt>
                  <c:pt idx="5">
                    <c:v>131.04080030106476</c:v>
                  </c:pt>
                  <c:pt idx="6">
                    <c:v>103.17898051403034</c:v>
                  </c:pt>
                  <c:pt idx="7">
                    <c:v>99.490720829186429</c:v>
                  </c:pt>
                  <c:pt idx="8">
                    <c:v>91.794414670533726</c:v>
                  </c:pt>
                  <c:pt idx="9">
                    <c:v>103.96325629759765</c:v>
                  </c:pt>
                  <c:pt idx="10">
                    <c:v>145.45819911084911</c:v>
                  </c:pt>
                  <c:pt idx="11">
                    <c:v>179.29666122476797</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RPA_RPD!$B$48:$M$48</c:f>
              <c:numCache>
                <c:formatCode>0.0</c:formatCode>
                <c:ptCount val="12"/>
                <c:pt idx="0">
                  <c:v>51.834705882352942</c:v>
                </c:pt>
                <c:pt idx="1">
                  <c:v>34.482222222222227</c:v>
                </c:pt>
                <c:pt idx="2">
                  <c:v>48.721666666666664</c:v>
                </c:pt>
                <c:pt idx="3">
                  <c:v>119.38888888888889</c:v>
                </c:pt>
                <c:pt idx="4">
                  <c:v>290.994054054054</c:v>
                </c:pt>
                <c:pt idx="5">
                  <c:v>287.41189189189191</c:v>
                </c:pt>
                <c:pt idx="6">
                  <c:v>285.04736842105268</c:v>
                </c:pt>
                <c:pt idx="7">
                  <c:v>289.94944444444445</c:v>
                </c:pt>
                <c:pt idx="8">
                  <c:v>308.7</c:v>
                </c:pt>
                <c:pt idx="9">
                  <c:v>330.27833333333336</c:v>
                </c:pt>
                <c:pt idx="10">
                  <c:v>348.21833333333336</c:v>
                </c:pt>
                <c:pt idx="11">
                  <c:v>193.66222222222223</c:v>
                </c:pt>
              </c:numCache>
            </c:numRef>
          </c:val>
          <c:extLst>
            <c:ext xmlns:c16="http://schemas.microsoft.com/office/drawing/2014/chart" uri="{C3380CC4-5D6E-409C-BE32-E72D297353CC}">
              <c16:uniqueId val="{00000001-0E6D-4D75-989C-13C4659FE5EE}"/>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ARC!$B$29:$M$29</c:f>
              <c:numCache>
                <c:formatCode>0.0</c:formatCode>
                <c:ptCount val="12"/>
                <c:pt idx="0">
                  <c:v>20</c:v>
                </c:pt>
                <c:pt idx="1">
                  <c:v>0</c:v>
                </c:pt>
                <c:pt idx="2">
                  <c:v>40</c:v>
                </c:pt>
                <c:pt idx="3">
                  <c:v>40</c:v>
                </c:pt>
                <c:pt idx="4">
                  <c:v>145</c:v>
                </c:pt>
                <c:pt idx="5">
                  <c:v>171</c:v>
                </c:pt>
                <c:pt idx="6">
                  <c:v>376</c:v>
                </c:pt>
                <c:pt idx="7">
                  <c:v>174</c:v>
                </c:pt>
                <c:pt idx="8">
                  <c:v>259</c:v>
                </c:pt>
                <c:pt idx="9">
                  <c:v>235</c:v>
                </c:pt>
                <c:pt idx="10">
                  <c:v>309</c:v>
                </c:pt>
                <c:pt idx="11">
                  <c:v>45</c:v>
                </c:pt>
              </c:numCache>
            </c:numRef>
          </c:val>
          <c:extLst>
            <c:ext xmlns:c16="http://schemas.microsoft.com/office/drawing/2014/chart" uri="{C3380CC4-5D6E-409C-BE32-E72D297353CC}">
              <c16:uniqueId val="{00000000-36F0-4A1C-8E37-8743F4E3340B}"/>
            </c:ext>
          </c:extLst>
        </c:ser>
        <c:ser>
          <c:idx val="1"/>
          <c:order val="1"/>
          <c:tx>
            <c:v>Average</c:v>
          </c:tx>
          <c:spPr>
            <a:solidFill>
              <a:srgbClr val="FF0000"/>
            </a:solidFill>
            <a:ln>
              <a:noFill/>
            </a:ln>
            <a:effectLst/>
          </c:spPr>
          <c:invertIfNegative val="0"/>
          <c:errBars>
            <c:errBarType val="both"/>
            <c:errValType val="cust"/>
            <c:noEndCap val="0"/>
            <c:plus>
              <c:numRef>
                <c:f>ACL!$B$93:$M$93</c:f>
                <c:numCache>
                  <c:formatCode>General</c:formatCode>
                  <c:ptCount val="12"/>
                  <c:pt idx="0">
                    <c:v>128.3805375841512</c:v>
                  </c:pt>
                  <c:pt idx="1">
                    <c:v>51.723565094214102</c:v>
                  </c:pt>
                  <c:pt idx="2">
                    <c:v>59.194536166538235</c:v>
                  </c:pt>
                  <c:pt idx="3">
                    <c:v>131.01124701375844</c:v>
                  </c:pt>
                  <c:pt idx="4">
                    <c:v>157.737070307279</c:v>
                  </c:pt>
                  <c:pt idx="5">
                    <c:v>116.05363343423936</c:v>
                  </c:pt>
                  <c:pt idx="6">
                    <c:v>116.43546955121123</c:v>
                  </c:pt>
                  <c:pt idx="7">
                    <c:v>110.43129786453146</c:v>
                  </c:pt>
                  <c:pt idx="8">
                    <c:v>109.57733492305407</c:v>
                  </c:pt>
                  <c:pt idx="9">
                    <c:v>166.64610002630639</c:v>
                  </c:pt>
                  <c:pt idx="10">
                    <c:v>222.52550521535591</c:v>
                  </c:pt>
                  <c:pt idx="11">
                    <c:v>282.6945254157356</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ARC!$B$34:$M$34</c:f>
              <c:numCache>
                <c:formatCode>0.0</c:formatCode>
                <c:ptCount val="12"/>
                <c:pt idx="0">
                  <c:v>22.450399999999998</c:v>
                </c:pt>
                <c:pt idx="1">
                  <c:v>5.0927999999999995</c:v>
                </c:pt>
                <c:pt idx="2">
                  <c:v>16.305</c:v>
                </c:pt>
                <c:pt idx="3">
                  <c:v>101.4208</c:v>
                </c:pt>
                <c:pt idx="4">
                  <c:v>286.43680000000001</c:v>
                </c:pt>
                <c:pt idx="5">
                  <c:v>356.13279999999997</c:v>
                </c:pt>
                <c:pt idx="6">
                  <c:v>351.02080000000001</c:v>
                </c:pt>
                <c:pt idx="7">
                  <c:v>380.09039999999999</c:v>
                </c:pt>
                <c:pt idx="8">
                  <c:v>356.42320000000001</c:v>
                </c:pt>
                <c:pt idx="9">
                  <c:v>376.88500000000005</c:v>
                </c:pt>
                <c:pt idx="10">
                  <c:v>347.40500000000003</c:v>
                </c:pt>
                <c:pt idx="11">
                  <c:v>158.66750000000002</c:v>
                </c:pt>
              </c:numCache>
            </c:numRef>
          </c:val>
          <c:extLst>
            <c:ext xmlns:c16="http://schemas.microsoft.com/office/drawing/2014/chart" uri="{C3380CC4-5D6E-409C-BE32-E72D297353CC}">
              <c16:uniqueId val="{00000001-36F0-4A1C-8E37-8743F4E3340B}"/>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2021</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RPA_RPD!$B$58:$M$58</c:f>
              <c:numCache>
                <c:formatCode>0.0</c:formatCode>
                <c:ptCount val="12"/>
                <c:pt idx="0">
                  <c:v>85</c:v>
                </c:pt>
                <c:pt idx="1">
                  <c:v>110</c:v>
                </c:pt>
                <c:pt idx="2">
                  <c:v>144</c:v>
                </c:pt>
                <c:pt idx="3">
                  <c:v>166</c:v>
                </c:pt>
                <c:pt idx="4">
                  <c:v>337</c:v>
                </c:pt>
                <c:pt idx="5">
                  <c:v>613</c:v>
                </c:pt>
                <c:pt idx="6">
                  <c:v>920</c:v>
                </c:pt>
                <c:pt idx="7">
                  <c:v>1062</c:v>
                </c:pt>
                <c:pt idx="8">
                  <c:v>1381</c:v>
                </c:pt>
                <c:pt idx="9">
                  <c:v>1613</c:v>
                </c:pt>
                <c:pt idx="10">
                  <c:v>1833</c:v>
                </c:pt>
                <c:pt idx="11">
                  <c:v>1892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040-41B4-98C2-5DA08697D9CA}"/>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RPA_RPD!$B$59:$M$59</c:f>
              <c:numCache>
                <c:formatCode>0.0</c:formatCode>
                <c:ptCount val="12"/>
                <c:pt idx="0">
                  <c:v>51.834705882352942</c:v>
                </c:pt>
                <c:pt idx="1">
                  <c:v>86.316928104575169</c:v>
                </c:pt>
                <c:pt idx="2">
                  <c:v>135.03859477124183</c:v>
                </c:pt>
                <c:pt idx="3">
                  <c:v>254.42748366013072</c:v>
                </c:pt>
                <c:pt idx="4">
                  <c:v>545.42153771418475</c:v>
                </c:pt>
                <c:pt idx="5">
                  <c:v>832.83342960607661</c:v>
                </c:pt>
                <c:pt idx="6">
                  <c:v>1117.8807980271292</c:v>
                </c:pt>
                <c:pt idx="7">
                  <c:v>1407.8302424715737</c:v>
                </c:pt>
                <c:pt idx="8">
                  <c:v>1716.5302424715737</c:v>
                </c:pt>
                <c:pt idx="9">
                  <c:v>2046.8085758049072</c:v>
                </c:pt>
                <c:pt idx="10">
                  <c:v>2395.0269091382406</c:v>
                </c:pt>
                <c:pt idx="11">
                  <c:v>2588.6891313604629</c:v>
                </c:pt>
              </c:numCache>
            </c:numRef>
          </c:val>
          <c:smooth val="0"/>
          <c:extLst>
            <c:ext xmlns:c16="http://schemas.microsoft.com/office/drawing/2014/chart" uri="{C3380CC4-5D6E-409C-BE32-E72D297353CC}">
              <c16:uniqueId val="{00000001-3040-41B4-98C2-5DA08697D9CA}"/>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SAL!$A$5:$A$131</c:f>
              <c:numCache>
                <c:formatCode>0</c:formatCode>
                <c:ptCount val="127"/>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formatCode="General">
                  <c:v>2016</c:v>
                </c:pt>
                <c:pt idx="117" formatCode="General">
                  <c:v>2017</c:v>
                </c:pt>
                <c:pt idx="118" formatCode="General">
                  <c:v>2018</c:v>
                </c:pt>
                <c:pt idx="119" formatCode="General">
                  <c:v>2019</c:v>
                </c:pt>
                <c:pt idx="120" formatCode="General">
                  <c:v>2020</c:v>
                </c:pt>
                <c:pt idx="121" formatCode="General">
                  <c:v>2021</c:v>
                </c:pt>
                <c:pt idx="122" formatCode="General">
                  <c:v>2022</c:v>
                </c:pt>
                <c:pt idx="123" formatCode="General">
                  <c:v>2023</c:v>
                </c:pt>
                <c:pt idx="124" formatCode="General">
                  <c:v>2024</c:v>
                </c:pt>
                <c:pt idx="125" formatCode="General">
                  <c:v>2025</c:v>
                </c:pt>
                <c:pt idx="126" formatCode="General">
                  <c:v>2026</c:v>
                </c:pt>
              </c:numCache>
            </c:numRef>
          </c:xVal>
          <c:yVal>
            <c:numRef>
              <c:f>SAL!$N$5:$N$131</c:f>
              <c:numCache>
                <c:formatCode>0.0</c:formatCode>
                <c:ptCount val="127"/>
                <c:pt idx="0">
                  <c:v>2564.13</c:v>
                </c:pt>
                <c:pt idx="13">
                  <c:v>2043.684</c:v>
                </c:pt>
                <c:pt idx="14">
                  <c:v>2253.7419999999997</c:v>
                </c:pt>
                <c:pt idx="15">
                  <c:v>3014.7260000000001</c:v>
                </c:pt>
                <c:pt idx="16">
                  <c:v>2975.61</c:v>
                </c:pt>
                <c:pt idx="17">
                  <c:v>3129.0259999999998</c:v>
                </c:pt>
                <c:pt idx="18">
                  <c:v>2247.9762000000001</c:v>
                </c:pt>
                <c:pt idx="19">
                  <c:v>2234.692</c:v>
                </c:pt>
                <c:pt idx="20">
                  <c:v>2717.038</c:v>
                </c:pt>
                <c:pt idx="21">
                  <c:v>2524.252</c:v>
                </c:pt>
                <c:pt idx="22">
                  <c:v>2256.0280000000002</c:v>
                </c:pt>
                <c:pt idx="23">
                  <c:v>2428.4939999999997</c:v>
                </c:pt>
                <c:pt idx="24">
                  <c:v>2640.5840000000003</c:v>
                </c:pt>
                <c:pt idx="25">
                  <c:v>1960.1180000000002</c:v>
                </c:pt>
                <c:pt idx="26">
                  <c:v>2717.038</c:v>
                </c:pt>
                <c:pt idx="27">
                  <c:v>3414.0140000000001</c:v>
                </c:pt>
                <c:pt idx="28">
                  <c:v>2718.3079999999995</c:v>
                </c:pt>
                <c:pt idx="29">
                  <c:v>1950.212</c:v>
                </c:pt>
                <c:pt idx="30">
                  <c:v>1754.1239999999998</c:v>
                </c:pt>
                <c:pt idx="31">
                  <c:v>3095.2440000000001</c:v>
                </c:pt>
                <c:pt idx="32">
                  <c:v>3134.6139999999996</c:v>
                </c:pt>
                <c:pt idx="33">
                  <c:v>2461.0060256539996</c:v>
                </c:pt>
                <c:pt idx="34">
                  <c:v>2499.6140254000002</c:v>
                </c:pt>
                <c:pt idx="35">
                  <c:v>4075.6840000000002</c:v>
                </c:pt>
                <c:pt idx="36">
                  <c:v>2627.3760000000002</c:v>
                </c:pt>
                <c:pt idx="37">
                  <c:v>3197.8599999999997</c:v>
                </c:pt>
                <c:pt idx="38">
                  <c:v>2992.3740000000003</c:v>
                </c:pt>
                <c:pt idx="39">
                  <c:v>2018.5379999999998</c:v>
                </c:pt>
                <c:pt idx="40">
                  <c:v>2015.998</c:v>
                </c:pt>
                <c:pt idx="41">
                  <c:v>2550.1600254</c:v>
                </c:pt>
                <c:pt idx="42">
                  <c:v>2207.5140253999998</c:v>
                </c:pt>
                <c:pt idx="43">
                  <c:v>2323.846</c:v>
                </c:pt>
                <c:pt idx="44">
                  <c:v>2849.1179999999999</c:v>
                </c:pt>
                <c:pt idx="45">
                  <c:v>1940.5600254000001</c:v>
                </c:pt>
                <c:pt idx="46">
                  <c:v>2293.62</c:v>
                </c:pt>
                <c:pt idx="47">
                  <c:v>2517.9020000000005</c:v>
                </c:pt>
                <c:pt idx="48">
                  <c:v>2020.0620000000001</c:v>
                </c:pt>
                <c:pt idx="49">
                  <c:v>2481.58</c:v>
                </c:pt>
                <c:pt idx="50">
                  <c:v>2474.9759999999997</c:v>
                </c:pt>
                <c:pt idx="51">
                  <c:v>2186.4320000000002</c:v>
                </c:pt>
                <c:pt idx="52">
                  <c:v>2436.3679999999999</c:v>
                </c:pt>
                <c:pt idx="53">
                  <c:v>2562.6059999999998</c:v>
                </c:pt>
                <c:pt idx="54">
                  <c:v>2220.4680000000003</c:v>
                </c:pt>
                <c:pt idx="55">
                  <c:v>2118.36</c:v>
                </c:pt>
                <c:pt idx="56">
                  <c:v>2353.3100000000004</c:v>
                </c:pt>
                <c:pt idx="57">
                  <c:v>1508.252</c:v>
                </c:pt>
                <c:pt idx="58">
                  <c:v>1900.174</c:v>
                </c:pt>
                <c:pt idx="59">
                  <c:v>1890.268</c:v>
                </c:pt>
                <c:pt idx="60">
                  <c:v>2580.3860000000004</c:v>
                </c:pt>
                <c:pt idx="61">
                  <c:v>2480.8179999999998</c:v>
                </c:pt>
                <c:pt idx="63">
                  <c:v>2240.2800000000002</c:v>
                </c:pt>
                <c:pt idx="67">
                  <c:v>2480.5639999999994</c:v>
                </c:pt>
                <c:pt idx="69">
                  <c:v>2152.3959999999997</c:v>
                </c:pt>
                <c:pt idx="71">
                  <c:v>1946.91</c:v>
                </c:pt>
                <c:pt idx="72">
                  <c:v>1633.2199999999998</c:v>
                </c:pt>
                <c:pt idx="73">
                  <c:v>2476.5000000000005</c:v>
                </c:pt>
                <c:pt idx="74">
                  <c:v>2092.96</c:v>
                </c:pt>
                <c:pt idx="75">
                  <c:v>2745.7400000000007</c:v>
                </c:pt>
                <c:pt idx="76">
                  <c:v>1404.62</c:v>
                </c:pt>
                <c:pt idx="77">
                  <c:v>1772.9199999999998</c:v>
                </c:pt>
                <c:pt idx="78">
                  <c:v>2385.06</c:v>
                </c:pt>
                <c:pt idx="79">
                  <c:v>2476.5</c:v>
                </c:pt>
                <c:pt idx="80">
                  <c:v>2156.46</c:v>
                </c:pt>
                <c:pt idx="81">
                  <c:v>2598.42</c:v>
                </c:pt>
                <c:pt idx="82">
                  <c:v>1656.08</c:v>
                </c:pt>
                <c:pt idx="83">
                  <c:v>2326.6399999999994</c:v>
                </c:pt>
                <c:pt idx="84">
                  <c:v>2204.7199999999998</c:v>
                </c:pt>
                <c:pt idx="85">
                  <c:v>2329.1800000000003</c:v>
                </c:pt>
                <c:pt idx="86">
                  <c:v>1988.8200000000002</c:v>
                </c:pt>
                <c:pt idx="87">
                  <c:v>2745.74</c:v>
                </c:pt>
                <c:pt idx="88">
                  <c:v>2339.3399999999997</c:v>
                </c:pt>
                <c:pt idx="89">
                  <c:v>2034.5400000000002</c:v>
                </c:pt>
                <c:pt idx="90">
                  <c:v>2164.0800000000004</c:v>
                </c:pt>
                <c:pt idx="91">
                  <c:v>2026.9200000000003</c:v>
                </c:pt>
                <c:pt idx="92">
                  <c:v>1963.4200000000003</c:v>
                </c:pt>
                <c:pt idx="93">
                  <c:v>2324.1</c:v>
                </c:pt>
                <c:pt idx="94">
                  <c:v>1877.0600000000002</c:v>
                </c:pt>
                <c:pt idx="95">
                  <c:v>2212.34</c:v>
                </c:pt>
                <c:pt idx="96">
                  <c:v>2275.84</c:v>
                </c:pt>
                <c:pt idx="97">
                  <c:v>1315.72</c:v>
                </c:pt>
                <c:pt idx="98">
                  <c:v>2174.2399999999998</c:v>
                </c:pt>
                <c:pt idx="99">
                  <c:v>3538.2200000000003</c:v>
                </c:pt>
                <c:pt idx="103">
                  <c:v>2585.7199999999998</c:v>
                </c:pt>
                <c:pt idx="104">
                  <c:v>2865.12</c:v>
                </c:pt>
                <c:pt idx="105">
                  <c:v>2537.4600000000009</c:v>
                </c:pt>
                <c:pt idx="106">
                  <c:v>2938.7800000000007</c:v>
                </c:pt>
                <c:pt idx="107">
                  <c:v>2979.86</c:v>
                </c:pt>
                <c:pt idx="108">
                  <c:v>2411</c:v>
                </c:pt>
                <c:pt idx="109">
                  <c:v>2304</c:v>
                </c:pt>
                <c:pt idx="110">
                  <c:v>3913</c:v>
                </c:pt>
                <c:pt idx="112">
                  <c:v>2415.4544826239298</c:v>
                </c:pt>
                <c:pt idx="117">
                  <c:v>2236.0036024583287</c:v>
                </c:pt>
                <c:pt idx="118">
                  <c:v>2436.713426425209</c:v>
                </c:pt>
                <c:pt idx="119">
                  <c:v>2056.4232503920889</c:v>
                </c:pt>
                <c:pt idx="120">
                  <c:v>2045.133074358969</c:v>
                </c:pt>
                <c:pt idx="121">
                  <c:v>2395</c:v>
                </c:pt>
                <c:pt idx="122">
                  <c:v>2590</c:v>
                </c:pt>
                <c:pt idx="123">
                  <c:v>1546</c:v>
                </c:pt>
              </c:numCache>
            </c:numRef>
          </c:yVal>
          <c:smooth val="0"/>
          <c:extLst>
            <c:ext xmlns:c16="http://schemas.microsoft.com/office/drawing/2014/chart" uri="{C3380CC4-5D6E-409C-BE32-E72D297353CC}">
              <c16:uniqueId val="{00000000-B266-4851-AC2E-70B9CCDF82B9}"/>
            </c:ext>
          </c:extLst>
        </c:ser>
        <c:dLbls>
          <c:showLegendKey val="0"/>
          <c:showVal val="0"/>
          <c:showCatName val="0"/>
          <c:showSerName val="0"/>
          <c:showPercent val="0"/>
          <c:showBubbleSize val="0"/>
        </c:dLbls>
        <c:axId val="474746976"/>
        <c:axId val="474747368"/>
      </c:scatterChart>
      <c:valAx>
        <c:axId val="474746976"/>
        <c:scaling>
          <c:orientation val="minMax"/>
          <c:max val="2030"/>
          <c:min val="1900"/>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4747368"/>
        <c:crosses val="autoZero"/>
        <c:crossBetween val="midCat"/>
        <c:majorUnit val="10"/>
        <c:minorUnit val="1"/>
      </c:valAx>
      <c:valAx>
        <c:axId val="474747368"/>
        <c:scaling>
          <c:orientation val="minMax"/>
          <c:max val="4500"/>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47469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SAL!$B$128:$M$128</c:f>
              <c:numCache>
                <c:formatCode>0.0</c:formatCode>
                <c:ptCount val="12"/>
                <c:pt idx="0">
                  <c:v>43</c:v>
                </c:pt>
                <c:pt idx="1">
                  <c:v>4</c:v>
                </c:pt>
                <c:pt idx="2">
                  <c:v>5</c:v>
                </c:pt>
                <c:pt idx="3">
                  <c:v>31</c:v>
                </c:pt>
                <c:pt idx="4">
                  <c:v>131</c:v>
                </c:pt>
                <c:pt idx="5">
                  <c:v>158</c:v>
                </c:pt>
                <c:pt idx="6">
                  <c:v>192</c:v>
                </c:pt>
                <c:pt idx="7">
                  <c:v>216</c:v>
                </c:pt>
                <c:pt idx="8">
                  <c:v>249</c:v>
                </c:pt>
                <c:pt idx="9">
                  <c:v>223</c:v>
                </c:pt>
                <c:pt idx="10">
                  <c:v>242</c:v>
                </c:pt>
                <c:pt idx="11">
                  <c:v>52</c:v>
                </c:pt>
              </c:numCache>
            </c:numRef>
          </c:val>
          <c:extLst>
            <c:ext xmlns:c16="http://schemas.microsoft.com/office/drawing/2014/chart" uri="{C3380CC4-5D6E-409C-BE32-E72D297353CC}">
              <c16:uniqueId val="{00000000-34BD-4D10-9DAC-35E0B3AB919B}"/>
            </c:ext>
          </c:extLst>
        </c:ser>
        <c:ser>
          <c:idx val="1"/>
          <c:order val="1"/>
          <c:tx>
            <c:v>Average</c:v>
          </c:tx>
          <c:spPr>
            <a:solidFill>
              <a:srgbClr val="FF0000"/>
            </a:solidFill>
            <a:ln>
              <a:noFill/>
            </a:ln>
            <a:effectLst/>
          </c:spPr>
          <c:invertIfNegative val="0"/>
          <c:errBars>
            <c:errBarType val="both"/>
            <c:errValType val="cust"/>
            <c:noEndCap val="0"/>
            <c:plus>
              <c:numRef>
                <c:f>SAL!$B$134:$M$134</c:f>
                <c:numCache>
                  <c:formatCode>General</c:formatCode>
                  <c:ptCount val="12"/>
                  <c:pt idx="0">
                    <c:v>47.994892391104557</c:v>
                  </c:pt>
                  <c:pt idx="1">
                    <c:v>24.210656730804537</c:v>
                  </c:pt>
                  <c:pt idx="2">
                    <c:v>18.508486997715874</c:v>
                  </c:pt>
                  <c:pt idx="3">
                    <c:v>83.97562808226985</c:v>
                  </c:pt>
                  <c:pt idx="4">
                    <c:v>94.519413588774114</c:v>
                  </c:pt>
                  <c:pt idx="5">
                    <c:v>88.036242486013506</c:v>
                  </c:pt>
                  <c:pt idx="6">
                    <c:v>118.82204577730656</c:v>
                  </c:pt>
                  <c:pt idx="7">
                    <c:v>86.980932601581614</c:v>
                  </c:pt>
                  <c:pt idx="8">
                    <c:v>78.996251689088893</c:v>
                  </c:pt>
                  <c:pt idx="9">
                    <c:v>118.20102002596599</c:v>
                  </c:pt>
                  <c:pt idx="10">
                    <c:v>152.4139803456365</c:v>
                  </c:pt>
                  <c:pt idx="11">
                    <c:v>140.40825831544549</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SAL!$B$133:$M$133</c:f>
              <c:numCache>
                <c:formatCode>0.0</c:formatCode>
                <c:ptCount val="12"/>
                <c:pt idx="0">
                  <c:v>39.310660550458707</c:v>
                </c:pt>
                <c:pt idx="1">
                  <c:v>17.575211011504585</c:v>
                </c:pt>
                <c:pt idx="2">
                  <c:v>15.975907407407409</c:v>
                </c:pt>
                <c:pt idx="3">
                  <c:v>88.003037037037018</c:v>
                </c:pt>
                <c:pt idx="4">
                  <c:v>247.82592890642198</c:v>
                </c:pt>
                <c:pt idx="5">
                  <c:v>287.71201869158887</c:v>
                </c:pt>
                <c:pt idx="6">
                  <c:v>271.16188785046728</c:v>
                </c:pt>
                <c:pt idx="7">
                  <c:v>290.94039276074756</c:v>
                </c:pt>
                <c:pt idx="8">
                  <c:v>283.73644255192318</c:v>
                </c:pt>
                <c:pt idx="9">
                  <c:v>334.67543948971951</c:v>
                </c:pt>
                <c:pt idx="10">
                  <c:v>337.03991356555639</c:v>
                </c:pt>
                <c:pt idx="11">
                  <c:v>157.66050467289719</c:v>
                </c:pt>
              </c:numCache>
            </c:numRef>
          </c:val>
          <c:extLst>
            <c:ext xmlns:c16="http://schemas.microsoft.com/office/drawing/2014/chart" uri="{C3380CC4-5D6E-409C-BE32-E72D297353CC}">
              <c16:uniqueId val="{00000001-34BD-4D10-9DAC-35E0B3AB919B}"/>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SAL!$B$143:$M$143</c:f>
              <c:numCache>
                <c:formatCode>0.0</c:formatCode>
                <c:ptCount val="12"/>
                <c:pt idx="0">
                  <c:v>43</c:v>
                </c:pt>
                <c:pt idx="1">
                  <c:v>47</c:v>
                </c:pt>
                <c:pt idx="2">
                  <c:v>52</c:v>
                </c:pt>
                <c:pt idx="3">
                  <c:v>83</c:v>
                </c:pt>
                <c:pt idx="4">
                  <c:v>214</c:v>
                </c:pt>
                <c:pt idx="5">
                  <c:v>372</c:v>
                </c:pt>
                <c:pt idx="6">
                  <c:v>564</c:v>
                </c:pt>
                <c:pt idx="7">
                  <c:v>780</c:v>
                </c:pt>
                <c:pt idx="8">
                  <c:v>1029</c:v>
                </c:pt>
                <c:pt idx="9">
                  <c:v>1252</c:v>
                </c:pt>
                <c:pt idx="10">
                  <c:v>1494</c:v>
                </c:pt>
                <c:pt idx="11">
                  <c:v>1546</c:v>
                </c:pt>
              </c:numCache>
            </c:numRef>
          </c:val>
          <c:smooth val="0"/>
          <c:extLst xmlns:c15="http://schemas.microsoft.com/office/drawing/2012/chart">
            <c:ext xmlns:c16="http://schemas.microsoft.com/office/drawing/2014/chart" uri="{C3380CC4-5D6E-409C-BE32-E72D297353CC}">
              <c16:uniqueId val="{00000000-F855-4787-9652-1A47AA99A3C6}"/>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SAL!$B$144:$M$144</c:f>
              <c:numCache>
                <c:formatCode>0.0</c:formatCode>
                <c:ptCount val="12"/>
                <c:pt idx="0">
                  <c:v>39.310660550458707</c:v>
                </c:pt>
                <c:pt idx="1">
                  <c:v>56.885871561963292</c:v>
                </c:pt>
                <c:pt idx="2">
                  <c:v>72.861778969370704</c:v>
                </c:pt>
                <c:pt idx="3">
                  <c:v>160.86481600640772</c:v>
                </c:pt>
                <c:pt idx="4">
                  <c:v>408.6907449128297</c:v>
                </c:pt>
                <c:pt idx="5">
                  <c:v>696.40276360441862</c:v>
                </c:pt>
                <c:pt idx="6">
                  <c:v>967.56465145488596</c:v>
                </c:pt>
                <c:pt idx="7">
                  <c:v>1258.5050442156335</c:v>
                </c:pt>
                <c:pt idx="8">
                  <c:v>1542.2414867675566</c:v>
                </c:pt>
                <c:pt idx="9">
                  <c:v>1876.9169262572761</c:v>
                </c:pt>
                <c:pt idx="10">
                  <c:v>2213.9568398228325</c:v>
                </c:pt>
                <c:pt idx="11">
                  <c:v>2371.6173444957299</c:v>
                </c:pt>
              </c:numCache>
            </c:numRef>
          </c:val>
          <c:smooth val="0"/>
          <c:extLst>
            <c:ext xmlns:c16="http://schemas.microsoft.com/office/drawing/2014/chart" uri="{C3380CC4-5D6E-409C-BE32-E72D297353CC}">
              <c16:uniqueId val="{00000001-F855-4787-9652-1A47AA99A3C6}"/>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SCL!$A$6:$A$24</c:f>
              <c:numCache>
                <c:formatCode>General</c:formatCod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numCache>
            </c:numRef>
          </c:xVal>
          <c:yVal>
            <c:numRef>
              <c:f>SCL!$N$6:$N$24</c:f>
              <c:numCache>
                <c:formatCode>0.0</c:formatCode>
                <c:ptCount val="19"/>
                <c:pt idx="0">
                  <c:v>1785</c:v>
                </c:pt>
                <c:pt idx="1">
                  <c:v>2014</c:v>
                </c:pt>
                <c:pt idx="2">
                  <c:v>2923</c:v>
                </c:pt>
                <c:pt idx="3">
                  <c:v>2622</c:v>
                </c:pt>
                <c:pt idx="4">
                  <c:v>2205</c:v>
                </c:pt>
                <c:pt idx="5">
                  <c:v>1972</c:v>
                </c:pt>
                <c:pt idx="6">
                  <c:v>2149.9</c:v>
                </c:pt>
                <c:pt idx="7">
                  <c:v>1341</c:v>
                </c:pt>
                <c:pt idx="8">
                  <c:v>2345</c:v>
                </c:pt>
                <c:pt idx="9">
                  <c:v>1962</c:v>
                </c:pt>
                <c:pt idx="10">
                  <c:v>2466</c:v>
                </c:pt>
                <c:pt idx="11">
                  <c:v>1750</c:v>
                </c:pt>
                <c:pt idx="12">
                  <c:v>2675</c:v>
                </c:pt>
                <c:pt idx="13">
                  <c:v>2536</c:v>
                </c:pt>
                <c:pt idx="14">
                  <c:v>2602</c:v>
                </c:pt>
                <c:pt idx="15">
                  <c:v>1527</c:v>
                </c:pt>
              </c:numCache>
            </c:numRef>
          </c:yVal>
          <c:smooth val="0"/>
          <c:extLst>
            <c:ext xmlns:c16="http://schemas.microsoft.com/office/drawing/2014/chart" uri="{C3380CC4-5D6E-409C-BE32-E72D297353CC}">
              <c16:uniqueId val="{00000000-9E47-4D23-823E-2D1316A913E9}"/>
            </c:ext>
          </c:extLst>
        </c:ser>
        <c:dLbls>
          <c:showLegendKey val="0"/>
          <c:showVal val="0"/>
          <c:showCatName val="0"/>
          <c:showSerName val="0"/>
          <c:showPercent val="0"/>
          <c:showBubbleSize val="0"/>
        </c:dLbls>
        <c:axId val="474749328"/>
        <c:axId val="474749720"/>
      </c:scatterChart>
      <c:valAx>
        <c:axId val="474749328"/>
        <c:scaling>
          <c:orientation val="minMax"/>
          <c:max val="2023"/>
          <c:min val="2008"/>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4749720"/>
        <c:crosses val="autoZero"/>
        <c:crossBetween val="midCat"/>
        <c:majorUnit val="1"/>
        <c:minorUnit val="1"/>
      </c:valAx>
      <c:valAx>
        <c:axId val="474749720"/>
        <c:scaling>
          <c:orientation val="minMax"/>
          <c:max val="3000"/>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4749328"/>
        <c:crosses val="autoZero"/>
        <c:crossBetween val="midCat"/>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SCL!$B$21:$M$21</c:f>
              <c:numCache>
                <c:formatCode>0.0</c:formatCode>
                <c:ptCount val="12"/>
                <c:pt idx="0">
                  <c:v>83</c:v>
                </c:pt>
                <c:pt idx="1">
                  <c:v>9</c:v>
                </c:pt>
                <c:pt idx="2">
                  <c:v>29</c:v>
                </c:pt>
                <c:pt idx="3">
                  <c:v>11</c:v>
                </c:pt>
                <c:pt idx="4">
                  <c:v>123</c:v>
                </c:pt>
                <c:pt idx="5">
                  <c:v>135</c:v>
                </c:pt>
                <c:pt idx="6">
                  <c:v>218</c:v>
                </c:pt>
                <c:pt idx="7">
                  <c:v>91</c:v>
                </c:pt>
                <c:pt idx="8">
                  <c:v>194</c:v>
                </c:pt>
                <c:pt idx="9">
                  <c:v>198</c:v>
                </c:pt>
                <c:pt idx="10">
                  <c:v>317</c:v>
                </c:pt>
                <c:pt idx="11">
                  <c:v>119</c:v>
                </c:pt>
              </c:numCache>
            </c:numRef>
          </c:val>
          <c:extLst>
            <c:ext xmlns:c16="http://schemas.microsoft.com/office/drawing/2014/chart" uri="{C3380CC4-5D6E-409C-BE32-E72D297353CC}">
              <c16:uniqueId val="{00000000-955E-4AB6-BD37-90BF0FDF3D2A}"/>
            </c:ext>
          </c:extLst>
        </c:ser>
        <c:ser>
          <c:idx val="1"/>
          <c:order val="1"/>
          <c:tx>
            <c:v>Average</c:v>
          </c:tx>
          <c:spPr>
            <a:solidFill>
              <a:srgbClr val="FF0000"/>
            </a:solidFill>
            <a:ln>
              <a:noFill/>
            </a:ln>
            <a:effectLst/>
          </c:spPr>
          <c:invertIfNegative val="0"/>
          <c:errBars>
            <c:errBarType val="both"/>
            <c:errValType val="cust"/>
            <c:noEndCap val="0"/>
            <c:plus>
              <c:numRef>
                <c:f>SCL!$B$27:$M$27</c:f>
                <c:numCache>
                  <c:formatCode>General</c:formatCode>
                  <c:ptCount val="12"/>
                  <c:pt idx="0">
                    <c:v>30.787172653558169</c:v>
                  </c:pt>
                  <c:pt idx="1">
                    <c:v>10.00479051921295</c:v>
                  </c:pt>
                  <c:pt idx="2">
                    <c:v>16.730087666636219</c:v>
                  </c:pt>
                  <c:pt idx="3">
                    <c:v>71.087739214766614</c:v>
                  </c:pt>
                  <c:pt idx="4">
                    <c:v>85.827031940786028</c:v>
                  </c:pt>
                  <c:pt idx="5">
                    <c:v>114.2053426688859</c:v>
                  </c:pt>
                  <c:pt idx="6">
                    <c:v>90.328933218933713</c:v>
                  </c:pt>
                  <c:pt idx="7">
                    <c:v>98.020071473982952</c:v>
                  </c:pt>
                  <c:pt idx="8">
                    <c:v>91.226004097129092</c:v>
                  </c:pt>
                  <c:pt idx="9">
                    <c:v>77.573731530263601</c:v>
                  </c:pt>
                  <c:pt idx="10">
                    <c:v>134.15382961361931</c:v>
                  </c:pt>
                  <c:pt idx="11">
                    <c:v>138.55499014513208</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SCL!$B$26:$M$26</c:f>
              <c:numCache>
                <c:formatCode>0.0</c:formatCode>
                <c:ptCount val="12"/>
                <c:pt idx="0">
                  <c:v>34.125</c:v>
                </c:pt>
                <c:pt idx="1">
                  <c:v>11.6875</c:v>
                </c:pt>
                <c:pt idx="2">
                  <c:v>28.8125</c:v>
                </c:pt>
                <c:pt idx="3">
                  <c:v>108</c:v>
                </c:pt>
                <c:pt idx="4">
                  <c:v>223.1764705882353</c:v>
                </c:pt>
                <c:pt idx="5">
                  <c:v>274.11764705882354</c:v>
                </c:pt>
                <c:pt idx="6">
                  <c:v>245.76470588235293</c:v>
                </c:pt>
                <c:pt idx="7">
                  <c:v>246.87647058823526</c:v>
                </c:pt>
                <c:pt idx="8">
                  <c:v>232.94117647058823</c:v>
                </c:pt>
                <c:pt idx="9">
                  <c:v>291.94117647058823</c:v>
                </c:pt>
                <c:pt idx="10">
                  <c:v>354</c:v>
                </c:pt>
                <c:pt idx="11">
                  <c:v>149.11764705882354</c:v>
                </c:pt>
              </c:numCache>
            </c:numRef>
          </c:val>
          <c:extLst>
            <c:ext xmlns:c16="http://schemas.microsoft.com/office/drawing/2014/chart" uri="{C3380CC4-5D6E-409C-BE32-E72D297353CC}">
              <c16:uniqueId val="{00000001-955E-4AB6-BD37-90BF0FDF3D2A}"/>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SCL!$B$36:$M$36</c:f>
              <c:numCache>
                <c:formatCode>0.0</c:formatCode>
                <c:ptCount val="12"/>
                <c:pt idx="0">
                  <c:v>83</c:v>
                </c:pt>
                <c:pt idx="1">
                  <c:v>92</c:v>
                </c:pt>
                <c:pt idx="2">
                  <c:v>121</c:v>
                </c:pt>
                <c:pt idx="3">
                  <c:v>132</c:v>
                </c:pt>
                <c:pt idx="4">
                  <c:v>255</c:v>
                </c:pt>
                <c:pt idx="5">
                  <c:v>390</c:v>
                </c:pt>
                <c:pt idx="6">
                  <c:v>608</c:v>
                </c:pt>
                <c:pt idx="7">
                  <c:v>699</c:v>
                </c:pt>
                <c:pt idx="8">
                  <c:v>893</c:v>
                </c:pt>
                <c:pt idx="9">
                  <c:v>1091</c:v>
                </c:pt>
                <c:pt idx="10">
                  <c:v>1408</c:v>
                </c:pt>
                <c:pt idx="11">
                  <c:v>1527</c:v>
                </c:pt>
              </c:numCache>
            </c:numRef>
          </c:val>
          <c:smooth val="0"/>
          <c:extLst xmlns:c15="http://schemas.microsoft.com/office/drawing/2012/chart">
            <c:ext xmlns:c16="http://schemas.microsoft.com/office/drawing/2014/chart" uri="{C3380CC4-5D6E-409C-BE32-E72D297353CC}">
              <c16:uniqueId val="{00000000-2736-4A64-A20E-BE5853851822}"/>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SCL!$B$37:$M$37</c:f>
              <c:numCache>
                <c:formatCode>0.0</c:formatCode>
                <c:ptCount val="12"/>
                <c:pt idx="0">
                  <c:v>34.125</c:v>
                </c:pt>
                <c:pt idx="1">
                  <c:v>45.8125</c:v>
                </c:pt>
                <c:pt idx="2">
                  <c:v>74.625</c:v>
                </c:pt>
                <c:pt idx="3">
                  <c:v>182.625</c:v>
                </c:pt>
                <c:pt idx="4">
                  <c:v>405.8014705882353</c:v>
                </c:pt>
                <c:pt idx="5">
                  <c:v>679.91911764705878</c:v>
                </c:pt>
                <c:pt idx="6">
                  <c:v>925.68382352941171</c:v>
                </c:pt>
                <c:pt idx="7">
                  <c:v>1172.5602941176469</c:v>
                </c:pt>
                <c:pt idx="8">
                  <c:v>1405.5014705882352</c:v>
                </c:pt>
                <c:pt idx="9">
                  <c:v>1697.4426470588235</c:v>
                </c:pt>
                <c:pt idx="10">
                  <c:v>2051.4426470588232</c:v>
                </c:pt>
                <c:pt idx="11">
                  <c:v>2200.5602941176467</c:v>
                </c:pt>
              </c:numCache>
            </c:numRef>
          </c:val>
          <c:smooth val="0"/>
          <c:extLst>
            <c:ext xmlns:c16="http://schemas.microsoft.com/office/drawing/2014/chart" uri="{C3380CC4-5D6E-409C-BE32-E72D297353CC}">
              <c16:uniqueId val="{00000001-2736-4A64-A20E-BE5853851822}"/>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SMG!$A$5:$A$90</c:f>
              <c:numCache>
                <c:formatCode>General</c:formatCode>
                <c:ptCount val="86"/>
                <c:pt idx="0">
                  <c:v>1941</c:v>
                </c:pt>
                <c:pt idx="1">
                  <c:v>1942</c:v>
                </c:pt>
                <c:pt idx="2">
                  <c:v>1943</c:v>
                </c:pt>
                <c:pt idx="3">
                  <c:v>1944</c:v>
                </c:pt>
                <c:pt idx="4">
                  <c:v>1945</c:v>
                </c:pt>
                <c:pt idx="5">
                  <c:v>1946</c:v>
                </c:pt>
                <c:pt idx="6">
                  <c:v>1947</c:v>
                </c:pt>
                <c:pt idx="7">
                  <c:v>1948</c:v>
                </c:pt>
                <c:pt idx="8">
                  <c:v>1949</c:v>
                </c:pt>
                <c:pt idx="9">
                  <c:v>1950</c:v>
                </c:pt>
                <c:pt idx="10">
                  <c:v>1951</c:v>
                </c:pt>
                <c:pt idx="11">
                  <c:v>1952</c:v>
                </c:pt>
                <c:pt idx="12">
                  <c:v>1953</c:v>
                </c:pt>
                <c:pt idx="13">
                  <c:v>1954</c:v>
                </c:pt>
                <c:pt idx="14">
                  <c:v>1955</c:v>
                </c:pt>
                <c:pt idx="15">
                  <c:v>1956</c:v>
                </c:pt>
                <c:pt idx="16">
                  <c:v>1957</c:v>
                </c:pt>
                <c:pt idx="17">
                  <c:v>1958</c:v>
                </c:pt>
                <c:pt idx="18">
                  <c:v>1959</c:v>
                </c:pt>
                <c:pt idx="19">
                  <c:v>1960</c:v>
                </c:pt>
                <c:pt idx="20">
                  <c:v>1961</c:v>
                </c:pt>
                <c:pt idx="21">
                  <c:v>1962</c:v>
                </c:pt>
                <c:pt idx="22">
                  <c:v>1963</c:v>
                </c:pt>
                <c:pt idx="23">
                  <c:v>1964</c:v>
                </c:pt>
                <c:pt idx="24">
                  <c:v>1965</c:v>
                </c:pt>
                <c:pt idx="25">
                  <c:v>1966</c:v>
                </c:pt>
                <c:pt idx="26">
                  <c:v>1967</c:v>
                </c:pt>
                <c:pt idx="27">
                  <c:v>1968</c:v>
                </c:pt>
                <c:pt idx="28">
                  <c:v>1969</c:v>
                </c:pt>
                <c:pt idx="29">
                  <c:v>1970</c:v>
                </c:pt>
                <c:pt idx="30">
                  <c:v>1971</c:v>
                </c:pt>
                <c:pt idx="31">
                  <c:v>1972</c:v>
                </c:pt>
                <c:pt idx="32">
                  <c:v>1973</c:v>
                </c:pt>
                <c:pt idx="33">
                  <c:v>1974</c:v>
                </c:pt>
                <c:pt idx="34">
                  <c:v>1975</c:v>
                </c:pt>
                <c:pt idx="35">
                  <c:v>1976</c:v>
                </c:pt>
                <c:pt idx="36">
                  <c:v>1977</c:v>
                </c:pt>
                <c:pt idx="37">
                  <c:v>1978</c:v>
                </c:pt>
                <c:pt idx="38">
                  <c:v>1979</c:v>
                </c:pt>
                <c:pt idx="39">
                  <c:v>1980</c:v>
                </c:pt>
                <c:pt idx="40">
                  <c:v>1981</c:v>
                </c:pt>
                <c:pt idx="41">
                  <c:v>1982</c:v>
                </c:pt>
                <c:pt idx="42">
                  <c:v>1983</c:v>
                </c:pt>
                <c:pt idx="43">
                  <c:v>1984</c:v>
                </c:pt>
                <c:pt idx="44">
                  <c:v>1985</c:v>
                </c:pt>
                <c:pt idx="45">
                  <c:v>1986</c:v>
                </c:pt>
                <c:pt idx="46">
                  <c:v>1987</c:v>
                </c:pt>
                <c:pt idx="47">
                  <c:v>1988</c:v>
                </c:pt>
                <c:pt idx="48">
                  <c:v>1989</c:v>
                </c:pt>
                <c:pt idx="49">
                  <c:v>1990</c:v>
                </c:pt>
                <c:pt idx="50">
                  <c:v>1991</c:v>
                </c:pt>
                <c:pt idx="51">
                  <c:v>1992</c:v>
                </c:pt>
                <c:pt idx="52">
                  <c:v>1993</c:v>
                </c:pt>
                <c:pt idx="53">
                  <c:v>1994</c:v>
                </c:pt>
                <c:pt idx="54">
                  <c:v>1995</c:v>
                </c:pt>
                <c:pt idx="55">
                  <c:v>1996</c:v>
                </c:pt>
                <c:pt idx="56">
                  <c:v>1997</c:v>
                </c:pt>
                <c:pt idx="57">
                  <c:v>1998</c:v>
                </c:pt>
                <c:pt idx="58">
                  <c:v>1999</c:v>
                </c:pt>
                <c:pt idx="59">
                  <c:v>2000</c:v>
                </c:pt>
                <c:pt idx="60">
                  <c:v>2001</c:v>
                </c:pt>
                <c:pt idx="61">
                  <c:v>2002</c:v>
                </c:pt>
                <c:pt idx="62">
                  <c:v>2003</c:v>
                </c:pt>
                <c:pt idx="63">
                  <c:v>2004</c:v>
                </c:pt>
                <c:pt idx="64">
                  <c:v>2005</c:v>
                </c:pt>
                <c:pt idx="65">
                  <c:v>2006</c:v>
                </c:pt>
                <c:pt idx="66">
                  <c:v>2007</c:v>
                </c:pt>
                <c:pt idx="67">
                  <c:v>2008</c:v>
                </c:pt>
                <c:pt idx="68">
                  <c:v>2009</c:v>
                </c:pt>
                <c:pt idx="69">
                  <c:v>2010</c:v>
                </c:pt>
                <c:pt idx="70">
                  <c:v>2011</c:v>
                </c:pt>
                <c:pt idx="71">
                  <c:v>2012</c:v>
                </c:pt>
                <c:pt idx="72">
                  <c:v>2013</c:v>
                </c:pt>
                <c:pt idx="73">
                  <c:v>2014</c:v>
                </c:pt>
                <c:pt idx="74">
                  <c:v>2015</c:v>
                </c:pt>
                <c:pt idx="75">
                  <c:v>2016</c:v>
                </c:pt>
                <c:pt idx="76">
                  <c:v>2017</c:v>
                </c:pt>
                <c:pt idx="77">
                  <c:v>2018</c:v>
                </c:pt>
                <c:pt idx="78">
                  <c:v>2019</c:v>
                </c:pt>
                <c:pt idx="79">
                  <c:v>2020</c:v>
                </c:pt>
                <c:pt idx="80">
                  <c:v>2021</c:v>
                </c:pt>
                <c:pt idx="81">
                  <c:v>2022</c:v>
                </c:pt>
                <c:pt idx="82">
                  <c:v>2023</c:v>
                </c:pt>
                <c:pt idx="83">
                  <c:v>2024</c:v>
                </c:pt>
                <c:pt idx="84">
                  <c:v>2025</c:v>
                </c:pt>
                <c:pt idx="85">
                  <c:v>2026</c:v>
                </c:pt>
              </c:numCache>
            </c:numRef>
          </c:xVal>
          <c:yVal>
            <c:numRef>
              <c:f>SMG!$N$5:$N$90</c:f>
              <c:numCache>
                <c:formatCode>0.0</c:formatCode>
                <c:ptCount val="86"/>
                <c:pt idx="1">
                  <c:v>3149.3460254000001</c:v>
                </c:pt>
                <c:pt idx="2">
                  <c:v>2842.5139999999997</c:v>
                </c:pt>
                <c:pt idx="3">
                  <c:v>2929.1280254000003</c:v>
                </c:pt>
                <c:pt idx="4">
                  <c:v>2731.7700000000004</c:v>
                </c:pt>
                <c:pt idx="5">
                  <c:v>2419.096</c:v>
                </c:pt>
                <c:pt idx="7">
                  <c:v>1991.1060254000001</c:v>
                </c:pt>
                <c:pt idx="8">
                  <c:v>2911.6019999999999</c:v>
                </c:pt>
                <c:pt idx="9">
                  <c:v>3094.7359999999999</c:v>
                </c:pt>
                <c:pt idx="10">
                  <c:v>2703.3219999999997</c:v>
                </c:pt>
                <c:pt idx="11">
                  <c:v>3866.3880000000004</c:v>
                </c:pt>
                <c:pt idx="12">
                  <c:v>3545.078</c:v>
                </c:pt>
                <c:pt idx="13">
                  <c:v>3969.5120000000002</c:v>
                </c:pt>
                <c:pt idx="14">
                  <c:v>3999.7380254</c:v>
                </c:pt>
                <c:pt idx="15">
                  <c:v>4370.3240253999993</c:v>
                </c:pt>
                <c:pt idx="16">
                  <c:v>3020.3140000000003</c:v>
                </c:pt>
                <c:pt idx="17">
                  <c:v>3391.1540254000001</c:v>
                </c:pt>
                <c:pt idx="18">
                  <c:v>4242.308</c:v>
                </c:pt>
                <c:pt idx="25">
                  <c:v>4113.0219999999999</c:v>
                </c:pt>
                <c:pt idx="30">
                  <c:v>3516.8839999999996</c:v>
                </c:pt>
                <c:pt idx="31">
                  <c:v>4066.54</c:v>
                </c:pt>
                <c:pt idx="32">
                  <c:v>3352.7999999999997</c:v>
                </c:pt>
                <c:pt idx="33">
                  <c:v>2819.4</c:v>
                </c:pt>
                <c:pt idx="34">
                  <c:v>4358.6400000000003</c:v>
                </c:pt>
                <c:pt idx="35">
                  <c:v>2804.1600000000003</c:v>
                </c:pt>
                <c:pt idx="36">
                  <c:v>3573.78</c:v>
                </c:pt>
                <c:pt idx="37">
                  <c:v>3500.12</c:v>
                </c:pt>
                <c:pt idx="38">
                  <c:v>3274.0600000000004</c:v>
                </c:pt>
                <c:pt idx="39">
                  <c:v>3025.14</c:v>
                </c:pt>
                <c:pt idx="40">
                  <c:v>4815.84</c:v>
                </c:pt>
                <c:pt idx="41">
                  <c:v>2794.0000000000005</c:v>
                </c:pt>
                <c:pt idx="42">
                  <c:v>3662.6800000000003</c:v>
                </c:pt>
                <c:pt idx="43">
                  <c:v>3164.84</c:v>
                </c:pt>
                <c:pt idx="44">
                  <c:v>3210.5600000000004</c:v>
                </c:pt>
                <c:pt idx="45">
                  <c:v>3667.76</c:v>
                </c:pt>
                <c:pt idx="46">
                  <c:v>5346.7000000000007</c:v>
                </c:pt>
                <c:pt idx="47">
                  <c:v>3858.26</c:v>
                </c:pt>
                <c:pt idx="48">
                  <c:v>3586.48</c:v>
                </c:pt>
                <c:pt idx="49">
                  <c:v>3279.1400000000003</c:v>
                </c:pt>
                <c:pt idx="50">
                  <c:v>3525.52</c:v>
                </c:pt>
                <c:pt idx="51">
                  <c:v>4269.7400000000007</c:v>
                </c:pt>
                <c:pt idx="52">
                  <c:v>4284.9799999999996</c:v>
                </c:pt>
                <c:pt idx="53">
                  <c:v>4371.3400000000011</c:v>
                </c:pt>
                <c:pt idx="54">
                  <c:v>4777.7400000000007</c:v>
                </c:pt>
                <c:pt idx="55">
                  <c:v>5435.6</c:v>
                </c:pt>
                <c:pt idx="56">
                  <c:v>2377.44</c:v>
                </c:pt>
                <c:pt idx="57">
                  <c:v>3812.54</c:v>
                </c:pt>
                <c:pt idx="58">
                  <c:v>5120.6399999999994</c:v>
                </c:pt>
                <c:pt idx="59">
                  <c:v>4201.1600000000008</c:v>
                </c:pt>
                <c:pt idx="60">
                  <c:v>3708.4000000000005</c:v>
                </c:pt>
                <c:pt idx="61">
                  <c:v>3749.0400000000009</c:v>
                </c:pt>
                <c:pt idx="62">
                  <c:v>3771.9</c:v>
                </c:pt>
                <c:pt idx="63">
                  <c:v>4658.3599999999997</c:v>
                </c:pt>
                <c:pt idx="64">
                  <c:v>3398.5200000000004</c:v>
                </c:pt>
                <c:pt idx="65">
                  <c:v>4419.6000000000004</c:v>
                </c:pt>
                <c:pt idx="66">
                  <c:v>4656.88</c:v>
                </c:pt>
                <c:pt idx="67">
                  <c:v>3503</c:v>
                </c:pt>
                <c:pt idx="68">
                  <c:v>4789</c:v>
                </c:pt>
                <c:pt idx="69">
                  <c:v>5765</c:v>
                </c:pt>
                <c:pt idx="70">
                  <c:v>4274</c:v>
                </c:pt>
                <c:pt idx="71">
                  <c:v>4248</c:v>
                </c:pt>
                <c:pt idx="72">
                  <c:v>3555</c:v>
                </c:pt>
                <c:pt idx="73">
                  <c:v>3136</c:v>
                </c:pt>
                <c:pt idx="74">
                  <c:v>2888</c:v>
                </c:pt>
                <c:pt idx="75">
                  <c:v>3614</c:v>
                </c:pt>
                <c:pt idx="76">
                  <c:v>2716</c:v>
                </c:pt>
                <c:pt idx="77">
                  <c:v>3605</c:v>
                </c:pt>
                <c:pt idx="78">
                  <c:v>2909</c:v>
                </c:pt>
                <c:pt idx="79">
                  <c:v>3772</c:v>
                </c:pt>
                <c:pt idx="80">
                  <c:v>3940</c:v>
                </c:pt>
                <c:pt idx="81">
                  <c:v>3735</c:v>
                </c:pt>
                <c:pt idx="82">
                  <c:v>2966</c:v>
                </c:pt>
              </c:numCache>
            </c:numRef>
          </c:yVal>
          <c:smooth val="0"/>
          <c:extLst>
            <c:ext xmlns:c16="http://schemas.microsoft.com/office/drawing/2014/chart" uri="{C3380CC4-5D6E-409C-BE32-E72D297353CC}">
              <c16:uniqueId val="{00000000-52E4-45DC-A932-5FDCA7B861A3}"/>
            </c:ext>
          </c:extLst>
        </c:ser>
        <c:dLbls>
          <c:showLegendKey val="0"/>
          <c:showVal val="0"/>
          <c:showCatName val="0"/>
          <c:showSerName val="0"/>
          <c:showPercent val="0"/>
          <c:showBubbleSize val="0"/>
        </c:dLbls>
        <c:axId val="477990448"/>
        <c:axId val="477990840"/>
      </c:scatterChart>
      <c:valAx>
        <c:axId val="477990448"/>
        <c:scaling>
          <c:orientation val="minMax"/>
          <c:max val="2030"/>
          <c:min val="194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7990840"/>
        <c:crosses val="autoZero"/>
        <c:crossBetween val="midCat"/>
        <c:majorUnit val="10"/>
        <c:minorUnit val="1"/>
      </c:valAx>
      <c:valAx>
        <c:axId val="477990840"/>
        <c:scaling>
          <c:orientation val="minMax"/>
          <c:max val="6000"/>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79904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SMG!$B$87:$M$87</c:f>
              <c:numCache>
                <c:formatCode>0.0</c:formatCode>
                <c:ptCount val="12"/>
                <c:pt idx="0">
                  <c:v>153</c:v>
                </c:pt>
                <c:pt idx="1">
                  <c:v>84</c:v>
                </c:pt>
                <c:pt idx="2">
                  <c:v>54</c:v>
                </c:pt>
                <c:pt idx="3">
                  <c:v>41</c:v>
                </c:pt>
                <c:pt idx="4">
                  <c:v>152</c:v>
                </c:pt>
                <c:pt idx="5">
                  <c:v>403</c:v>
                </c:pt>
                <c:pt idx="6">
                  <c:v>321</c:v>
                </c:pt>
                <c:pt idx="7">
                  <c:v>675</c:v>
                </c:pt>
                <c:pt idx="8">
                  <c:v>301</c:v>
                </c:pt>
                <c:pt idx="9">
                  <c:v>266</c:v>
                </c:pt>
                <c:pt idx="10">
                  <c:v>344</c:v>
                </c:pt>
                <c:pt idx="11">
                  <c:v>172</c:v>
                </c:pt>
              </c:numCache>
            </c:numRef>
          </c:val>
          <c:extLst>
            <c:ext xmlns:c16="http://schemas.microsoft.com/office/drawing/2014/chart" uri="{C3380CC4-5D6E-409C-BE32-E72D297353CC}">
              <c16:uniqueId val="{00000000-42CB-46D4-856F-BCF20B810CB6}"/>
            </c:ext>
          </c:extLst>
        </c:ser>
        <c:ser>
          <c:idx val="1"/>
          <c:order val="1"/>
          <c:tx>
            <c:v>Average</c:v>
          </c:tx>
          <c:spPr>
            <a:solidFill>
              <a:srgbClr val="FF0000"/>
            </a:solidFill>
            <a:ln>
              <a:noFill/>
            </a:ln>
            <a:effectLst/>
          </c:spPr>
          <c:invertIfNegative val="0"/>
          <c:errBars>
            <c:errBarType val="both"/>
            <c:errValType val="cust"/>
            <c:noEndCap val="0"/>
            <c:plus>
              <c:numRef>
                <c:f>SMG!$B$93:$M$93</c:f>
                <c:numCache>
                  <c:formatCode>General</c:formatCode>
                  <c:ptCount val="12"/>
                  <c:pt idx="0">
                    <c:v>153.8168462011335</c:v>
                  </c:pt>
                  <c:pt idx="1">
                    <c:v>65.425324966572674</c:v>
                  </c:pt>
                  <c:pt idx="2">
                    <c:v>82.858610564631348</c:v>
                  </c:pt>
                  <c:pt idx="3">
                    <c:v>175.25199472846435</c:v>
                  </c:pt>
                  <c:pt idx="4">
                    <c:v>140.18710353628791</c:v>
                  </c:pt>
                  <c:pt idx="5">
                    <c:v>125.98776057941735</c:v>
                  </c:pt>
                  <c:pt idx="6">
                    <c:v>133.56203415477663</c:v>
                  </c:pt>
                  <c:pt idx="7">
                    <c:v>118.55439991700129</c:v>
                  </c:pt>
                  <c:pt idx="8">
                    <c:v>96.171604922759812</c:v>
                  </c:pt>
                  <c:pt idx="9">
                    <c:v>126.47916412294391</c:v>
                  </c:pt>
                  <c:pt idx="10">
                    <c:v>223.7083209608308</c:v>
                  </c:pt>
                  <c:pt idx="11">
                    <c:v>289.27544411468028</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SMG!$B$92:$M$92</c:f>
              <c:numCache>
                <c:formatCode>0.0</c:formatCode>
                <c:ptCount val="12"/>
                <c:pt idx="0">
                  <c:v>160.23200000000003</c:v>
                </c:pt>
                <c:pt idx="1">
                  <c:v>93.323675000000023</c:v>
                </c:pt>
                <c:pt idx="2">
                  <c:v>105.45545679012345</c:v>
                </c:pt>
                <c:pt idx="3">
                  <c:v>234.30957531749999</c:v>
                </c:pt>
                <c:pt idx="4">
                  <c:v>387.84279519743586</c:v>
                </c:pt>
                <c:pt idx="5">
                  <c:v>370.00769263333336</c:v>
                </c:pt>
                <c:pt idx="6">
                  <c:v>377.62306526493512</c:v>
                </c:pt>
                <c:pt idx="7">
                  <c:v>375.66684615384617</c:v>
                </c:pt>
                <c:pt idx="8">
                  <c:v>326.87509156883118</c:v>
                </c:pt>
                <c:pt idx="9">
                  <c:v>359.29670129870129</c:v>
                </c:pt>
                <c:pt idx="10">
                  <c:v>487.67405128205138</c:v>
                </c:pt>
                <c:pt idx="11">
                  <c:v>383.28918987341768</c:v>
                </c:pt>
              </c:numCache>
            </c:numRef>
          </c:val>
          <c:extLst>
            <c:ext xmlns:c16="http://schemas.microsoft.com/office/drawing/2014/chart" uri="{C3380CC4-5D6E-409C-BE32-E72D297353CC}">
              <c16:uniqueId val="{00000001-42CB-46D4-856F-BCF20B810CB6}"/>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SMG!$B$102:$M$102</c:f>
              <c:numCache>
                <c:formatCode>0.0</c:formatCode>
                <c:ptCount val="12"/>
                <c:pt idx="0">
                  <c:v>153</c:v>
                </c:pt>
                <c:pt idx="1">
                  <c:v>237</c:v>
                </c:pt>
                <c:pt idx="2">
                  <c:v>291</c:v>
                </c:pt>
                <c:pt idx="3">
                  <c:v>332</c:v>
                </c:pt>
                <c:pt idx="4">
                  <c:v>484</c:v>
                </c:pt>
                <c:pt idx="5">
                  <c:v>887</c:v>
                </c:pt>
                <c:pt idx="6">
                  <c:v>1208</c:v>
                </c:pt>
                <c:pt idx="7">
                  <c:v>1883</c:v>
                </c:pt>
                <c:pt idx="8">
                  <c:v>2184</c:v>
                </c:pt>
                <c:pt idx="9">
                  <c:v>2450</c:v>
                </c:pt>
                <c:pt idx="10">
                  <c:v>2794</c:v>
                </c:pt>
                <c:pt idx="11">
                  <c:v>2966</c:v>
                </c:pt>
              </c:numCache>
            </c:numRef>
          </c:val>
          <c:smooth val="0"/>
          <c:extLst xmlns:c15="http://schemas.microsoft.com/office/drawing/2012/chart">
            <c:ext xmlns:c16="http://schemas.microsoft.com/office/drawing/2014/chart" uri="{C3380CC4-5D6E-409C-BE32-E72D297353CC}">
              <c16:uniqueId val="{00000000-FD58-4D09-94F7-3903C9681C71}"/>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SMG!$B$103:$M$103</c:f>
              <c:numCache>
                <c:formatCode>0.0</c:formatCode>
                <c:ptCount val="12"/>
                <c:pt idx="0">
                  <c:v>160.23200000000003</c:v>
                </c:pt>
                <c:pt idx="1">
                  <c:v>253.55567500000006</c:v>
                </c:pt>
                <c:pt idx="2">
                  <c:v>359.0111317901235</c:v>
                </c:pt>
                <c:pt idx="3">
                  <c:v>593.32070710762355</c:v>
                </c:pt>
                <c:pt idx="4">
                  <c:v>981.16350230505941</c:v>
                </c:pt>
                <c:pt idx="5">
                  <c:v>1351.1711949383928</c:v>
                </c:pt>
                <c:pt idx="6">
                  <c:v>1728.7942602033279</c:v>
                </c:pt>
                <c:pt idx="7">
                  <c:v>2104.4611063571742</c:v>
                </c:pt>
                <c:pt idx="8">
                  <c:v>2431.3361979260053</c:v>
                </c:pt>
                <c:pt idx="9">
                  <c:v>2790.6328992247068</c:v>
                </c:pt>
                <c:pt idx="10">
                  <c:v>3278.3069505067583</c:v>
                </c:pt>
                <c:pt idx="11">
                  <c:v>3661.5961403801762</c:v>
                </c:pt>
              </c:numCache>
            </c:numRef>
          </c:val>
          <c:smooth val="0"/>
          <c:extLst>
            <c:ext xmlns:c16="http://schemas.microsoft.com/office/drawing/2014/chart" uri="{C3380CC4-5D6E-409C-BE32-E72D297353CC}">
              <c16:uniqueId val="{00000001-FD58-4D09-94F7-3903C9681C71}"/>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ARC!$B$44:$M$44</c:f>
              <c:numCache>
                <c:formatCode>0.0</c:formatCode>
                <c:ptCount val="12"/>
                <c:pt idx="0">
                  <c:v>20</c:v>
                </c:pt>
                <c:pt idx="1">
                  <c:v>20</c:v>
                </c:pt>
                <c:pt idx="2">
                  <c:v>60</c:v>
                </c:pt>
                <c:pt idx="3">
                  <c:v>100</c:v>
                </c:pt>
                <c:pt idx="4">
                  <c:v>245</c:v>
                </c:pt>
                <c:pt idx="5">
                  <c:v>416</c:v>
                </c:pt>
                <c:pt idx="6">
                  <c:v>792</c:v>
                </c:pt>
                <c:pt idx="7">
                  <c:v>966</c:v>
                </c:pt>
                <c:pt idx="8">
                  <c:v>1225</c:v>
                </c:pt>
                <c:pt idx="9">
                  <c:v>1460</c:v>
                </c:pt>
                <c:pt idx="10">
                  <c:v>1769</c:v>
                </c:pt>
                <c:pt idx="11">
                  <c:v>1814</c:v>
                </c:pt>
              </c:numCache>
            </c:numRef>
          </c:val>
          <c:smooth val="0"/>
          <c:extLst>
            <c:ext xmlns:c16="http://schemas.microsoft.com/office/drawing/2014/chart" uri="{C3380CC4-5D6E-409C-BE32-E72D297353CC}">
              <c16:uniqueId val="{00000000-CE42-4D72-90A4-250E7F80802C}"/>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ARC!$B$45:$M$45</c:f>
              <c:numCache>
                <c:formatCode>0.0</c:formatCode>
                <c:ptCount val="12"/>
                <c:pt idx="0">
                  <c:v>22.450399999999998</c:v>
                </c:pt>
                <c:pt idx="1">
                  <c:v>27.543199999999999</c:v>
                </c:pt>
                <c:pt idx="2">
                  <c:v>43.848199999999999</c:v>
                </c:pt>
                <c:pt idx="3">
                  <c:v>145.26900000000001</c:v>
                </c:pt>
                <c:pt idx="4">
                  <c:v>431.70580000000001</c:v>
                </c:pt>
                <c:pt idx="5">
                  <c:v>787.83860000000004</c:v>
                </c:pt>
                <c:pt idx="6">
                  <c:v>1138.8594000000001</c:v>
                </c:pt>
                <c:pt idx="7">
                  <c:v>1518.9498000000001</c:v>
                </c:pt>
                <c:pt idx="8">
                  <c:v>1875.373</c:v>
                </c:pt>
                <c:pt idx="9">
                  <c:v>2252.2580000000003</c:v>
                </c:pt>
                <c:pt idx="10">
                  <c:v>2599.6630000000005</c:v>
                </c:pt>
                <c:pt idx="11">
                  <c:v>2758.3305000000005</c:v>
                </c:pt>
              </c:numCache>
            </c:numRef>
          </c:val>
          <c:smooth val="0"/>
          <c:extLst>
            <c:ext xmlns:c16="http://schemas.microsoft.com/office/drawing/2014/chart" uri="{C3380CC4-5D6E-409C-BE32-E72D297353CC}">
              <c16:uniqueId val="{00000001-CE42-4D72-90A4-250E7F80802C}"/>
            </c:ext>
          </c:extLst>
        </c:ser>
        <c:dLbls>
          <c:showLegendKey val="0"/>
          <c:showVal val="0"/>
          <c:showCatName val="0"/>
          <c:showSerName val="0"/>
          <c:showPercent val="0"/>
          <c:showBubbleSize val="0"/>
        </c:dLbls>
        <c:marker val="1"/>
        <c:smooth val="0"/>
        <c:axId val="246188944"/>
        <c:axId val="246189336"/>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SPE!$B$18:$M$18</c:f>
              <c:numCache>
                <c:formatCode>0.0</c:formatCode>
                <c:ptCount val="12"/>
                <c:pt idx="0">
                  <c:v>58.484000000000002</c:v>
                </c:pt>
                <c:pt idx="1">
                  <c:v>42.475999999999999</c:v>
                </c:pt>
                <c:pt idx="2">
                  <c:v>35.01</c:v>
                </c:pt>
                <c:pt idx="3">
                  <c:v>137.46666666666667</c:v>
                </c:pt>
                <c:pt idx="4">
                  <c:v>209.15333333333334</c:v>
                </c:pt>
                <c:pt idx="5">
                  <c:v>228.36857142857141</c:v>
                </c:pt>
                <c:pt idx="6">
                  <c:v>240.97000000000003</c:v>
                </c:pt>
                <c:pt idx="7">
                  <c:v>216.55199999999999</c:v>
                </c:pt>
                <c:pt idx="8">
                  <c:v>251.81199999999998</c:v>
                </c:pt>
                <c:pt idx="9">
                  <c:v>309.524</c:v>
                </c:pt>
                <c:pt idx="10">
                  <c:v>343.935</c:v>
                </c:pt>
                <c:pt idx="11">
                  <c:v>121.94800000000001</c:v>
                </c:pt>
              </c:numCache>
            </c:numRef>
          </c:val>
          <c:extLst>
            <c:ext xmlns:c16="http://schemas.microsoft.com/office/drawing/2014/chart" uri="{C3380CC4-5D6E-409C-BE32-E72D297353CC}">
              <c16:uniqueId val="{00000000-EF4B-4AB6-8D31-B9254CD62687}"/>
            </c:ext>
          </c:extLst>
        </c:ser>
        <c:dLbls>
          <c:showLegendKey val="0"/>
          <c:showVal val="0"/>
          <c:showCatName val="0"/>
          <c:showSerName val="0"/>
          <c:showPercent val="0"/>
          <c:showBubbleSize val="0"/>
        </c:dLbls>
        <c:gapWidth val="150"/>
        <c:axId val="477991624"/>
        <c:axId val="477992016"/>
      </c:barChart>
      <c:catAx>
        <c:axId val="47799162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992016"/>
        <c:crosses val="autoZero"/>
        <c:auto val="1"/>
        <c:lblAlgn val="ctr"/>
        <c:lblOffset val="100"/>
        <c:tickMarkSkip val="1"/>
        <c:noMultiLvlLbl val="0"/>
      </c:catAx>
      <c:valAx>
        <c:axId val="477992016"/>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991624"/>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SRO!$A$5:$A$46</c:f>
              <c:numCache>
                <c:formatCode>General</c:formatCode>
                <c:ptCount val="4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pt idx="40">
                  <c:v>2026</c:v>
                </c:pt>
              </c:numCache>
            </c:numRef>
          </c:xVal>
          <c:yVal>
            <c:numRef>
              <c:f>SRO!$N$5:$N$46</c:f>
              <c:numCache>
                <c:formatCode>0.0</c:formatCode>
                <c:ptCount val="42"/>
                <c:pt idx="0">
                  <c:v>2044.6999999999998</c:v>
                </c:pt>
                <c:pt idx="1">
                  <c:v>2954.0200000000004</c:v>
                </c:pt>
                <c:pt idx="2">
                  <c:v>1932.9400000000003</c:v>
                </c:pt>
                <c:pt idx="3">
                  <c:v>1846.5800000000006</c:v>
                </c:pt>
                <c:pt idx="4">
                  <c:v>2161.54</c:v>
                </c:pt>
                <c:pt idx="5">
                  <c:v>2260.6000000000004</c:v>
                </c:pt>
                <c:pt idx="6">
                  <c:v>2075.1799999999998</c:v>
                </c:pt>
                <c:pt idx="7">
                  <c:v>2824.4800000000005</c:v>
                </c:pt>
                <c:pt idx="8">
                  <c:v>2059.9399999999996</c:v>
                </c:pt>
                <c:pt idx="9">
                  <c:v>3228.34</c:v>
                </c:pt>
                <c:pt idx="10">
                  <c:v>2529.84</c:v>
                </c:pt>
                <c:pt idx="11">
                  <c:v>1767.8399999999997</c:v>
                </c:pt>
                <c:pt idx="12">
                  <c:v>2367.2800000000002</c:v>
                </c:pt>
                <c:pt idx="13">
                  <c:v>3002.2800000000007</c:v>
                </c:pt>
                <c:pt idx="14">
                  <c:v>2364.7399999999998</c:v>
                </c:pt>
                <c:pt idx="15">
                  <c:v>1925.3199999999997</c:v>
                </c:pt>
                <c:pt idx="16">
                  <c:v>2118.36</c:v>
                </c:pt>
                <c:pt idx="17">
                  <c:v>2819.3999999999996</c:v>
                </c:pt>
                <c:pt idx="18">
                  <c:v>2136.1400000000003</c:v>
                </c:pt>
                <c:pt idx="19">
                  <c:v>2242.8200000000006</c:v>
                </c:pt>
                <c:pt idx="20">
                  <c:v>2702.5600000000004</c:v>
                </c:pt>
                <c:pt idx="21">
                  <c:v>2464.6999999999998</c:v>
                </c:pt>
                <c:pt idx="22">
                  <c:v>2194</c:v>
                </c:pt>
                <c:pt idx="23">
                  <c:v>2117</c:v>
                </c:pt>
                <c:pt idx="24">
                  <c:v>0</c:v>
                </c:pt>
                <c:pt idx="25">
                  <c:v>3352</c:v>
                </c:pt>
                <c:pt idx="26">
                  <c:v>2325</c:v>
                </c:pt>
                <c:pt idx="27">
                  <c:v>2021</c:v>
                </c:pt>
                <c:pt idx="28">
                  <c:v>1831</c:v>
                </c:pt>
                <c:pt idx="29">
                  <c:v>1737</c:v>
                </c:pt>
                <c:pt idx="30">
                  <c:v>2762</c:v>
                </c:pt>
                <c:pt idx="31">
                  <c:v>2565</c:v>
                </c:pt>
                <c:pt idx="32">
                  <c:v>2576</c:v>
                </c:pt>
                <c:pt idx="33">
                  <c:v>1911</c:v>
                </c:pt>
                <c:pt idx="34">
                  <c:v>1990</c:v>
                </c:pt>
                <c:pt idx="35">
                  <c:v>2645</c:v>
                </c:pt>
                <c:pt idx="36">
                  <c:v>2300</c:v>
                </c:pt>
                <c:pt idx="37">
                  <c:v>1734</c:v>
                </c:pt>
                <c:pt idx="38">
                  <c:v>0</c:v>
                </c:pt>
                <c:pt idx="39">
                  <c:v>0</c:v>
                </c:pt>
                <c:pt idx="40">
                  <c:v>0</c:v>
                </c:pt>
                <c:pt idx="41">
                  <c:v>0</c:v>
                </c:pt>
              </c:numCache>
            </c:numRef>
          </c:yVal>
          <c:smooth val="0"/>
          <c:extLst>
            <c:ext xmlns:c16="http://schemas.microsoft.com/office/drawing/2014/chart" uri="{C3380CC4-5D6E-409C-BE32-E72D297353CC}">
              <c16:uniqueId val="{00000000-D9A2-422A-A912-36C4098E62E4}"/>
            </c:ext>
          </c:extLst>
        </c:ser>
        <c:dLbls>
          <c:showLegendKey val="0"/>
          <c:showVal val="0"/>
          <c:showCatName val="0"/>
          <c:showSerName val="0"/>
          <c:showPercent val="0"/>
          <c:showBubbleSize val="0"/>
        </c:dLbls>
        <c:axId val="477993976"/>
        <c:axId val="477994368"/>
      </c:scatterChart>
      <c:valAx>
        <c:axId val="477993976"/>
        <c:scaling>
          <c:orientation val="minMax"/>
          <c:max val="2025"/>
          <c:min val="198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7994368"/>
        <c:crosses val="autoZero"/>
        <c:crossBetween val="midCat"/>
        <c:majorUnit val="5"/>
        <c:minorUnit val="1"/>
      </c:valAx>
      <c:valAx>
        <c:axId val="477994368"/>
        <c:scaling>
          <c:orientation val="minMax"/>
          <c:max val="3500"/>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79939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SRO!$B$42:$M$42</c:f>
              <c:numCache>
                <c:formatCode>0.0</c:formatCode>
                <c:ptCount val="12"/>
                <c:pt idx="0">
                  <c:v>40</c:v>
                </c:pt>
                <c:pt idx="1">
                  <c:v>0</c:v>
                </c:pt>
                <c:pt idx="2">
                  <c:v>8</c:v>
                </c:pt>
                <c:pt idx="3">
                  <c:v>2</c:v>
                </c:pt>
                <c:pt idx="4">
                  <c:v>196</c:v>
                </c:pt>
                <c:pt idx="5">
                  <c:v>160</c:v>
                </c:pt>
                <c:pt idx="6">
                  <c:v>302</c:v>
                </c:pt>
                <c:pt idx="7">
                  <c:v>171</c:v>
                </c:pt>
                <c:pt idx="8">
                  <c:v>225</c:v>
                </c:pt>
                <c:pt idx="9">
                  <c:v>318</c:v>
                </c:pt>
                <c:pt idx="10">
                  <c:v>252</c:v>
                </c:pt>
                <c:pt idx="11">
                  <c:v>60</c:v>
                </c:pt>
              </c:numCache>
            </c:numRef>
          </c:val>
          <c:extLst>
            <c:ext xmlns:c16="http://schemas.microsoft.com/office/drawing/2014/chart" uri="{C3380CC4-5D6E-409C-BE32-E72D297353CC}">
              <c16:uniqueId val="{00000000-204D-4FB1-BE0E-0A46EFE09DCF}"/>
            </c:ext>
          </c:extLst>
        </c:ser>
        <c:ser>
          <c:idx val="1"/>
          <c:order val="1"/>
          <c:tx>
            <c:v>Average</c:v>
          </c:tx>
          <c:spPr>
            <a:solidFill>
              <a:srgbClr val="FF0000"/>
            </a:solidFill>
            <a:ln>
              <a:noFill/>
            </a:ln>
            <a:effectLst/>
          </c:spPr>
          <c:invertIfNegative val="0"/>
          <c:errBars>
            <c:errBarType val="both"/>
            <c:errValType val="cust"/>
            <c:noEndCap val="0"/>
            <c:plus>
              <c:numRef>
                <c:f>SRO!$B$48:$M$48</c:f>
                <c:numCache>
                  <c:formatCode>General</c:formatCode>
                  <c:ptCount val="12"/>
                  <c:pt idx="0">
                    <c:v>46.35673000837852</c:v>
                  </c:pt>
                  <c:pt idx="1">
                    <c:v>22.067880284613786</c:v>
                  </c:pt>
                  <c:pt idx="2">
                    <c:v>20.763419715765266</c:v>
                  </c:pt>
                  <c:pt idx="3">
                    <c:v>77.234677424525813</c:v>
                  </c:pt>
                  <c:pt idx="4">
                    <c:v>89.868401629158654</c:v>
                  </c:pt>
                  <c:pt idx="5">
                    <c:v>93.979764469431046</c:v>
                  </c:pt>
                  <c:pt idx="6">
                    <c:v>100.74182402046399</c:v>
                  </c:pt>
                  <c:pt idx="7">
                    <c:v>79.448437880489806</c:v>
                  </c:pt>
                  <c:pt idx="8">
                    <c:v>91.522197724074729</c:v>
                  </c:pt>
                  <c:pt idx="9">
                    <c:v>102.27740927118826</c:v>
                  </c:pt>
                  <c:pt idx="10">
                    <c:v>128.29660590732701</c:v>
                  </c:pt>
                  <c:pt idx="11">
                    <c:v>106.9528726391478</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SRO!$B$47:$M$47</c:f>
              <c:numCache>
                <c:formatCode>0.0</c:formatCode>
                <c:ptCount val="12"/>
                <c:pt idx="0">
                  <c:v>26.917894736842104</c:v>
                </c:pt>
                <c:pt idx="1">
                  <c:v>10.459473684210524</c:v>
                </c:pt>
                <c:pt idx="2">
                  <c:v>20.89263157894737</c:v>
                </c:pt>
                <c:pt idx="3">
                  <c:v>96.006315789473689</c:v>
                </c:pt>
                <c:pt idx="4">
                  <c:v>250.65684210526322</c:v>
                </c:pt>
                <c:pt idx="5">
                  <c:v>292.2</c:v>
                </c:pt>
                <c:pt idx="6">
                  <c:v>290.17105263157896</c:v>
                </c:pt>
                <c:pt idx="7">
                  <c:v>282.60315789473691</c:v>
                </c:pt>
                <c:pt idx="8">
                  <c:v>287.18684210526322</c:v>
                </c:pt>
                <c:pt idx="9">
                  <c:v>315.96526315789475</c:v>
                </c:pt>
                <c:pt idx="10">
                  <c:v>322.22210526315791</c:v>
                </c:pt>
                <c:pt idx="11">
                  <c:v>124.59189189189188</c:v>
                </c:pt>
              </c:numCache>
            </c:numRef>
          </c:val>
          <c:extLst>
            <c:ext xmlns:c16="http://schemas.microsoft.com/office/drawing/2014/chart" uri="{C3380CC4-5D6E-409C-BE32-E72D297353CC}">
              <c16:uniqueId val="{00000001-204D-4FB1-BE0E-0A46EFE09DCF}"/>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SRO!$B$57:$M$57</c:f>
              <c:numCache>
                <c:formatCode>0.0</c:formatCode>
                <c:ptCount val="12"/>
                <c:pt idx="0">
                  <c:v>40</c:v>
                </c:pt>
                <c:pt idx="1">
                  <c:v>40</c:v>
                </c:pt>
                <c:pt idx="2">
                  <c:v>48</c:v>
                </c:pt>
                <c:pt idx="3">
                  <c:v>50</c:v>
                </c:pt>
                <c:pt idx="4">
                  <c:v>246</c:v>
                </c:pt>
                <c:pt idx="5">
                  <c:v>406</c:v>
                </c:pt>
                <c:pt idx="6">
                  <c:v>708</c:v>
                </c:pt>
                <c:pt idx="7">
                  <c:v>879</c:v>
                </c:pt>
                <c:pt idx="8">
                  <c:v>1104</c:v>
                </c:pt>
                <c:pt idx="9">
                  <c:v>1422</c:v>
                </c:pt>
                <c:pt idx="10">
                  <c:v>1674</c:v>
                </c:pt>
                <c:pt idx="11">
                  <c:v>1734</c:v>
                </c:pt>
              </c:numCache>
            </c:numRef>
          </c:val>
          <c:smooth val="0"/>
          <c:extLst xmlns:c15="http://schemas.microsoft.com/office/drawing/2012/chart">
            <c:ext xmlns:c16="http://schemas.microsoft.com/office/drawing/2014/chart" uri="{C3380CC4-5D6E-409C-BE32-E72D297353CC}">
              <c16:uniqueId val="{00000000-8A2A-4AFA-BD3D-D0C17F094E8C}"/>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SRO!$B$58:$M$58</c:f>
              <c:numCache>
                <c:formatCode>0.0</c:formatCode>
                <c:ptCount val="12"/>
                <c:pt idx="0">
                  <c:v>26.917894736842104</c:v>
                </c:pt>
                <c:pt idx="1">
                  <c:v>37.37736842105263</c:v>
                </c:pt>
                <c:pt idx="2">
                  <c:v>58.269999999999996</c:v>
                </c:pt>
                <c:pt idx="3">
                  <c:v>154.2763157894737</c:v>
                </c:pt>
                <c:pt idx="4">
                  <c:v>404.93315789473695</c:v>
                </c:pt>
                <c:pt idx="5">
                  <c:v>697.133157894737</c:v>
                </c:pt>
                <c:pt idx="6">
                  <c:v>987.30421052631596</c:v>
                </c:pt>
                <c:pt idx="7">
                  <c:v>1269.907368421053</c:v>
                </c:pt>
                <c:pt idx="8">
                  <c:v>1557.0942105263161</c:v>
                </c:pt>
                <c:pt idx="9">
                  <c:v>1873.0594736842108</c:v>
                </c:pt>
                <c:pt idx="10">
                  <c:v>2195.2815789473689</c:v>
                </c:pt>
                <c:pt idx="11">
                  <c:v>2319.8734708392608</c:v>
                </c:pt>
              </c:numCache>
            </c:numRef>
          </c:val>
          <c:smooth val="0"/>
          <c:extLst>
            <c:ext xmlns:c16="http://schemas.microsoft.com/office/drawing/2014/chart" uri="{C3380CC4-5D6E-409C-BE32-E72D297353CC}">
              <c16:uniqueId val="{00000001-8A2A-4AFA-BD3D-D0C17F094E8C}"/>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Monthly Precipitation</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errBars>
            <c:errBarType val="both"/>
            <c:errValType val="cust"/>
            <c:noEndCap val="0"/>
            <c:plus>
              <c:numRef>
                <c:f>SVV!$B$18:$M$18</c:f>
                <c:numCache>
                  <c:formatCode>General</c:formatCode>
                  <c:ptCount val="12"/>
                  <c:pt idx="0">
                    <c:v>25.243575325973445</c:v>
                  </c:pt>
                  <c:pt idx="1">
                    <c:v>19.200694431886227</c:v>
                  </c:pt>
                  <c:pt idx="2">
                    <c:v>10.22834530210276</c:v>
                  </c:pt>
                  <c:pt idx="3">
                    <c:v>95.726793781151201</c:v>
                  </c:pt>
                  <c:pt idx="4">
                    <c:v>113.85271594663463</c:v>
                  </c:pt>
                  <c:pt idx="5">
                    <c:v>71.679719187906585</c:v>
                  </c:pt>
                  <c:pt idx="6">
                    <c:v>91.06176769486899</c:v>
                  </c:pt>
                  <c:pt idx="7">
                    <c:v>43.906149910917946</c:v>
                  </c:pt>
                  <c:pt idx="8">
                    <c:v>72.387350907659084</c:v>
                  </c:pt>
                  <c:pt idx="9">
                    <c:v>75.207540227977518</c:v>
                  </c:pt>
                  <c:pt idx="10">
                    <c:v>139.02151683411148</c:v>
                  </c:pt>
                  <c:pt idx="11">
                    <c:v>75.922893215984033</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SVV!$B$17:$M$17</c:f>
              <c:numCache>
                <c:formatCode>0.0</c:formatCode>
                <c:ptCount val="12"/>
                <c:pt idx="0">
                  <c:v>22.714285714285715</c:v>
                </c:pt>
                <c:pt idx="1">
                  <c:v>11</c:v>
                </c:pt>
                <c:pt idx="2">
                  <c:v>11.428571428571429</c:v>
                </c:pt>
                <c:pt idx="3">
                  <c:v>137.42857142857142</c:v>
                </c:pt>
                <c:pt idx="4">
                  <c:v>233.625</c:v>
                </c:pt>
                <c:pt idx="5">
                  <c:v>229.375</c:v>
                </c:pt>
                <c:pt idx="6">
                  <c:v>254.4375</c:v>
                </c:pt>
                <c:pt idx="7">
                  <c:v>206.9375</c:v>
                </c:pt>
                <c:pt idx="8">
                  <c:v>244.75</c:v>
                </c:pt>
                <c:pt idx="9">
                  <c:v>307.9375</c:v>
                </c:pt>
                <c:pt idx="10">
                  <c:v>340.125</c:v>
                </c:pt>
                <c:pt idx="11">
                  <c:v>124.42857142857143</c:v>
                </c:pt>
              </c:numCache>
            </c:numRef>
          </c:val>
          <c:extLst>
            <c:ext xmlns:c16="http://schemas.microsoft.com/office/drawing/2014/chart" uri="{C3380CC4-5D6E-409C-BE32-E72D297353CC}">
              <c16:uniqueId val="{00000001-EAE4-46EA-8A61-471DB2ED5AAD}"/>
            </c:ext>
          </c:extLst>
        </c:ser>
        <c:dLbls>
          <c:showLegendKey val="0"/>
          <c:showVal val="0"/>
          <c:showCatName val="0"/>
          <c:showSerName val="0"/>
          <c:showPercent val="0"/>
          <c:showBubbleSize val="0"/>
        </c:dLbls>
        <c:gapWidth val="150"/>
        <c:axId val="477995152"/>
        <c:axId val="477995544"/>
      </c:barChart>
      <c:catAx>
        <c:axId val="47799515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7995544"/>
        <c:crosses val="autoZero"/>
        <c:auto val="1"/>
        <c:lblAlgn val="ctr"/>
        <c:lblOffset val="100"/>
        <c:tickMarkSkip val="1"/>
        <c:noMultiLvlLbl val="0"/>
      </c:catAx>
      <c:valAx>
        <c:axId val="477995544"/>
        <c:scaling>
          <c:orientation val="minMax"/>
          <c:max val="500"/>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Rainfall (mm)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7995152"/>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SVV!$A$6:$A$12</c:f>
              <c:numCache>
                <c:formatCode>General</c:formatCode>
                <c:ptCount val="7"/>
                <c:pt idx="0">
                  <c:v>2009</c:v>
                </c:pt>
                <c:pt idx="1">
                  <c:v>2010</c:v>
                </c:pt>
                <c:pt idx="2">
                  <c:v>2011</c:v>
                </c:pt>
                <c:pt idx="3">
                  <c:v>2012</c:v>
                </c:pt>
                <c:pt idx="4">
                  <c:v>2013</c:v>
                </c:pt>
                <c:pt idx="5">
                  <c:v>2014</c:v>
                </c:pt>
                <c:pt idx="6">
                  <c:v>2015</c:v>
                </c:pt>
              </c:numCache>
            </c:numRef>
          </c:xVal>
          <c:yVal>
            <c:numRef>
              <c:f>SVV!$N$6:$N$12</c:f>
              <c:numCache>
                <c:formatCode>0.0</c:formatCode>
                <c:ptCount val="7"/>
                <c:pt idx="0">
                  <c:v>1974</c:v>
                </c:pt>
                <c:pt idx="2">
                  <c:v>2635</c:v>
                </c:pt>
                <c:pt idx="3">
                  <c:v>2346</c:v>
                </c:pt>
                <c:pt idx="4">
                  <c:v>1994</c:v>
                </c:pt>
                <c:pt idx="5">
                  <c:v>2032</c:v>
                </c:pt>
                <c:pt idx="6">
                  <c:v>1545.5</c:v>
                </c:pt>
              </c:numCache>
            </c:numRef>
          </c:yVal>
          <c:smooth val="0"/>
          <c:extLst>
            <c:ext xmlns:c16="http://schemas.microsoft.com/office/drawing/2014/chart" uri="{C3380CC4-5D6E-409C-BE32-E72D297353CC}">
              <c16:uniqueId val="{00000000-82BA-4849-A4DA-3A9A4C461302}"/>
            </c:ext>
          </c:extLst>
        </c:ser>
        <c:dLbls>
          <c:showLegendKey val="0"/>
          <c:showVal val="0"/>
          <c:showCatName val="0"/>
          <c:showSerName val="0"/>
          <c:showPercent val="0"/>
          <c:showBubbleSize val="0"/>
        </c:dLbls>
        <c:axId val="477996328"/>
        <c:axId val="477996720"/>
      </c:scatterChart>
      <c:valAx>
        <c:axId val="477996328"/>
        <c:scaling>
          <c:orientation val="minMax"/>
          <c:max val="2015"/>
          <c:min val="2009"/>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996720"/>
        <c:crosses val="autoZero"/>
        <c:crossBetween val="midCat"/>
        <c:majorUnit val="1"/>
        <c:minorUnit val="1"/>
      </c:valAx>
      <c:valAx>
        <c:axId val="477996720"/>
        <c:scaling>
          <c:orientation val="minMax"/>
          <c:max val="3000"/>
          <c:min val="15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9963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TRA!$A$6:$A$25</c:f>
              <c:numCache>
                <c:formatCode>General</c:formatCode>
                <c:ptCount val="20"/>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numCache>
            </c:numRef>
          </c:xVal>
          <c:yVal>
            <c:numRef>
              <c:f>TRA!$N$6:$N$25</c:f>
              <c:numCache>
                <c:formatCode>0.0</c:formatCode>
                <c:ptCount val="20"/>
                <c:pt idx="0">
                  <c:v>2504</c:v>
                </c:pt>
                <c:pt idx="1">
                  <c:v>1967</c:v>
                </c:pt>
                <c:pt idx="2">
                  <c:v>2749</c:v>
                </c:pt>
                <c:pt idx="3">
                  <c:v>2822</c:v>
                </c:pt>
                <c:pt idx="4">
                  <c:v>2905</c:v>
                </c:pt>
                <c:pt idx="6">
                  <c:v>2098</c:v>
                </c:pt>
                <c:pt idx="7">
                  <c:v>1448</c:v>
                </c:pt>
                <c:pt idx="8">
                  <c:v>2995</c:v>
                </c:pt>
                <c:pt idx="9">
                  <c:v>2101</c:v>
                </c:pt>
                <c:pt idx="10">
                  <c:v>2564</c:v>
                </c:pt>
                <c:pt idx="11">
                  <c:v>2041</c:v>
                </c:pt>
                <c:pt idx="12">
                  <c:v>2133</c:v>
                </c:pt>
                <c:pt idx="13">
                  <c:v>2200</c:v>
                </c:pt>
                <c:pt idx="14">
                  <c:v>2756</c:v>
                </c:pt>
                <c:pt idx="15">
                  <c:v>1645</c:v>
                </c:pt>
                <c:pt idx="19">
                  <c:v>0</c:v>
                </c:pt>
              </c:numCache>
            </c:numRef>
          </c:yVal>
          <c:smooth val="0"/>
          <c:extLst>
            <c:ext xmlns:c16="http://schemas.microsoft.com/office/drawing/2014/chart" uri="{C3380CC4-5D6E-409C-BE32-E72D297353CC}">
              <c16:uniqueId val="{00000000-4CBD-4601-A514-A631832EE7DF}"/>
            </c:ext>
          </c:extLst>
        </c:ser>
        <c:dLbls>
          <c:showLegendKey val="0"/>
          <c:showVal val="0"/>
          <c:showCatName val="0"/>
          <c:showSerName val="0"/>
          <c:showPercent val="0"/>
          <c:showBubbleSize val="0"/>
        </c:dLbls>
        <c:axId val="477998680"/>
        <c:axId val="477999072"/>
      </c:scatterChart>
      <c:valAx>
        <c:axId val="477998680"/>
        <c:scaling>
          <c:orientation val="minMax"/>
          <c:max val="2023"/>
          <c:min val="2009"/>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7999072"/>
        <c:crosses val="autoZero"/>
        <c:crossBetween val="midCat"/>
        <c:majorUnit val="1"/>
        <c:minorUnit val="1"/>
      </c:valAx>
      <c:valAx>
        <c:axId val="477999072"/>
        <c:scaling>
          <c:orientation val="minMax"/>
          <c:max val="3200"/>
          <c:min val="14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7998680"/>
        <c:crosses val="autoZero"/>
        <c:crossBetween val="midCat"/>
        <c:majorUnit val="4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TRA!$B$21:$M$21</c:f>
              <c:numCache>
                <c:formatCode>0.0</c:formatCode>
                <c:ptCount val="12"/>
                <c:pt idx="0">
                  <c:v>14</c:v>
                </c:pt>
                <c:pt idx="1">
                  <c:v>1</c:v>
                </c:pt>
                <c:pt idx="2">
                  <c:v>8</c:v>
                </c:pt>
                <c:pt idx="3">
                  <c:v>28</c:v>
                </c:pt>
                <c:pt idx="4">
                  <c:v>147</c:v>
                </c:pt>
                <c:pt idx="5">
                  <c:v>191</c:v>
                </c:pt>
                <c:pt idx="6">
                  <c:v>264</c:v>
                </c:pt>
                <c:pt idx="7">
                  <c:v>171</c:v>
                </c:pt>
                <c:pt idx="8">
                  <c:v>259</c:v>
                </c:pt>
                <c:pt idx="9">
                  <c:v>221</c:v>
                </c:pt>
                <c:pt idx="10">
                  <c:v>302</c:v>
                </c:pt>
                <c:pt idx="11">
                  <c:v>39</c:v>
                </c:pt>
              </c:numCache>
            </c:numRef>
          </c:val>
          <c:extLst>
            <c:ext xmlns:c16="http://schemas.microsoft.com/office/drawing/2014/chart" uri="{C3380CC4-5D6E-409C-BE32-E72D297353CC}">
              <c16:uniqueId val="{00000000-586F-4C86-A0D4-C7FF7770BF5A}"/>
            </c:ext>
          </c:extLst>
        </c:ser>
        <c:ser>
          <c:idx val="1"/>
          <c:order val="1"/>
          <c:tx>
            <c:v>Average</c:v>
          </c:tx>
          <c:spPr>
            <a:solidFill>
              <a:srgbClr val="FF0000"/>
            </a:solidFill>
            <a:ln>
              <a:noFill/>
            </a:ln>
            <a:effectLst/>
          </c:spPr>
          <c:invertIfNegative val="0"/>
          <c:errBars>
            <c:errBarType val="both"/>
            <c:errValType val="cust"/>
            <c:noEndCap val="0"/>
            <c:plus>
              <c:numRef>
                <c:f>TRA!$B$27:$M$27</c:f>
                <c:numCache>
                  <c:formatCode>General</c:formatCode>
                  <c:ptCount val="12"/>
                  <c:pt idx="0">
                    <c:v>28.450834785643814</c:v>
                  </c:pt>
                  <c:pt idx="1">
                    <c:v>8.5868115929798616</c:v>
                  </c:pt>
                  <c:pt idx="2">
                    <c:v>12.600925891907044</c:v>
                  </c:pt>
                  <c:pt idx="3">
                    <c:v>83.521554104314902</c:v>
                  </c:pt>
                  <c:pt idx="4">
                    <c:v>91.704234725920188</c:v>
                  </c:pt>
                  <c:pt idx="5">
                    <c:v>101.00750797176745</c:v>
                  </c:pt>
                  <c:pt idx="6">
                    <c:v>122.29293724496112</c:v>
                  </c:pt>
                  <c:pt idx="7">
                    <c:v>96.344866668304306</c:v>
                  </c:pt>
                  <c:pt idx="8">
                    <c:v>105.18864007106471</c:v>
                  </c:pt>
                  <c:pt idx="9">
                    <c:v>73.236723350098245</c:v>
                  </c:pt>
                  <c:pt idx="10">
                    <c:v>149.28044078177155</c:v>
                  </c:pt>
                  <c:pt idx="11">
                    <c:v>184.56100537730703</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TRA!$B$26:$M$26</c:f>
              <c:numCache>
                <c:formatCode>0.0</c:formatCode>
                <c:ptCount val="12"/>
                <c:pt idx="0">
                  <c:v>21.875</c:v>
                </c:pt>
                <c:pt idx="1">
                  <c:v>8</c:v>
                </c:pt>
                <c:pt idx="2">
                  <c:v>11.875</c:v>
                </c:pt>
                <c:pt idx="3">
                  <c:v>88.125</c:v>
                </c:pt>
                <c:pt idx="4">
                  <c:v>235.25</c:v>
                </c:pt>
                <c:pt idx="5">
                  <c:v>304.125</c:v>
                </c:pt>
                <c:pt idx="6">
                  <c:v>281.3125</c:v>
                </c:pt>
                <c:pt idx="7">
                  <c:v>319.75</c:v>
                </c:pt>
                <c:pt idx="8">
                  <c:v>275.625</c:v>
                </c:pt>
                <c:pt idx="9">
                  <c:v>294.64705882352939</c:v>
                </c:pt>
                <c:pt idx="10">
                  <c:v>330.375</c:v>
                </c:pt>
                <c:pt idx="11">
                  <c:v>160.47058823529412</c:v>
                </c:pt>
              </c:numCache>
            </c:numRef>
          </c:val>
          <c:extLst>
            <c:ext xmlns:c16="http://schemas.microsoft.com/office/drawing/2014/chart" uri="{C3380CC4-5D6E-409C-BE32-E72D297353CC}">
              <c16:uniqueId val="{00000001-586F-4C86-A0D4-C7FF7770BF5A}"/>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TRA!$B$36:$M$36</c:f>
              <c:numCache>
                <c:formatCode>0.0</c:formatCode>
                <c:ptCount val="12"/>
                <c:pt idx="0">
                  <c:v>14</c:v>
                </c:pt>
                <c:pt idx="1">
                  <c:v>15</c:v>
                </c:pt>
                <c:pt idx="2">
                  <c:v>23</c:v>
                </c:pt>
                <c:pt idx="3">
                  <c:v>51</c:v>
                </c:pt>
                <c:pt idx="4">
                  <c:v>198</c:v>
                </c:pt>
                <c:pt idx="5">
                  <c:v>389</c:v>
                </c:pt>
                <c:pt idx="6">
                  <c:v>653</c:v>
                </c:pt>
                <c:pt idx="7">
                  <c:v>824</c:v>
                </c:pt>
                <c:pt idx="8">
                  <c:v>1083</c:v>
                </c:pt>
                <c:pt idx="9">
                  <c:v>1304</c:v>
                </c:pt>
                <c:pt idx="10">
                  <c:v>1606</c:v>
                </c:pt>
                <c:pt idx="11">
                  <c:v>1645</c:v>
                </c:pt>
              </c:numCache>
            </c:numRef>
          </c:val>
          <c:smooth val="0"/>
          <c:extLst xmlns:c15="http://schemas.microsoft.com/office/drawing/2012/chart">
            <c:ext xmlns:c16="http://schemas.microsoft.com/office/drawing/2014/chart" uri="{C3380CC4-5D6E-409C-BE32-E72D297353CC}">
              <c16:uniqueId val="{00000000-49DD-43A3-91BF-D45F77940883}"/>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TRA!$B$37:$M$37</c:f>
              <c:numCache>
                <c:formatCode>0.0</c:formatCode>
                <c:ptCount val="12"/>
                <c:pt idx="0">
                  <c:v>21.875</c:v>
                </c:pt>
                <c:pt idx="1">
                  <c:v>29.875</c:v>
                </c:pt>
                <c:pt idx="2">
                  <c:v>41.75</c:v>
                </c:pt>
                <c:pt idx="3">
                  <c:v>129.875</c:v>
                </c:pt>
                <c:pt idx="4">
                  <c:v>365.125</c:v>
                </c:pt>
                <c:pt idx="5">
                  <c:v>669.25</c:v>
                </c:pt>
                <c:pt idx="6">
                  <c:v>950.5625</c:v>
                </c:pt>
                <c:pt idx="7">
                  <c:v>1270.3125</c:v>
                </c:pt>
                <c:pt idx="8">
                  <c:v>1545.9375</c:v>
                </c:pt>
                <c:pt idx="9">
                  <c:v>1840.5845588235293</c:v>
                </c:pt>
                <c:pt idx="10">
                  <c:v>2170.9595588235293</c:v>
                </c:pt>
                <c:pt idx="11">
                  <c:v>2331.4301470588234</c:v>
                </c:pt>
              </c:numCache>
            </c:numRef>
          </c:val>
          <c:smooth val="0"/>
          <c:extLst>
            <c:ext xmlns:c16="http://schemas.microsoft.com/office/drawing/2014/chart" uri="{C3380CC4-5D6E-409C-BE32-E72D297353CC}">
              <c16:uniqueId val="{00000001-49DD-43A3-91BF-D45F77940883}"/>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Monthly Precipitation</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errBars>
            <c:errBarType val="both"/>
            <c:errValType val="cust"/>
            <c:noEndCap val="0"/>
            <c:plus>
              <c:numRef>
                <c:f>TSV!$B$19:$M$19</c:f>
                <c:numCache>
                  <c:formatCode>General</c:formatCode>
                  <c:ptCount val="12"/>
                  <c:pt idx="0">
                    <c:v>132.75961403981256</c:v>
                  </c:pt>
                  <c:pt idx="1">
                    <c:v>31.667623845182952</c:v>
                  </c:pt>
                  <c:pt idx="2">
                    <c:v>46.933137831032212</c:v>
                  </c:pt>
                  <c:pt idx="3">
                    <c:v>134.194324129493</c:v>
                  </c:pt>
                  <c:pt idx="4">
                    <c:v>73.515246340092233</c:v>
                  </c:pt>
                  <c:pt idx="5">
                    <c:v>30.975208827460101</c:v>
                  </c:pt>
                  <c:pt idx="6">
                    <c:v>72.946883049700432</c:v>
                  </c:pt>
                  <c:pt idx="7">
                    <c:v>96.64644008421827</c:v>
                  </c:pt>
                  <c:pt idx="8">
                    <c:v>75.401799448023866</c:v>
                  </c:pt>
                  <c:pt idx="9">
                    <c:v>98.84532725425116</c:v>
                  </c:pt>
                  <c:pt idx="10">
                    <c:v>70.968655240653078</c:v>
                  </c:pt>
                  <c:pt idx="11">
                    <c:v>102.83452163548966</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TSV!$B$18:$M$18</c:f>
              <c:numCache>
                <c:formatCode>0.0</c:formatCode>
                <c:ptCount val="12"/>
                <c:pt idx="0">
                  <c:v>101.148</c:v>
                </c:pt>
                <c:pt idx="1">
                  <c:v>33.479999999999997</c:v>
                </c:pt>
                <c:pt idx="2">
                  <c:v>39.416666666666664</c:v>
                </c:pt>
                <c:pt idx="3">
                  <c:v>212.90571428571428</c:v>
                </c:pt>
                <c:pt idx="4">
                  <c:v>256.42250000000001</c:v>
                </c:pt>
                <c:pt idx="5">
                  <c:v>243.22571428571428</c:v>
                </c:pt>
                <c:pt idx="6">
                  <c:v>265.84333333333331</c:v>
                </c:pt>
                <c:pt idx="7">
                  <c:v>238.60999999999999</c:v>
                </c:pt>
                <c:pt idx="8">
                  <c:v>295.3</c:v>
                </c:pt>
                <c:pt idx="9">
                  <c:v>279.71999999999997</c:v>
                </c:pt>
                <c:pt idx="10">
                  <c:v>309.91333333333336</c:v>
                </c:pt>
                <c:pt idx="11">
                  <c:v>195.55000000000004</c:v>
                </c:pt>
              </c:numCache>
            </c:numRef>
          </c:val>
          <c:extLst>
            <c:ext xmlns:c16="http://schemas.microsoft.com/office/drawing/2014/chart" uri="{C3380CC4-5D6E-409C-BE32-E72D297353CC}">
              <c16:uniqueId val="{00000000-CA24-4E13-971C-83EEAE3C7599}"/>
            </c:ext>
          </c:extLst>
        </c:ser>
        <c:dLbls>
          <c:showLegendKey val="0"/>
          <c:showVal val="0"/>
          <c:showCatName val="0"/>
          <c:showSerName val="0"/>
          <c:showPercent val="0"/>
          <c:showBubbleSize val="0"/>
        </c:dLbls>
        <c:gapWidth val="150"/>
        <c:axId val="477999856"/>
        <c:axId val="478000248"/>
      </c:barChart>
      <c:catAx>
        <c:axId val="4779998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8000248"/>
        <c:crosses val="autoZero"/>
        <c:auto val="1"/>
        <c:lblAlgn val="ctr"/>
        <c:lblOffset val="100"/>
        <c:tickMarkSkip val="1"/>
        <c:noMultiLvlLbl val="0"/>
      </c:catAx>
      <c:valAx>
        <c:axId val="478000248"/>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7999856"/>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solidFill>
                  <a:sysClr val="windowText" lastClr="000000"/>
                </a:solidFill>
              </a:rPr>
              <a:t>Yearly Precipitation (Mean +/- range across stations)</a:t>
            </a:r>
          </a:p>
        </c:rich>
      </c:tx>
      <c:layout>
        <c:manualLayout>
          <c:xMode val="edge"/>
          <c:yMode val="edge"/>
          <c:x val="0.31682845831840389"/>
          <c:y val="2.3872679045092837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797071785125002"/>
          <c:w val="0.87447491386227405"/>
          <c:h val="0.79858184172601765"/>
        </c:manualLayout>
      </c:layout>
      <c:lineChart>
        <c:grouping val="standard"/>
        <c:varyColors val="0"/>
        <c:ser>
          <c:idx val="0"/>
          <c:order val="0"/>
          <c:spPr>
            <a:ln w="19050" cap="rnd">
              <a:solidFill>
                <a:srgbClr val="0000FF"/>
              </a:solidFill>
              <a:round/>
            </a:ln>
            <a:effectLst/>
          </c:spPr>
          <c:marker>
            <c:symbol val="none"/>
          </c:marker>
          <c:errBars>
            <c:errDir val="y"/>
            <c:errBarType val="both"/>
            <c:errValType val="cust"/>
            <c:noEndCap val="0"/>
            <c:plus>
              <c:numRef>
                <c:f>Yearly!$BJ$2:$BJ$59</c:f>
                <c:numCache>
                  <c:formatCode>General</c:formatCode>
                  <c:ptCount val="58"/>
                  <c:pt idx="0">
                    <c:v>890.04639999999972</c:v>
                  </c:pt>
                  <c:pt idx="1">
                    <c:v>739.70363636363663</c:v>
                  </c:pt>
                  <c:pt idx="2">
                    <c:v>445.94327272727287</c:v>
                  </c:pt>
                  <c:pt idx="3">
                    <c:v>1306.9175555555553</c:v>
                  </c:pt>
                  <c:pt idx="4">
                    <c:v>1172.1121199999998</c:v>
                  </c:pt>
                  <c:pt idx="5">
                    <c:v>1213.8709799999992</c:v>
                  </c:pt>
                  <c:pt idx="6">
                    <c:v>1621.4438090909089</c:v>
                  </c:pt>
                  <c:pt idx="7">
                    <c:v>971.64600000000019</c:v>
                  </c:pt>
                  <c:pt idx="8">
                    <c:v>1049.7210909090913</c:v>
                  </c:pt>
                  <c:pt idx="9">
                    <c:v>1489.7817391304347</c:v>
                  </c:pt>
                  <c:pt idx="10">
                    <c:v>905.45999999999981</c:v>
                  </c:pt>
                  <c:pt idx="11">
                    <c:v>1272.6721739130435</c:v>
                  </c:pt>
                  <c:pt idx="12">
                    <c:v>1218.8591304347819</c:v>
                  </c:pt>
                  <c:pt idx="13">
                    <c:v>1224.4592307692319</c:v>
                  </c:pt>
                  <c:pt idx="14">
                    <c:v>794.04692307692267</c:v>
                  </c:pt>
                  <c:pt idx="15">
                    <c:v>1525.4907692307702</c:v>
                  </c:pt>
                  <c:pt idx="16">
                    <c:v>837.08615384615337</c:v>
                  </c:pt>
                  <c:pt idx="17">
                    <c:v>1268.6777777777779</c:v>
                  </c:pt>
                  <c:pt idx="18">
                    <c:v>1268.9911111111114</c:v>
                  </c:pt>
                  <c:pt idx="19">
                    <c:v>1578.3335714285718</c:v>
                  </c:pt>
                  <c:pt idx="20">
                    <c:v>1522.2949655172415</c:v>
                  </c:pt>
                  <c:pt idx="21">
                    <c:v>2366.3137931034485</c:v>
                  </c:pt>
                  <c:pt idx="22">
                    <c:v>1530.9593103448274</c:v>
                  </c:pt>
                  <c:pt idx="23">
                    <c:v>1440.6241379310336</c:v>
                  </c:pt>
                  <c:pt idx="24">
                    <c:v>1888.2021428571438</c:v>
                  </c:pt>
                  <c:pt idx="25">
                    <c:v>1198.076551724138</c:v>
                  </c:pt>
                  <c:pt idx="26">
                    <c:v>1703.6641379310349</c:v>
                  </c:pt>
                  <c:pt idx="27">
                    <c:v>1509.731724137931</c:v>
                  </c:pt>
                  <c:pt idx="28">
                    <c:v>1959.7089655172426</c:v>
                  </c:pt>
                  <c:pt idx="29">
                    <c:v>1973.9800000000009</c:v>
                  </c:pt>
                  <c:pt idx="30">
                    <c:v>2474.3310344827596</c:v>
                  </c:pt>
                  <c:pt idx="31">
                    <c:v>665.58610307812114</c:v>
                  </c:pt>
                  <c:pt idx="32">
                    <c:v>1282.2870588235296</c:v>
                  </c:pt>
                  <c:pt idx="33">
                    <c:v>1822.2362162162158</c:v>
                  </c:pt>
                  <c:pt idx="34">
                    <c:v>2036.3427027027024</c:v>
                  </c:pt>
                  <c:pt idx="35">
                    <c:v>2193.2960000000003</c:v>
                  </c:pt>
                  <c:pt idx="36">
                    <c:v>3077.2434999999991</c:v>
                  </c:pt>
                  <c:pt idx="37">
                    <c:v>1687.0754761904764</c:v>
                  </c:pt>
                  <c:pt idx="38">
                    <c:v>2653.7814634146348</c:v>
                  </c:pt>
                  <c:pt idx="39">
                    <c:v>1899.8610302190564</c:v>
                  </c:pt>
                  <c:pt idx="40">
                    <c:v>2990.3965335795046</c:v>
                  </c:pt>
                  <c:pt idx="41">
                    <c:v>2338.1565970926208</c:v>
                  </c:pt>
                  <c:pt idx="42">
                    <c:v>2290.1506249999998</c:v>
                  </c:pt>
                  <c:pt idx="43">
                    <c:v>3497.3571153846156</c:v>
                  </c:pt>
                  <c:pt idx="44">
                    <c:v>2854.1984811816524</c:v>
                  </c:pt>
                  <c:pt idx="45">
                    <c:v>1972.8801224489794</c:v>
                  </c:pt>
                  <c:pt idx="46">
                    <c:v>2766.3361224489795</c:v>
                  </c:pt>
                  <c:pt idx="47">
                    <c:v>2141.8420454545453</c:v>
                  </c:pt>
                  <c:pt idx="48">
                    <c:v>2417.6788666667003</c:v>
                  </c:pt>
                  <c:pt idx="49">
                    <c:v>2891.4007199999996</c:v>
                  </c:pt>
                  <c:pt idx="50">
                    <c:v>2112.9718048780487</c:v>
                  </c:pt>
                  <c:pt idx="51">
                    <c:v>2125.5080769230767</c:v>
                  </c:pt>
                  <c:pt idx="52">
                    <c:v>2144.6269400000001</c:v>
                  </c:pt>
                  <c:pt idx="53">
                    <c:v>1685.9413725490199</c:v>
                  </c:pt>
                  <c:pt idx="54">
                    <c:v>1698.6086792452829</c:v>
                  </c:pt>
                  <c:pt idx="55">
                    <c:v>2346.5050000000006</c:v>
                  </c:pt>
                  <c:pt idx="56">
                    <c:v>1922.739703703704</c:v>
                  </c:pt>
                  <c:pt idx="57">
                    <c:v>2292.5652142857143</c:v>
                  </c:pt>
                </c:numCache>
              </c:numRef>
            </c:plus>
            <c:minus>
              <c:numRef>
                <c:f>Yearly!$BI$2:$BI$59</c:f>
                <c:numCache>
                  <c:formatCode>General</c:formatCode>
                  <c:ptCount val="58"/>
                  <c:pt idx="0">
                    <c:v>775.17760000000044</c:v>
                  </c:pt>
                  <c:pt idx="1">
                    <c:v>691.33236363636433</c:v>
                  </c:pt>
                  <c:pt idx="2">
                    <c:v>746.07872727272706</c:v>
                  </c:pt>
                  <c:pt idx="3">
                    <c:v>706.28644444444467</c:v>
                  </c:pt>
                  <c:pt idx="4">
                    <c:v>1607.91788</c:v>
                  </c:pt>
                  <c:pt idx="5">
                    <c:v>798.57102000000032</c:v>
                  </c:pt>
                  <c:pt idx="6">
                    <c:v>811.87619090909129</c:v>
                  </c:pt>
                  <c:pt idx="7">
                    <c:v>674.27399999999989</c:v>
                  </c:pt>
                  <c:pt idx="8">
                    <c:v>836.48290909090883</c:v>
                  </c:pt>
                  <c:pt idx="9">
                    <c:v>798.75826086956522</c:v>
                  </c:pt>
                  <c:pt idx="10">
                    <c:v>618.54000000000019</c:v>
                  </c:pt>
                  <c:pt idx="11">
                    <c:v>985.38782608695669</c:v>
                  </c:pt>
                  <c:pt idx="12">
                    <c:v>576.92086956521757</c:v>
                  </c:pt>
                  <c:pt idx="13">
                    <c:v>990.42076923076911</c:v>
                  </c:pt>
                  <c:pt idx="14">
                    <c:v>989.03307692307726</c:v>
                  </c:pt>
                  <c:pt idx="15">
                    <c:v>1085.6292307692302</c:v>
                  </c:pt>
                  <c:pt idx="16">
                    <c:v>498.9538461538466</c:v>
                  </c:pt>
                  <c:pt idx="17">
                    <c:v>875.0822222222223</c:v>
                  </c:pt>
                  <c:pt idx="18">
                    <c:v>834.12888888888892</c:v>
                  </c:pt>
                  <c:pt idx="19">
                    <c:v>832.12642857142828</c:v>
                  </c:pt>
                  <c:pt idx="20">
                    <c:v>794.18503448275874</c:v>
                  </c:pt>
                  <c:pt idx="21">
                    <c:v>1248.1062068965523</c:v>
                  </c:pt>
                  <c:pt idx="22">
                    <c:v>805.84068965517235</c:v>
                  </c:pt>
                  <c:pt idx="23">
                    <c:v>903.79586206896602</c:v>
                  </c:pt>
                  <c:pt idx="24">
                    <c:v>928.65785714285653</c:v>
                  </c:pt>
                  <c:pt idx="25">
                    <c:v>645.96344827586245</c:v>
                  </c:pt>
                  <c:pt idx="26">
                    <c:v>658.5358620689658</c:v>
                  </c:pt>
                  <c:pt idx="27">
                    <c:v>819.44827586206884</c:v>
                  </c:pt>
                  <c:pt idx="28">
                    <c:v>742.85103448275822</c:v>
                  </c:pt>
                  <c:pt idx="29">
                    <c:v>840.33999999999924</c:v>
                  </c:pt>
                  <c:pt idx="30">
                    <c:v>1119.7689655172408</c:v>
                  </c:pt>
                  <c:pt idx="31">
                    <c:v>650.13389692187889</c:v>
                  </c:pt>
                  <c:pt idx="32">
                    <c:v>775.11294117647049</c:v>
                  </c:pt>
                  <c:pt idx="33">
                    <c:v>1357.8437837837832</c:v>
                  </c:pt>
                  <c:pt idx="34">
                    <c:v>1034.517297297298</c:v>
                  </c:pt>
                  <c:pt idx="35">
                    <c:v>875.02400000000057</c:v>
                  </c:pt>
                  <c:pt idx="36">
                    <c:v>1289.0165000000011</c:v>
                  </c:pt>
                  <c:pt idx="37">
                    <c:v>931.66452380952478</c:v>
                  </c:pt>
                  <c:pt idx="38">
                    <c:v>1064.7785365853647</c:v>
                  </c:pt>
                  <c:pt idx="39">
                    <c:v>939.85896978094456</c:v>
                  </c:pt>
                  <c:pt idx="40">
                    <c:v>1223.4634664204955</c:v>
                  </c:pt>
                  <c:pt idx="41">
                    <c:v>1503.6834029073793</c:v>
                  </c:pt>
                  <c:pt idx="42">
                    <c:v>1062.8493750000002</c:v>
                  </c:pt>
                  <c:pt idx="43">
                    <c:v>1071.6428846153844</c:v>
                  </c:pt>
                  <c:pt idx="44">
                    <c:v>1447.8015188183476</c:v>
                  </c:pt>
                  <c:pt idx="45">
                    <c:v>1651.1198775510206</c:v>
                  </c:pt>
                  <c:pt idx="46">
                    <c:v>1520.6638775510205</c:v>
                  </c:pt>
                  <c:pt idx="47">
                    <c:v>665.15795454545469</c:v>
                  </c:pt>
                  <c:pt idx="48">
                    <c:v>983.32113333329971</c:v>
                  </c:pt>
                  <c:pt idx="49">
                    <c:v>930.59928000000014</c:v>
                  </c:pt>
                  <c:pt idx="50">
                    <c:v>1778.0281951219513</c:v>
                  </c:pt>
                  <c:pt idx="51">
                    <c:v>932.49192307692329</c:v>
                  </c:pt>
                  <c:pt idx="52">
                    <c:v>1265.3730599999999</c:v>
                  </c:pt>
                  <c:pt idx="53">
                    <c:v>1067.0586274509801</c:v>
                  </c:pt>
                  <c:pt idx="54">
                    <c:v>724.39132075471707</c:v>
                  </c:pt>
                  <c:pt idx="55">
                    <c:v>1235.4949999999994</c:v>
                  </c:pt>
                  <c:pt idx="56">
                    <c:v>1271.260296296296</c:v>
                  </c:pt>
                  <c:pt idx="57">
                    <c:v>727.43478571428568</c:v>
                  </c:pt>
                </c:numCache>
              </c:numRef>
            </c:minus>
            <c:spPr>
              <a:noFill/>
              <a:ln w="9525" cap="flat" cmpd="sng" algn="ctr">
                <a:solidFill>
                  <a:schemeClr val="tx1">
                    <a:lumMod val="65000"/>
                    <a:lumOff val="35000"/>
                  </a:schemeClr>
                </a:solidFill>
                <a:round/>
              </a:ln>
              <a:effectLst/>
            </c:spPr>
          </c:errBars>
          <c:cat>
            <c:numRef>
              <c:f>Yearly!$BG$2:$BG$59</c:f>
              <c:numCache>
                <c:formatCode>General</c:formatCode>
                <c:ptCount val="58"/>
                <c:pt idx="0">
                  <c:v>1966</c:v>
                </c:pt>
                <c:pt idx="2">
                  <c:v>1968</c:v>
                </c:pt>
                <c:pt idx="4">
                  <c:v>1970</c:v>
                </c:pt>
                <c:pt idx="6">
                  <c:v>1972</c:v>
                </c:pt>
                <c:pt idx="8">
                  <c:v>1974</c:v>
                </c:pt>
                <c:pt idx="10">
                  <c:v>1976</c:v>
                </c:pt>
                <c:pt idx="12">
                  <c:v>1978</c:v>
                </c:pt>
                <c:pt idx="14">
                  <c:v>1980</c:v>
                </c:pt>
                <c:pt idx="16">
                  <c:v>1982</c:v>
                </c:pt>
                <c:pt idx="18">
                  <c:v>1984</c:v>
                </c:pt>
                <c:pt idx="20">
                  <c:v>1986</c:v>
                </c:pt>
                <c:pt idx="22">
                  <c:v>1988</c:v>
                </c:pt>
                <c:pt idx="24">
                  <c:v>1990</c:v>
                </c:pt>
                <c:pt idx="26">
                  <c:v>1992</c:v>
                </c:pt>
                <c:pt idx="28">
                  <c:v>1994</c:v>
                </c:pt>
                <c:pt idx="30">
                  <c:v>1996</c:v>
                </c:pt>
                <c:pt idx="32">
                  <c:v>1998</c:v>
                </c:pt>
                <c:pt idx="34">
                  <c:v>2000</c:v>
                </c:pt>
                <c:pt idx="36">
                  <c:v>2002</c:v>
                </c:pt>
                <c:pt idx="38">
                  <c:v>2004</c:v>
                </c:pt>
                <c:pt idx="40">
                  <c:v>2006</c:v>
                </c:pt>
                <c:pt idx="42">
                  <c:v>2008</c:v>
                </c:pt>
                <c:pt idx="44">
                  <c:v>2010</c:v>
                </c:pt>
                <c:pt idx="46">
                  <c:v>2012</c:v>
                </c:pt>
                <c:pt idx="48">
                  <c:v>2014</c:v>
                </c:pt>
                <c:pt idx="50">
                  <c:v>2016</c:v>
                </c:pt>
                <c:pt idx="52">
                  <c:v>2018</c:v>
                </c:pt>
                <c:pt idx="54">
                  <c:v>2020</c:v>
                </c:pt>
                <c:pt idx="56" formatCode="0">
                  <c:v>2022</c:v>
                </c:pt>
              </c:numCache>
            </c:numRef>
          </c:cat>
          <c:val>
            <c:numRef>
              <c:f>Yearly!$BH$2:$BH$59</c:f>
              <c:numCache>
                <c:formatCode>0</c:formatCode>
                <c:ptCount val="58"/>
                <c:pt idx="0">
                  <c:v>3222.9756000000002</c:v>
                </c:pt>
                <c:pt idx="1">
                  <c:v>2714.6963636363639</c:v>
                </c:pt>
                <c:pt idx="2">
                  <c:v>2292.9387272727272</c:v>
                </c:pt>
                <c:pt idx="3">
                  <c:v>2560.9944444444445</c:v>
                </c:pt>
                <c:pt idx="4">
                  <c:v>3406.7458800000004</c:v>
                </c:pt>
                <c:pt idx="5">
                  <c:v>2303.0130200000003</c:v>
                </c:pt>
                <c:pt idx="6">
                  <c:v>2445.0961909090911</c:v>
                </c:pt>
                <c:pt idx="7">
                  <c:v>2437.0340000000001</c:v>
                </c:pt>
                <c:pt idx="8">
                  <c:v>2366.5789090909088</c:v>
                </c:pt>
                <c:pt idx="9">
                  <c:v>2868.8582608695656</c:v>
                </c:pt>
                <c:pt idx="10">
                  <c:v>1898.7000000000005</c:v>
                </c:pt>
                <c:pt idx="11">
                  <c:v>2301.1078260869567</c:v>
                </c:pt>
                <c:pt idx="12">
                  <c:v>2514.9408695652178</c:v>
                </c:pt>
                <c:pt idx="13">
                  <c:v>2354.4007692307691</c:v>
                </c:pt>
                <c:pt idx="14">
                  <c:v>2231.0930769230772</c:v>
                </c:pt>
                <c:pt idx="15">
                  <c:v>3348.76923076923</c:v>
                </c:pt>
                <c:pt idx="16">
                  <c:v>2025.4938461538466</c:v>
                </c:pt>
                <c:pt idx="17">
                  <c:v>2394.0022222222224</c:v>
                </c:pt>
                <c:pt idx="18">
                  <c:v>2391.1488888888889</c:v>
                </c:pt>
                <c:pt idx="19">
                  <c:v>2312.9464285714284</c:v>
                </c:pt>
                <c:pt idx="20">
                  <c:v>2145.4650344827587</c:v>
                </c:pt>
                <c:pt idx="21">
                  <c:v>2980.3862068965523</c:v>
                </c:pt>
                <c:pt idx="22">
                  <c:v>2535.5806896551726</c:v>
                </c:pt>
                <c:pt idx="23">
                  <c:v>2232.2158620689661</c:v>
                </c:pt>
                <c:pt idx="24">
                  <c:v>2579.6578571428568</c:v>
                </c:pt>
                <c:pt idx="25">
                  <c:v>2449.3634482758625</c:v>
                </c:pt>
                <c:pt idx="26">
                  <c:v>2566.0758620689658</c:v>
                </c:pt>
                <c:pt idx="27">
                  <c:v>2775.2482758620686</c:v>
                </c:pt>
                <c:pt idx="28">
                  <c:v>2411.6310344827584</c:v>
                </c:pt>
                <c:pt idx="29">
                  <c:v>2803.7599999999998</c:v>
                </c:pt>
                <c:pt idx="30">
                  <c:v>2961.2689655172408</c:v>
                </c:pt>
                <c:pt idx="31">
                  <c:v>1711.8538969218789</c:v>
                </c:pt>
                <c:pt idx="32">
                  <c:v>2588.6729411764704</c:v>
                </c:pt>
                <c:pt idx="33">
                  <c:v>3298.4037837837836</c:v>
                </c:pt>
                <c:pt idx="34">
                  <c:v>2893.797297297298</c:v>
                </c:pt>
                <c:pt idx="35">
                  <c:v>2396.4840000000004</c:v>
                </c:pt>
                <c:pt idx="36">
                  <c:v>2503.136500000001</c:v>
                </c:pt>
                <c:pt idx="37">
                  <c:v>2874.7645238095247</c:v>
                </c:pt>
                <c:pt idx="38">
                  <c:v>2819.918536585365</c:v>
                </c:pt>
                <c:pt idx="39">
                  <c:v>2524.8189697809448</c:v>
                </c:pt>
                <c:pt idx="40">
                  <c:v>2849.0634664204954</c:v>
                </c:pt>
                <c:pt idx="41">
                  <c:v>2969.6834029073793</c:v>
                </c:pt>
                <c:pt idx="42">
                  <c:v>2420.8493750000002</c:v>
                </c:pt>
                <c:pt idx="43">
                  <c:v>2557.6428846153844</c:v>
                </c:pt>
                <c:pt idx="44">
                  <c:v>3609.8015188183476</c:v>
                </c:pt>
                <c:pt idx="45">
                  <c:v>3136.1198775510206</c:v>
                </c:pt>
                <c:pt idx="46">
                  <c:v>2885.6638775510205</c:v>
                </c:pt>
                <c:pt idx="47">
                  <c:v>2318.1579545454547</c:v>
                </c:pt>
                <c:pt idx="48">
                  <c:v>2380.3211333332997</c:v>
                </c:pt>
                <c:pt idx="49">
                  <c:v>1971.5992800000001</c:v>
                </c:pt>
                <c:pt idx="50">
                  <c:v>2797.0281951219513</c:v>
                </c:pt>
                <c:pt idx="51">
                  <c:v>2388.4919230769233</c:v>
                </c:pt>
                <c:pt idx="52">
                  <c:v>2750.3730599999999</c:v>
                </c:pt>
                <c:pt idx="53">
                  <c:v>2202.0586274509801</c:v>
                </c:pt>
                <c:pt idx="54">
                  <c:v>2397.3913207547171</c:v>
                </c:pt>
                <c:pt idx="55">
                  <c:v>2806.4949999999994</c:v>
                </c:pt>
                <c:pt idx="56">
                  <c:v>2813.260296296296</c:v>
                </c:pt>
                <c:pt idx="57">
                  <c:v>1998.4347857142857</c:v>
                </c:pt>
              </c:numCache>
            </c:numRef>
          </c:val>
          <c:smooth val="0"/>
          <c:extLst>
            <c:ext xmlns:c16="http://schemas.microsoft.com/office/drawing/2014/chart" uri="{C3380CC4-5D6E-409C-BE32-E72D297353CC}">
              <c16:uniqueId val="{00000002-D236-49BC-809A-137BB3C2677F}"/>
            </c:ext>
          </c:extLst>
        </c:ser>
        <c:dLbls>
          <c:showLegendKey val="0"/>
          <c:showVal val="0"/>
          <c:showCatName val="0"/>
          <c:showSerName val="0"/>
          <c:showPercent val="0"/>
          <c:showBubbleSize val="0"/>
        </c:dLbls>
        <c:smooth val="0"/>
        <c:axId val="246190120"/>
        <c:axId val="246190512"/>
      </c:lineChart>
      <c:catAx>
        <c:axId val="24619012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90512"/>
        <c:crosses val="autoZero"/>
        <c:auto val="1"/>
        <c:lblAlgn val="ctr"/>
        <c:lblOffset val="100"/>
        <c:noMultiLvlLbl val="0"/>
      </c:catAx>
      <c:valAx>
        <c:axId val="246190512"/>
        <c:scaling>
          <c:orientation val="minMax"/>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90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US"/>
              <a:t>Yearly Precipitation</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56597608570287"/>
          <c:y val="4.4310255524588067E-2"/>
          <c:w val="0.85738088315877381"/>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ASA!$A$6:$A$23</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xVal>
          <c:yVal>
            <c:numRef>
              <c:f>ASA!$N$6:$N$23</c:f>
              <c:numCache>
                <c:formatCode>0.0</c:formatCode>
                <c:ptCount val="18"/>
                <c:pt idx="0">
                  <c:v>3529.1639999999998</c:v>
                </c:pt>
                <c:pt idx="1">
                  <c:v>3398</c:v>
                </c:pt>
                <c:pt idx="3">
                  <c:v>2345</c:v>
                </c:pt>
                <c:pt idx="4">
                  <c:v>2335</c:v>
                </c:pt>
                <c:pt idx="5">
                  <c:v>1485.58</c:v>
                </c:pt>
                <c:pt idx="6">
                  <c:v>3064.8</c:v>
                </c:pt>
                <c:pt idx="7">
                  <c:v>2732.12</c:v>
                </c:pt>
                <c:pt idx="8">
                  <c:v>2608.165</c:v>
                </c:pt>
                <c:pt idx="9">
                  <c:v>2166</c:v>
                </c:pt>
                <c:pt idx="10">
                  <c:v>2221.5100000000002</c:v>
                </c:pt>
                <c:pt idx="11">
                  <c:v>3275</c:v>
                </c:pt>
                <c:pt idx="12">
                  <c:v>3638</c:v>
                </c:pt>
                <c:pt idx="13">
                  <c:v>2038</c:v>
                </c:pt>
              </c:numCache>
            </c:numRef>
          </c:yVal>
          <c:smooth val="0"/>
          <c:extLst>
            <c:ext xmlns:c16="http://schemas.microsoft.com/office/drawing/2014/chart" uri="{C3380CC4-5D6E-409C-BE32-E72D297353CC}">
              <c16:uniqueId val="{00000000-1D9A-4E5B-8606-730EFBAB852F}"/>
            </c:ext>
          </c:extLst>
        </c:ser>
        <c:dLbls>
          <c:showLegendKey val="0"/>
          <c:showVal val="0"/>
          <c:showCatName val="0"/>
          <c:showSerName val="0"/>
          <c:showPercent val="0"/>
          <c:showBubbleSize val="0"/>
        </c:dLbls>
        <c:axId val="423588464"/>
        <c:axId val="423588856"/>
      </c:scatterChart>
      <c:valAx>
        <c:axId val="423588464"/>
        <c:scaling>
          <c:orientation val="minMax"/>
          <c:max val="2023"/>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3588856"/>
        <c:crosses val="autoZero"/>
        <c:crossBetween val="midCat"/>
        <c:majorUnit val="1"/>
        <c:minorUnit val="1"/>
      </c:valAx>
      <c:valAx>
        <c:axId val="423588856"/>
        <c:scaling>
          <c:orientation val="minMax"/>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35884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Monthly Precipitation</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errBars>
            <c:errBarType val="both"/>
            <c:errValType val="cust"/>
            <c:noEndCap val="0"/>
            <c:plus>
              <c:numRef>
                <c:f>TUC!$B$19:$M$19</c:f>
                <c:numCache>
                  <c:formatCode>General</c:formatCode>
                  <c:ptCount val="12"/>
                  <c:pt idx="0">
                    <c:v>71.146777298764562</c:v>
                  </c:pt>
                  <c:pt idx="1">
                    <c:v>41.906725951808724</c:v>
                  </c:pt>
                  <c:pt idx="2">
                    <c:v>56.178982546856453</c:v>
                  </c:pt>
                  <c:pt idx="3">
                    <c:v>69.209062990333862</c:v>
                  </c:pt>
                  <c:pt idx="4">
                    <c:v>40.609376585545775</c:v>
                  </c:pt>
                  <c:pt idx="5">
                    <c:v>109.62981547006275</c:v>
                  </c:pt>
                  <c:pt idx="6">
                    <c:v>128.03942080468812</c:v>
                  </c:pt>
                  <c:pt idx="7">
                    <c:v>65.290582169253156</c:v>
                  </c:pt>
                  <c:pt idx="8">
                    <c:v>74.695246167343171</c:v>
                  </c:pt>
                  <c:pt idx="9">
                    <c:v>134.63828459988639</c:v>
                  </c:pt>
                  <c:pt idx="10">
                    <c:v>205.86564035797696</c:v>
                  </c:pt>
                  <c:pt idx="11">
                    <c:v>59.839803475613131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TUC!$B$18:$M$18</c:f>
              <c:numCache>
                <c:formatCode>0.0</c:formatCode>
                <c:ptCount val="12"/>
                <c:pt idx="0">
                  <c:v>89.867999999999995</c:v>
                </c:pt>
                <c:pt idx="1">
                  <c:v>59.844000000000008</c:v>
                </c:pt>
                <c:pt idx="2">
                  <c:v>59.803999999999995</c:v>
                </c:pt>
                <c:pt idx="3">
                  <c:v>93.94</c:v>
                </c:pt>
                <c:pt idx="4">
                  <c:v>239.19</c:v>
                </c:pt>
                <c:pt idx="5">
                  <c:v>182.67</c:v>
                </c:pt>
                <c:pt idx="6">
                  <c:v>345.16399999999999</c:v>
                </c:pt>
                <c:pt idx="7">
                  <c:v>325.76800000000003</c:v>
                </c:pt>
                <c:pt idx="8">
                  <c:v>278.88</c:v>
                </c:pt>
                <c:pt idx="9">
                  <c:v>329.59600000000006</c:v>
                </c:pt>
                <c:pt idx="10">
                  <c:v>411.92399999999998</c:v>
                </c:pt>
                <c:pt idx="11">
                  <c:v>154.756</c:v>
                </c:pt>
              </c:numCache>
            </c:numRef>
          </c:val>
          <c:extLst>
            <c:ext xmlns:c16="http://schemas.microsoft.com/office/drawing/2014/chart" uri="{C3380CC4-5D6E-409C-BE32-E72D297353CC}">
              <c16:uniqueId val="{00000000-7A34-4146-A597-AA030232CD5C}"/>
            </c:ext>
          </c:extLst>
        </c:ser>
        <c:dLbls>
          <c:showLegendKey val="0"/>
          <c:showVal val="0"/>
          <c:showCatName val="0"/>
          <c:showSerName val="0"/>
          <c:showPercent val="0"/>
          <c:showBubbleSize val="0"/>
        </c:dLbls>
        <c:gapWidth val="150"/>
        <c:axId val="478001032"/>
        <c:axId val="478001424"/>
      </c:barChart>
      <c:catAx>
        <c:axId val="4780010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8001424"/>
        <c:crosses val="autoZero"/>
        <c:auto val="1"/>
        <c:lblAlgn val="ctr"/>
        <c:lblOffset val="100"/>
        <c:tickMarkSkip val="1"/>
        <c:noMultiLvlLbl val="0"/>
      </c:catAx>
      <c:valAx>
        <c:axId val="478001424"/>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Rainfall (mm)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8001032"/>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VCG!$A$6:$A$23</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xVal>
          <c:yVal>
            <c:numRef>
              <c:f>VCG!$N$6:$N$23</c:f>
              <c:numCache>
                <c:formatCode>0.0</c:formatCode>
                <c:ptCount val="18"/>
                <c:pt idx="0">
                  <c:v>4291</c:v>
                </c:pt>
                <c:pt idx="2">
                  <c:v>2727</c:v>
                </c:pt>
                <c:pt idx="3">
                  <c:v>1983</c:v>
                </c:pt>
                <c:pt idx="5">
                  <c:v>1578.5</c:v>
                </c:pt>
                <c:pt idx="6">
                  <c:v>2616</c:v>
                </c:pt>
                <c:pt idx="7">
                  <c:v>1959</c:v>
                </c:pt>
                <c:pt idx="8">
                  <c:v>2300</c:v>
                </c:pt>
                <c:pt idx="9">
                  <c:v>2318</c:v>
                </c:pt>
                <c:pt idx="10">
                  <c:v>2402</c:v>
                </c:pt>
                <c:pt idx="11">
                  <c:v>2613</c:v>
                </c:pt>
                <c:pt idx="12">
                  <c:v>2999</c:v>
                </c:pt>
                <c:pt idx="13">
                  <c:v>2066</c:v>
                </c:pt>
              </c:numCache>
            </c:numRef>
          </c:yVal>
          <c:smooth val="0"/>
          <c:extLst>
            <c:ext xmlns:c16="http://schemas.microsoft.com/office/drawing/2014/chart" uri="{C3380CC4-5D6E-409C-BE32-E72D297353CC}">
              <c16:uniqueId val="{00000000-BE4B-4D24-B7EE-9BC9503485B2}"/>
            </c:ext>
          </c:extLst>
        </c:ser>
        <c:dLbls>
          <c:showLegendKey val="0"/>
          <c:showVal val="0"/>
          <c:showCatName val="0"/>
          <c:showSerName val="0"/>
          <c:showPercent val="0"/>
          <c:showBubbleSize val="0"/>
        </c:dLbls>
        <c:axId val="478003384"/>
        <c:axId val="478003776"/>
      </c:scatterChart>
      <c:valAx>
        <c:axId val="478003384"/>
        <c:scaling>
          <c:orientation val="minMax"/>
          <c:max val="2023"/>
          <c:min val="201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8003776"/>
        <c:crosses val="autoZero"/>
        <c:crossBetween val="midCat"/>
        <c:majorUnit val="1"/>
        <c:minorUnit val="1"/>
      </c:valAx>
      <c:valAx>
        <c:axId val="478003776"/>
        <c:scaling>
          <c:orientation val="minMax"/>
          <c:max val="4500"/>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8003384"/>
        <c:crosses val="autoZero"/>
        <c:crossBetween val="midCat"/>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VCG!$B$19:$M$19</c:f>
              <c:numCache>
                <c:formatCode>0.0</c:formatCode>
                <c:ptCount val="12"/>
                <c:pt idx="0">
                  <c:v>59</c:v>
                </c:pt>
                <c:pt idx="1">
                  <c:v>7</c:v>
                </c:pt>
                <c:pt idx="2">
                  <c:v>8</c:v>
                </c:pt>
                <c:pt idx="3">
                  <c:v>9</c:v>
                </c:pt>
                <c:pt idx="4">
                  <c:v>159</c:v>
                </c:pt>
                <c:pt idx="5">
                  <c:v>299</c:v>
                </c:pt>
                <c:pt idx="6">
                  <c:v>264</c:v>
                </c:pt>
                <c:pt idx="7">
                  <c:v>270</c:v>
                </c:pt>
                <c:pt idx="8">
                  <c:v>290</c:v>
                </c:pt>
                <c:pt idx="9">
                  <c:v>207</c:v>
                </c:pt>
                <c:pt idx="10">
                  <c:v>362</c:v>
                </c:pt>
                <c:pt idx="11">
                  <c:v>132</c:v>
                </c:pt>
              </c:numCache>
            </c:numRef>
          </c:val>
          <c:extLst>
            <c:ext xmlns:c16="http://schemas.microsoft.com/office/drawing/2014/chart" uri="{C3380CC4-5D6E-409C-BE32-E72D297353CC}">
              <c16:uniqueId val="{00000000-9732-4E8A-B142-97F60C4FBB01}"/>
            </c:ext>
          </c:extLst>
        </c:ser>
        <c:ser>
          <c:idx val="1"/>
          <c:order val="1"/>
          <c:tx>
            <c:v>Average</c:v>
          </c:tx>
          <c:spPr>
            <a:solidFill>
              <a:srgbClr val="FF0000"/>
            </a:solidFill>
            <a:ln>
              <a:noFill/>
            </a:ln>
            <a:effectLst/>
          </c:spPr>
          <c:invertIfNegative val="0"/>
          <c:errBars>
            <c:errBarType val="both"/>
            <c:errValType val="cust"/>
            <c:noEndCap val="0"/>
            <c:plus>
              <c:numRef>
                <c:f>VCG!$B$25:$M$25</c:f>
                <c:numCache>
                  <c:formatCode>General</c:formatCode>
                  <c:ptCount val="12"/>
                  <c:pt idx="0">
                    <c:v>59.745614579971154</c:v>
                  </c:pt>
                  <c:pt idx="1">
                    <c:v>21.613614960213194</c:v>
                  </c:pt>
                  <c:pt idx="2">
                    <c:v>25.408746439059044</c:v>
                  </c:pt>
                  <c:pt idx="3">
                    <c:v>81.755901759612868</c:v>
                  </c:pt>
                  <c:pt idx="4">
                    <c:v>93.588359064474218</c:v>
                  </c:pt>
                  <c:pt idx="5">
                    <c:v>77.696083033067495</c:v>
                  </c:pt>
                  <c:pt idx="6">
                    <c:v>110.15949475970868</c:v>
                  </c:pt>
                  <c:pt idx="7">
                    <c:v>104.74033399871031</c:v>
                  </c:pt>
                  <c:pt idx="8">
                    <c:v>74.329724653283648</c:v>
                  </c:pt>
                  <c:pt idx="9">
                    <c:v>93.849017550734629</c:v>
                  </c:pt>
                  <c:pt idx="10">
                    <c:v>209.31482326413303</c:v>
                  </c:pt>
                  <c:pt idx="11">
                    <c:v>302.2469346805845</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VCG!$B$24:$M$24</c:f>
              <c:numCache>
                <c:formatCode>0.0</c:formatCode>
                <c:ptCount val="12"/>
                <c:pt idx="0">
                  <c:v>47</c:v>
                </c:pt>
                <c:pt idx="1">
                  <c:v>20.928571428571427</c:v>
                </c:pt>
                <c:pt idx="2">
                  <c:v>31.285714285714285</c:v>
                </c:pt>
                <c:pt idx="3">
                  <c:v>110.21428571428571</c:v>
                </c:pt>
                <c:pt idx="4">
                  <c:v>243.93333333333334</c:v>
                </c:pt>
                <c:pt idx="5">
                  <c:v>249.71428571428572</c:v>
                </c:pt>
                <c:pt idx="6">
                  <c:v>240.6</c:v>
                </c:pt>
                <c:pt idx="7">
                  <c:v>262.71111111099998</c:v>
                </c:pt>
                <c:pt idx="8">
                  <c:v>260.82142857142856</c:v>
                </c:pt>
                <c:pt idx="9">
                  <c:v>281.73333333333335</c:v>
                </c:pt>
                <c:pt idx="10">
                  <c:v>470.86666666666667</c:v>
                </c:pt>
                <c:pt idx="11">
                  <c:v>286.26666666666665</c:v>
                </c:pt>
              </c:numCache>
            </c:numRef>
          </c:val>
          <c:extLst>
            <c:ext xmlns:c16="http://schemas.microsoft.com/office/drawing/2014/chart" uri="{C3380CC4-5D6E-409C-BE32-E72D297353CC}">
              <c16:uniqueId val="{00000001-9732-4E8A-B142-97F60C4FBB01}"/>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VCG!$B$34:$M$34</c:f>
              <c:numCache>
                <c:formatCode>0.0</c:formatCode>
                <c:ptCount val="12"/>
                <c:pt idx="0">
                  <c:v>59</c:v>
                </c:pt>
                <c:pt idx="1">
                  <c:v>66</c:v>
                </c:pt>
                <c:pt idx="2">
                  <c:v>74</c:v>
                </c:pt>
                <c:pt idx="3">
                  <c:v>83</c:v>
                </c:pt>
                <c:pt idx="4">
                  <c:v>242</c:v>
                </c:pt>
                <c:pt idx="5">
                  <c:v>541</c:v>
                </c:pt>
                <c:pt idx="6">
                  <c:v>805</c:v>
                </c:pt>
                <c:pt idx="7">
                  <c:v>1075</c:v>
                </c:pt>
                <c:pt idx="8">
                  <c:v>1365</c:v>
                </c:pt>
                <c:pt idx="9">
                  <c:v>1572</c:v>
                </c:pt>
                <c:pt idx="10">
                  <c:v>1934</c:v>
                </c:pt>
                <c:pt idx="11">
                  <c:v>2066</c:v>
                </c:pt>
              </c:numCache>
            </c:numRef>
          </c:val>
          <c:smooth val="0"/>
          <c:extLst xmlns:c15="http://schemas.microsoft.com/office/drawing/2012/chart">
            <c:ext xmlns:c16="http://schemas.microsoft.com/office/drawing/2014/chart" uri="{C3380CC4-5D6E-409C-BE32-E72D297353CC}">
              <c16:uniqueId val="{00000000-AEB9-4CAD-B2D6-1930AE7C261E}"/>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VCG!$B$35:$M$35</c:f>
              <c:numCache>
                <c:formatCode>0.0</c:formatCode>
                <c:ptCount val="12"/>
                <c:pt idx="0">
                  <c:v>47</c:v>
                </c:pt>
                <c:pt idx="1">
                  <c:v>67.928571428571431</c:v>
                </c:pt>
                <c:pt idx="2">
                  <c:v>99.214285714285722</c:v>
                </c:pt>
                <c:pt idx="3">
                  <c:v>209.42857142857144</c:v>
                </c:pt>
                <c:pt idx="4">
                  <c:v>453.36190476190478</c:v>
                </c:pt>
                <c:pt idx="5">
                  <c:v>703.0761904761905</c:v>
                </c:pt>
                <c:pt idx="6">
                  <c:v>943.67619047619053</c:v>
                </c:pt>
                <c:pt idx="7">
                  <c:v>1206.3873015871904</c:v>
                </c:pt>
                <c:pt idx="8">
                  <c:v>1467.2087301586189</c:v>
                </c:pt>
                <c:pt idx="9">
                  <c:v>1748.9420634919522</c:v>
                </c:pt>
                <c:pt idx="10">
                  <c:v>2219.8087301586188</c:v>
                </c:pt>
                <c:pt idx="11">
                  <c:v>2506.0753968252857</c:v>
                </c:pt>
              </c:numCache>
            </c:numRef>
          </c:val>
          <c:smooth val="0"/>
          <c:extLst>
            <c:ext xmlns:c16="http://schemas.microsoft.com/office/drawing/2014/chart" uri="{C3380CC4-5D6E-409C-BE32-E72D297353CC}">
              <c16:uniqueId val="{00000001-AEB9-4CAD-B2D6-1930AE7C261E}"/>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VTM!$A$6:$A$34</c:f>
              <c:numCache>
                <c:formatCode>General</c:formatCode>
                <c:ptCount val="2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2024</c:v>
                </c:pt>
                <c:pt idx="26">
                  <c:v>2025</c:v>
                </c:pt>
                <c:pt idx="27">
                  <c:v>2026</c:v>
                </c:pt>
              </c:numCache>
            </c:numRef>
          </c:xVal>
          <c:yVal>
            <c:numRef>
              <c:f>VTM!$N$6:$N$34</c:f>
              <c:numCache>
                <c:formatCode>0.0</c:formatCode>
                <c:ptCount val="29"/>
                <c:pt idx="0">
                  <c:v>4114.8</c:v>
                </c:pt>
                <c:pt idx="1">
                  <c:v>3548.3800000000006</c:v>
                </c:pt>
                <c:pt idx="2">
                  <c:v>2974.34</c:v>
                </c:pt>
                <c:pt idx="3">
                  <c:v>2766.0600000000004</c:v>
                </c:pt>
                <c:pt idx="4">
                  <c:v>3241.0400000000004</c:v>
                </c:pt>
                <c:pt idx="5">
                  <c:v>2702.56</c:v>
                </c:pt>
                <c:pt idx="6">
                  <c:v>2923.5400000000004</c:v>
                </c:pt>
                <c:pt idx="7">
                  <c:v>3624.5800000000004</c:v>
                </c:pt>
                <c:pt idx="8">
                  <c:v>3837.76</c:v>
                </c:pt>
                <c:pt idx="9">
                  <c:v>3633</c:v>
                </c:pt>
                <c:pt idx="10">
                  <c:v>3203</c:v>
                </c:pt>
                <c:pt idx="15">
                  <c:v>2363</c:v>
                </c:pt>
                <c:pt idx="16">
                  <c:v>1690</c:v>
                </c:pt>
                <c:pt idx="19">
                  <c:v>2719</c:v>
                </c:pt>
                <c:pt idx="20">
                  <c:v>2085</c:v>
                </c:pt>
                <c:pt idx="21">
                  <c:v>3114</c:v>
                </c:pt>
                <c:pt idx="22">
                  <c:v>3204</c:v>
                </c:pt>
                <c:pt idx="23">
                  <c:v>3562</c:v>
                </c:pt>
              </c:numCache>
            </c:numRef>
          </c:yVal>
          <c:smooth val="0"/>
          <c:extLst>
            <c:ext xmlns:c16="http://schemas.microsoft.com/office/drawing/2014/chart" uri="{C3380CC4-5D6E-409C-BE32-E72D297353CC}">
              <c16:uniqueId val="{00000000-D8C5-44BF-914D-B8BAC22957B2}"/>
            </c:ext>
          </c:extLst>
        </c:ser>
        <c:dLbls>
          <c:showLegendKey val="0"/>
          <c:showVal val="0"/>
          <c:showCatName val="0"/>
          <c:showSerName val="0"/>
          <c:showPercent val="0"/>
          <c:showBubbleSize val="0"/>
        </c:dLbls>
        <c:axId val="479358776"/>
        <c:axId val="479359168"/>
      </c:scatterChart>
      <c:valAx>
        <c:axId val="479358776"/>
        <c:scaling>
          <c:orientation val="minMax"/>
          <c:max val="2022"/>
          <c:min val="1999"/>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9359168"/>
        <c:crosses val="autoZero"/>
        <c:crossBetween val="midCat"/>
        <c:majorUnit val="2"/>
        <c:minorUnit val="1"/>
      </c:valAx>
      <c:valAx>
        <c:axId val="479359168"/>
        <c:scaling>
          <c:orientation val="minMax"/>
          <c:max val="4500"/>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9358776"/>
        <c:crosses val="autoZero"/>
        <c:crossBetween val="midCat"/>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2022</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VTM!$B$29:$M$29</c:f>
              <c:numCache>
                <c:formatCode>0.0</c:formatCode>
                <c:ptCount val="12"/>
                <c:pt idx="0">
                  <c:v>33</c:v>
                </c:pt>
                <c:pt idx="1">
                  <c:v>51</c:v>
                </c:pt>
                <c:pt idx="2">
                  <c:v>128</c:v>
                </c:pt>
                <c:pt idx="3">
                  <c:v>118</c:v>
                </c:pt>
                <c:pt idx="4">
                  <c:v>368</c:v>
                </c:pt>
                <c:pt idx="5">
                  <c:v>483</c:v>
                </c:pt>
                <c:pt idx="6">
                  <c:v>563</c:v>
                </c:pt>
                <c:pt idx="7">
                  <c:v>325</c:v>
                </c:pt>
                <c:pt idx="8">
                  <c:v>545</c:v>
                </c:pt>
                <c:pt idx="9">
                  <c:v>540</c:v>
                </c:pt>
                <c:pt idx="10">
                  <c:v>356</c:v>
                </c:pt>
                <c:pt idx="11">
                  <c:v>52</c:v>
                </c:pt>
              </c:numCache>
            </c:numRef>
          </c:val>
          <c:extLst>
            <c:ext xmlns:c16="http://schemas.microsoft.com/office/drawing/2014/chart" uri="{C3380CC4-5D6E-409C-BE32-E72D297353CC}">
              <c16:uniqueId val="{00000000-C4E6-46AE-AAB9-854216293CB1}"/>
            </c:ext>
          </c:extLst>
        </c:ser>
        <c:ser>
          <c:idx val="1"/>
          <c:order val="1"/>
          <c:tx>
            <c:v>Average</c:v>
          </c:tx>
          <c:spPr>
            <a:solidFill>
              <a:srgbClr val="FF0000"/>
            </a:solidFill>
            <a:ln>
              <a:noFill/>
            </a:ln>
            <a:effectLst/>
          </c:spPr>
          <c:invertIfNegative val="0"/>
          <c:errBars>
            <c:errBarType val="both"/>
            <c:errValType val="cust"/>
            <c:noEndCap val="0"/>
            <c:plus>
              <c:numRef>
                <c:f>VTM!$B$36:$M$36</c:f>
                <c:numCache>
                  <c:formatCode>General</c:formatCode>
                  <c:ptCount val="12"/>
                  <c:pt idx="0">
                    <c:v>35.896837227584861</c:v>
                  </c:pt>
                  <c:pt idx="1">
                    <c:v>48.089876939635268</c:v>
                  </c:pt>
                  <c:pt idx="2">
                    <c:v>34.388251303397617</c:v>
                  </c:pt>
                  <c:pt idx="3">
                    <c:v>65.175973423404386</c:v>
                  </c:pt>
                  <c:pt idx="4">
                    <c:v>88.364326042787567</c:v>
                  </c:pt>
                  <c:pt idx="5">
                    <c:v>120.11066994889805</c:v>
                  </c:pt>
                  <c:pt idx="6">
                    <c:v>142.65276685247531</c:v>
                  </c:pt>
                  <c:pt idx="7">
                    <c:v>91.514778909710941</c:v>
                  </c:pt>
                  <c:pt idx="8">
                    <c:v>127.45092913952443</c:v>
                  </c:pt>
                  <c:pt idx="9">
                    <c:v>106.90657413591661</c:v>
                  </c:pt>
                  <c:pt idx="10">
                    <c:v>140.34168258064048</c:v>
                  </c:pt>
                  <c:pt idx="11">
                    <c:v>166.62606618242111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VTM!$B$35:$M$35</c:f>
              <c:numCache>
                <c:formatCode>0.0</c:formatCode>
                <c:ptCount val="12"/>
                <c:pt idx="0">
                  <c:v>64.329090909090922</c:v>
                </c:pt>
                <c:pt idx="1">
                  <c:v>52.824545454545451</c:v>
                </c:pt>
                <c:pt idx="2">
                  <c:v>58.599090909090904</c:v>
                </c:pt>
                <c:pt idx="3">
                  <c:v>140.00545454545454</c:v>
                </c:pt>
                <c:pt idx="4">
                  <c:v>346.28521739130434</c:v>
                </c:pt>
                <c:pt idx="5">
                  <c:v>349.68086956521739</c:v>
                </c:pt>
                <c:pt idx="6">
                  <c:v>338.94639999999998</c:v>
                </c:pt>
                <c:pt idx="7">
                  <c:v>348.38956521739129</c:v>
                </c:pt>
                <c:pt idx="8">
                  <c:v>393.68363636363642</c:v>
                </c:pt>
                <c:pt idx="9">
                  <c:v>389.67750000000007</c:v>
                </c:pt>
                <c:pt idx="10">
                  <c:v>382.98499999999996</c:v>
                </c:pt>
                <c:pt idx="11">
                  <c:v>190.77714285714288</c:v>
                </c:pt>
              </c:numCache>
            </c:numRef>
          </c:val>
          <c:extLst>
            <c:ext xmlns:c16="http://schemas.microsoft.com/office/drawing/2014/chart" uri="{C3380CC4-5D6E-409C-BE32-E72D297353CC}">
              <c16:uniqueId val="{00000001-C4E6-46AE-AAB9-854216293CB1}"/>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2021</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VTM!$B$45:$M$45</c:f>
              <c:numCache>
                <c:formatCode>0.0</c:formatCode>
                <c:ptCount val="12"/>
                <c:pt idx="0">
                  <c:v>33</c:v>
                </c:pt>
                <c:pt idx="1">
                  <c:v>84</c:v>
                </c:pt>
                <c:pt idx="2">
                  <c:v>212</c:v>
                </c:pt>
                <c:pt idx="3">
                  <c:v>330</c:v>
                </c:pt>
                <c:pt idx="4">
                  <c:v>698</c:v>
                </c:pt>
                <c:pt idx="5">
                  <c:v>1181</c:v>
                </c:pt>
                <c:pt idx="6">
                  <c:v>1744</c:v>
                </c:pt>
                <c:pt idx="7">
                  <c:v>2069</c:v>
                </c:pt>
                <c:pt idx="8">
                  <c:v>2614</c:v>
                </c:pt>
                <c:pt idx="9">
                  <c:v>3154</c:v>
                </c:pt>
                <c:pt idx="10">
                  <c:v>3510</c:v>
                </c:pt>
                <c:pt idx="11">
                  <c:v>3562</c:v>
                </c:pt>
              </c:numCache>
            </c:numRef>
          </c:val>
          <c:smooth val="0"/>
          <c:extLst xmlns:c15="http://schemas.microsoft.com/office/drawing/2012/chart">
            <c:ext xmlns:c16="http://schemas.microsoft.com/office/drawing/2014/chart" uri="{C3380CC4-5D6E-409C-BE32-E72D297353CC}">
              <c16:uniqueId val="{00000000-5B7E-4FAA-A968-1DD930F4547D}"/>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VTM!$B$46:$M$46</c:f>
              <c:numCache>
                <c:formatCode>General</c:formatCode>
                <c:ptCount val="12"/>
                <c:pt idx="0">
                  <c:v>64.329090909090922</c:v>
                </c:pt>
                <c:pt idx="1">
                  <c:v>117.15363636363637</c:v>
                </c:pt>
                <c:pt idx="2">
                  <c:v>175.75272727272727</c:v>
                </c:pt>
                <c:pt idx="3">
                  <c:v>315.75818181818181</c:v>
                </c:pt>
                <c:pt idx="4">
                  <c:v>662.0433992094861</c:v>
                </c:pt>
                <c:pt idx="5">
                  <c:v>1011.7242687747034</c:v>
                </c:pt>
                <c:pt idx="6">
                  <c:v>1350.6706687747035</c:v>
                </c:pt>
                <c:pt idx="7">
                  <c:v>1699.0602339920947</c:v>
                </c:pt>
                <c:pt idx="8">
                  <c:v>2092.7438703557309</c:v>
                </c:pt>
                <c:pt idx="9">
                  <c:v>2482.4213703557311</c:v>
                </c:pt>
                <c:pt idx="10">
                  <c:v>2865.4063703557313</c:v>
                </c:pt>
                <c:pt idx="11">
                  <c:v>3056.183513212874</c:v>
                </c:pt>
              </c:numCache>
            </c:numRef>
          </c:val>
          <c:smooth val="0"/>
          <c:extLst>
            <c:ext xmlns:c16="http://schemas.microsoft.com/office/drawing/2014/chart" uri="{C3380CC4-5D6E-409C-BE32-E72D297353CC}">
              <c16:uniqueId val="{00000001-5B7E-4FAA-A968-1DD930F4547D}"/>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ZAN!$A$5:$A$57</c:f>
              <c:numCache>
                <c:formatCode>General</c:formatCode>
                <c:ptCount val="53"/>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pt idx="46">
                  <c:v>2021</c:v>
                </c:pt>
                <c:pt idx="47">
                  <c:v>2022</c:v>
                </c:pt>
                <c:pt idx="48">
                  <c:v>2023</c:v>
                </c:pt>
                <c:pt idx="49">
                  <c:v>2024</c:v>
                </c:pt>
                <c:pt idx="50">
                  <c:v>2025</c:v>
                </c:pt>
                <c:pt idx="51">
                  <c:v>2026</c:v>
                </c:pt>
              </c:numCache>
            </c:numRef>
          </c:xVal>
          <c:yVal>
            <c:numRef>
              <c:f>ZAN!$N$5:$N$57</c:f>
              <c:numCache>
                <c:formatCode>0.0</c:formatCode>
                <c:ptCount val="53"/>
                <c:pt idx="0">
                  <c:v>2403</c:v>
                </c:pt>
                <c:pt idx="1">
                  <c:v>1490.8999999999999</c:v>
                </c:pt>
                <c:pt idx="2">
                  <c:v>1549.2</c:v>
                </c:pt>
                <c:pt idx="3">
                  <c:v>1947.4</c:v>
                </c:pt>
                <c:pt idx="4">
                  <c:v>1826.1</c:v>
                </c:pt>
                <c:pt idx="5">
                  <c:v>2413</c:v>
                </c:pt>
                <c:pt idx="6">
                  <c:v>2954.5000000000005</c:v>
                </c:pt>
                <c:pt idx="7">
                  <c:v>1754.4000000000003</c:v>
                </c:pt>
                <c:pt idx="8">
                  <c:v>1743.8999999999999</c:v>
                </c:pt>
                <c:pt idx="9">
                  <c:v>2131.1</c:v>
                </c:pt>
                <c:pt idx="10">
                  <c:v>1519.6999999999998</c:v>
                </c:pt>
                <c:pt idx="11">
                  <c:v>1748.5999999999997</c:v>
                </c:pt>
                <c:pt idx="12">
                  <c:v>1888.5</c:v>
                </c:pt>
                <c:pt idx="13">
                  <c:v>1978.6000000000001</c:v>
                </c:pt>
                <c:pt idx="14">
                  <c:v>1840.5</c:v>
                </c:pt>
                <c:pt idx="15">
                  <c:v>2091.9</c:v>
                </c:pt>
                <c:pt idx="16">
                  <c:v>1674.6000000000001</c:v>
                </c:pt>
                <c:pt idx="17">
                  <c:v>1969.8</c:v>
                </c:pt>
                <c:pt idx="18">
                  <c:v>2160.2000000000003</c:v>
                </c:pt>
                <c:pt idx="19">
                  <c:v>1830.7000000000003</c:v>
                </c:pt>
                <c:pt idx="20">
                  <c:v>2234.7000000000003</c:v>
                </c:pt>
                <c:pt idx="21">
                  <c:v>2697.6000000000004</c:v>
                </c:pt>
                <c:pt idx="22">
                  <c:v>1282.5000000000002</c:v>
                </c:pt>
                <c:pt idx="30">
                  <c:v>1986.2800000000002</c:v>
                </c:pt>
                <c:pt idx="31">
                  <c:v>2222.5</c:v>
                </c:pt>
                <c:pt idx="32">
                  <c:v>2831.16</c:v>
                </c:pt>
                <c:pt idx="33">
                  <c:v>1931</c:v>
                </c:pt>
                <c:pt idx="34">
                  <c:v>1926</c:v>
                </c:pt>
                <c:pt idx="35">
                  <c:v>2557</c:v>
                </c:pt>
                <c:pt idx="36">
                  <c:v>2317</c:v>
                </c:pt>
                <c:pt idx="37">
                  <c:v>2288</c:v>
                </c:pt>
                <c:pt idx="38">
                  <c:v>2196</c:v>
                </c:pt>
                <c:pt idx="39">
                  <c:v>1698</c:v>
                </c:pt>
                <c:pt idx="40">
                  <c:v>1484</c:v>
                </c:pt>
                <c:pt idx="41">
                  <c:v>2111</c:v>
                </c:pt>
                <c:pt idx="42">
                  <c:v>1611</c:v>
                </c:pt>
                <c:pt idx="43">
                  <c:v>1699</c:v>
                </c:pt>
                <c:pt idx="44">
                  <c:v>1682</c:v>
                </c:pt>
                <c:pt idx="46">
                  <c:v>2579</c:v>
                </c:pt>
                <c:pt idx="47">
                  <c:v>1765</c:v>
                </c:pt>
                <c:pt idx="48">
                  <c:v>1475</c:v>
                </c:pt>
              </c:numCache>
            </c:numRef>
          </c:yVal>
          <c:smooth val="0"/>
          <c:extLst>
            <c:ext xmlns:c16="http://schemas.microsoft.com/office/drawing/2014/chart" uri="{C3380CC4-5D6E-409C-BE32-E72D297353CC}">
              <c16:uniqueId val="{00000000-C2F5-4D62-9067-0E5385B68E48}"/>
            </c:ext>
          </c:extLst>
        </c:ser>
        <c:dLbls>
          <c:showLegendKey val="0"/>
          <c:showVal val="0"/>
          <c:showCatName val="0"/>
          <c:showSerName val="0"/>
          <c:showPercent val="0"/>
          <c:showBubbleSize val="0"/>
        </c:dLbls>
        <c:axId val="479361128"/>
        <c:axId val="479361520"/>
      </c:scatterChart>
      <c:valAx>
        <c:axId val="479361128"/>
        <c:scaling>
          <c:orientation val="minMax"/>
          <c:max val="2025"/>
          <c:min val="197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9361520"/>
        <c:crosses val="autoZero"/>
        <c:crossBetween val="midCat"/>
        <c:majorUnit val="5"/>
        <c:minorUnit val="1"/>
      </c:valAx>
      <c:valAx>
        <c:axId val="479361520"/>
        <c:scaling>
          <c:orientation val="minMax"/>
          <c:max val="3000"/>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9361128"/>
        <c:crosses val="autoZero"/>
        <c:crossBetween val="midCat"/>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ZAN!$B$53:$M$53</c:f>
              <c:numCache>
                <c:formatCode>0.0</c:formatCode>
                <c:ptCount val="12"/>
                <c:pt idx="0">
                  <c:v>116</c:v>
                </c:pt>
                <c:pt idx="1">
                  <c:v>0</c:v>
                </c:pt>
                <c:pt idx="2">
                  <c:v>9</c:v>
                </c:pt>
                <c:pt idx="3">
                  <c:v>26</c:v>
                </c:pt>
                <c:pt idx="4">
                  <c:v>203</c:v>
                </c:pt>
                <c:pt idx="5">
                  <c:v>163</c:v>
                </c:pt>
                <c:pt idx="6">
                  <c:v>106</c:v>
                </c:pt>
                <c:pt idx="7">
                  <c:v>110</c:v>
                </c:pt>
                <c:pt idx="8">
                  <c:v>254</c:v>
                </c:pt>
                <c:pt idx="9">
                  <c:v>154</c:v>
                </c:pt>
                <c:pt idx="10">
                  <c:v>249</c:v>
                </c:pt>
                <c:pt idx="11">
                  <c:v>85</c:v>
                </c:pt>
              </c:numCache>
            </c:numRef>
          </c:val>
          <c:extLst>
            <c:ext xmlns:c16="http://schemas.microsoft.com/office/drawing/2014/chart" uri="{C3380CC4-5D6E-409C-BE32-E72D297353CC}">
              <c16:uniqueId val="{00000000-A7D7-4950-94C6-97737EA0B908}"/>
            </c:ext>
          </c:extLst>
        </c:ser>
        <c:ser>
          <c:idx val="1"/>
          <c:order val="1"/>
          <c:tx>
            <c:v>Average</c:v>
          </c:tx>
          <c:spPr>
            <a:solidFill>
              <a:srgbClr val="FF0000"/>
            </a:solidFill>
            <a:ln>
              <a:noFill/>
            </a:ln>
            <a:effectLst/>
          </c:spPr>
          <c:invertIfNegative val="0"/>
          <c:errBars>
            <c:errBarType val="both"/>
            <c:errValType val="cust"/>
            <c:noEndCap val="0"/>
            <c:plus>
              <c:numRef>
                <c:f>ZAN!$B$59:$M$59</c:f>
                <c:numCache>
                  <c:formatCode>General</c:formatCode>
                  <c:ptCount val="12"/>
                  <c:pt idx="0">
                    <c:v>56.597005982271298</c:v>
                  </c:pt>
                  <c:pt idx="1">
                    <c:v>18.65029591029398</c:v>
                  </c:pt>
                  <c:pt idx="2">
                    <c:v>27.903919934836928</c:v>
                  </c:pt>
                  <c:pt idx="3">
                    <c:v>77.687245899280555</c:v>
                  </c:pt>
                  <c:pt idx="4">
                    <c:v>77.633649512147969</c:v>
                  </c:pt>
                  <c:pt idx="5">
                    <c:v>72.477227474052683</c:v>
                  </c:pt>
                  <c:pt idx="6">
                    <c:v>85.597576688149928</c:v>
                  </c:pt>
                  <c:pt idx="7">
                    <c:v>93.254940582946972</c:v>
                  </c:pt>
                  <c:pt idx="8">
                    <c:v>74.070472978309041</c:v>
                  </c:pt>
                  <c:pt idx="9">
                    <c:v>117.49693552209115</c:v>
                  </c:pt>
                  <c:pt idx="10">
                    <c:v>116.80782312542304</c:v>
                  </c:pt>
                  <c:pt idx="11">
                    <c:v>114.24001125653459</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ZAN!$B$58:$M$58</c:f>
              <c:numCache>
                <c:formatCode>0.0</c:formatCode>
                <c:ptCount val="12"/>
                <c:pt idx="0">
                  <c:v>36.972558139534883</c:v>
                </c:pt>
                <c:pt idx="1">
                  <c:v>15.106511627906976</c:v>
                </c:pt>
                <c:pt idx="2">
                  <c:v>22.463720930232558</c:v>
                </c:pt>
                <c:pt idx="3">
                  <c:v>93.042325581395346</c:v>
                </c:pt>
                <c:pt idx="4">
                  <c:v>221.6927272727273</c:v>
                </c:pt>
                <c:pt idx="5">
                  <c:v>213.66000000000003</c:v>
                </c:pt>
                <c:pt idx="6">
                  <c:v>195.38000000000002</c:v>
                </c:pt>
                <c:pt idx="7">
                  <c:v>228.7568181818182</c:v>
                </c:pt>
                <c:pt idx="8">
                  <c:v>242.1995454545455</c:v>
                </c:pt>
                <c:pt idx="9">
                  <c:v>308.23818181818183</c:v>
                </c:pt>
                <c:pt idx="10">
                  <c:v>284.64744186046511</c:v>
                </c:pt>
                <c:pt idx="11">
                  <c:v>130.61809523809521</c:v>
                </c:pt>
              </c:numCache>
            </c:numRef>
          </c:val>
          <c:extLst>
            <c:ext xmlns:c16="http://schemas.microsoft.com/office/drawing/2014/chart" uri="{C3380CC4-5D6E-409C-BE32-E72D297353CC}">
              <c16:uniqueId val="{00000001-A7D7-4950-94C6-97737EA0B908}"/>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ZAN!$B$68:$M$68</c:f>
              <c:numCache>
                <c:formatCode>0.0</c:formatCode>
                <c:ptCount val="12"/>
                <c:pt idx="0">
                  <c:v>116</c:v>
                </c:pt>
                <c:pt idx="1">
                  <c:v>116</c:v>
                </c:pt>
                <c:pt idx="2">
                  <c:v>125</c:v>
                </c:pt>
                <c:pt idx="3">
                  <c:v>151</c:v>
                </c:pt>
                <c:pt idx="4">
                  <c:v>354</c:v>
                </c:pt>
                <c:pt idx="5">
                  <c:v>517</c:v>
                </c:pt>
                <c:pt idx="6">
                  <c:v>623</c:v>
                </c:pt>
                <c:pt idx="7">
                  <c:v>733</c:v>
                </c:pt>
                <c:pt idx="8">
                  <c:v>987</c:v>
                </c:pt>
                <c:pt idx="9">
                  <c:v>1141</c:v>
                </c:pt>
                <c:pt idx="10">
                  <c:v>1390</c:v>
                </c:pt>
                <c:pt idx="11">
                  <c:v>1475</c:v>
                </c:pt>
              </c:numCache>
            </c:numRef>
          </c:val>
          <c:smooth val="0"/>
          <c:extLst xmlns:c15="http://schemas.microsoft.com/office/drawing/2012/chart">
            <c:ext xmlns:c16="http://schemas.microsoft.com/office/drawing/2014/chart" uri="{C3380CC4-5D6E-409C-BE32-E72D297353CC}">
              <c16:uniqueId val="{00000000-1ADB-427A-B845-6CC7A23DFDDB}"/>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ZAN!$B$69:$M$69</c:f>
              <c:numCache>
                <c:formatCode>0.0</c:formatCode>
                <c:ptCount val="12"/>
                <c:pt idx="0">
                  <c:v>36.972558139534883</c:v>
                </c:pt>
                <c:pt idx="1">
                  <c:v>52.079069767441858</c:v>
                </c:pt>
                <c:pt idx="2">
                  <c:v>74.54279069767442</c:v>
                </c:pt>
                <c:pt idx="3">
                  <c:v>167.58511627906978</c:v>
                </c:pt>
                <c:pt idx="4">
                  <c:v>389.2778435517971</c:v>
                </c:pt>
                <c:pt idx="5">
                  <c:v>602.93784355179719</c:v>
                </c:pt>
                <c:pt idx="6">
                  <c:v>798.31784355179718</c:v>
                </c:pt>
                <c:pt idx="7">
                  <c:v>1027.0746617336154</c:v>
                </c:pt>
                <c:pt idx="8">
                  <c:v>1269.2742071881607</c:v>
                </c:pt>
                <c:pt idx="9">
                  <c:v>1577.5123890063426</c:v>
                </c:pt>
                <c:pt idx="10">
                  <c:v>1862.1598308668076</c:v>
                </c:pt>
                <c:pt idx="11">
                  <c:v>1992.7779261049029</c:v>
                </c:pt>
              </c:numCache>
            </c:numRef>
          </c:val>
          <c:smooth val="0"/>
          <c:extLst>
            <c:ext xmlns:c16="http://schemas.microsoft.com/office/drawing/2014/chart" uri="{C3380CC4-5D6E-409C-BE32-E72D297353CC}">
              <c16:uniqueId val="{00000001-1ADB-427A-B845-6CC7A23DFDDB}"/>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ASA!$B$19:$M$19</c:f>
              <c:numCache>
                <c:formatCode>0.0</c:formatCode>
                <c:ptCount val="12"/>
                <c:pt idx="0">
                  <c:v>57</c:v>
                </c:pt>
                <c:pt idx="1">
                  <c:v>0</c:v>
                </c:pt>
                <c:pt idx="2">
                  <c:v>14</c:v>
                </c:pt>
                <c:pt idx="3">
                  <c:v>1</c:v>
                </c:pt>
                <c:pt idx="4">
                  <c:v>227</c:v>
                </c:pt>
                <c:pt idx="5">
                  <c:v>204</c:v>
                </c:pt>
                <c:pt idx="6">
                  <c:v>339</c:v>
                </c:pt>
                <c:pt idx="7">
                  <c:v>177</c:v>
                </c:pt>
                <c:pt idx="8">
                  <c:v>273</c:v>
                </c:pt>
                <c:pt idx="9">
                  <c:v>163</c:v>
                </c:pt>
                <c:pt idx="10">
                  <c:v>458</c:v>
                </c:pt>
                <c:pt idx="11">
                  <c:v>125</c:v>
                </c:pt>
              </c:numCache>
            </c:numRef>
          </c:val>
          <c:extLst>
            <c:ext xmlns:c16="http://schemas.microsoft.com/office/drawing/2014/chart" uri="{C3380CC4-5D6E-409C-BE32-E72D297353CC}">
              <c16:uniqueId val="{00000000-9255-4D4E-8A77-E4E74A9239FA}"/>
            </c:ext>
          </c:extLst>
        </c:ser>
        <c:ser>
          <c:idx val="1"/>
          <c:order val="1"/>
          <c:tx>
            <c:v>Average</c:v>
          </c:tx>
          <c:spPr>
            <a:solidFill>
              <a:srgbClr val="FF0000"/>
            </a:solidFill>
            <a:ln>
              <a:noFill/>
            </a:ln>
            <a:effectLst/>
          </c:spPr>
          <c:invertIfNegative val="0"/>
          <c:errBars>
            <c:errBarType val="both"/>
            <c:errValType val="cust"/>
            <c:noEndCap val="0"/>
            <c:plus>
              <c:numRef>
                <c:f>ASA!$B$25:$M$25</c:f>
                <c:numCache>
                  <c:formatCode>General</c:formatCode>
                  <c:ptCount val="12"/>
                  <c:pt idx="0">
                    <c:v>43.472784842680852</c:v>
                  </c:pt>
                  <c:pt idx="1">
                    <c:v>26.953953857855964</c:v>
                  </c:pt>
                  <c:pt idx="2">
                    <c:v>35.753566265294623</c:v>
                  </c:pt>
                  <c:pt idx="3">
                    <c:v>63.544988135732048</c:v>
                  </c:pt>
                  <c:pt idx="4">
                    <c:v>116.50894092760188</c:v>
                  </c:pt>
                  <c:pt idx="5">
                    <c:v>111.93381330495728</c:v>
                  </c:pt>
                  <c:pt idx="6">
                    <c:v>118.83626508136742</c:v>
                  </c:pt>
                  <c:pt idx="7">
                    <c:v>119.06485969540168</c:v>
                  </c:pt>
                  <c:pt idx="8">
                    <c:v>94.540240586270443</c:v>
                  </c:pt>
                  <c:pt idx="9">
                    <c:v>101.9060902953582</c:v>
                  </c:pt>
                  <c:pt idx="10">
                    <c:v>200.44028421559514</c:v>
                  </c:pt>
                  <c:pt idx="11">
                    <c:v>254.37560957590705</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ASA!$B$24:$M$24</c:f>
              <c:numCache>
                <c:formatCode>0.0</c:formatCode>
                <c:ptCount val="12"/>
                <c:pt idx="0">
                  <c:v>36.142857142857146</c:v>
                </c:pt>
                <c:pt idx="1">
                  <c:v>22.411428571428569</c:v>
                </c:pt>
                <c:pt idx="2">
                  <c:v>38.911071428571425</c:v>
                </c:pt>
                <c:pt idx="3">
                  <c:v>125.48535714285715</c:v>
                </c:pt>
                <c:pt idx="4">
                  <c:v>273.06892857142856</c:v>
                </c:pt>
                <c:pt idx="5">
                  <c:v>284.03071428571428</c:v>
                </c:pt>
                <c:pt idx="6">
                  <c:v>300.04321428571427</c:v>
                </c:pt>
                <c:pt idx="7">
                  <c:v>284.34000000000003</c:v>
                </c:pt>
                <c:pt idx="8">
                  <c:v>272.0214285714286</c:v>
                </c:pt>
                <c:pt idx="9">
                  <c:v>316.125</c:v>
                </c:pt>
                <c:pt idx="10">
                  <c:v>469.31099999999998</c:v>
                </c:pt>
                <c:pt idx="11">
                  <c:v>253.07259999999997</c:v>
                </c:pt>
              </c:numCache>
            </c:numRef>
          </c:val>
          <c:extLst>
            <c:ext xmlns:c16="http://schemas.microsoft.com/office/drawing/2014/chart" uri="{C3380CC4-5D6E-409C-BE32-E72D297353CC}">
              <c16:uniqueId val="{00000001-9255-4D4E-8A77-E4E74A9239FA}"/>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ASA!$B$34:$M$34</c:f>
              <c:numCache>
                <c:formatCode>0</c:formatCode>
                <c:ptCount val="12"/>
                <c:pt idx="0">
                  <c:v>57</c:v>
                </c:pt>
                <c:pt idx="1">
                  <c:v>57</c:v>
                </c:pt>
                <c:pt idx="2">
                  <c:v>71</c:v>
                </c:pt>
                <c:pt idx="3">
                  <c:v>72</c:v>
                </c:pt>
                <c:pt idx="4">
                  <c:v>299</c:v>
                </c:pt>
                <c:pt idx="5">
                  <c:v>503</c:v>
                </c:pt>
                <c:pt idx="6">
                  <c:v>842</c:v>
                </c:pt>
                <c:pt idx="7">
                  <c:v>1019</c:v>
                </c:pt>
                <c:pt idx="8">
                  <c:v>1292</c:v>
                </c:pt>
                <c:pt idx="9">
                  <c:v>1455</c:v>
                </c:pt>
                <c:pt idx="10">
                  <c:v>1913</c:v>
                </c:pt>
                <c:pt idx="11">
                  <c:v>2038</c:v>
                </c:pt>
              </c:numCache>
            </c:numRef>
          </c:val>
          <c:smooth val="0"/>
          <c:extLst>
            <c:ext xmlns:c16="http://schemas.microsoft.com/office/drawing/2014/chart" uri="{C3380CC4-5D6E-409C-BE32-E72D297353CC}">
              <c16:uniqueId val="{00000000-55E2-4081-B031-FA436A73E015}"/>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ASA!$B$35:$M$35</c:f>
              <c:numCache>
                <c:formatCode>0</c:formatCode>
                <c:ptCount val="12"/>
                <c:pt idx="0">
                  <c:v>36.142857142857146</c:v>
                </c:pt>
                <c:pt idx="1">
                  <c:v>58.554285714285712</c:v>
                </c:pt>
                <c:pt idx="2">
                  <c:v>97.46535714285713</c:v>
                </c:pt>
                <c:pt idx="3">
                  <c:v>222.9507142857143</c:v>
                </c:pt>
                <c:pt idx="4">
                  <c:v>496.01964285714286</c:v>
                </c:pt>
                <c:pt idx="5">
                  <c:v>780.05035714285714</c:v>
                </c:pt>
                <c:pt idx="6">
                  <c:v>1080.0935714285715</c:v>
                </c:pt>
                <c:pt idx="7">
                  <c:v>1364.4335714285717</c:v>
                </c:pt>
                <c:pt idx="8">
                  <c:v>1636.4550000000004</c:v>
                </c:pt>
                <c:pt idx="9">
                  <c:v>1952.5800000000004</c:v>
                </c:pt>
                <c:pt idx="10">
                  <c:v>2421.8910000000005</c:v>
                </c:pt>
                <c:pt idx="11">
                  <c:v>2674.9636000000005</c:v>
                </c:pt>
              </c:numCache>
            </c:numRef>
          </c:val>
          <c:smooth val="0"/>
          <c:extLst>
            <c:ext xmlns:c16="http://schemas.microsoft.com/office/drawing/2014/chart" uri="{C3380CC4-5D6E-409C-BE32-E72D297353CC}">
              <c16:uniqueId val="{00000001-55E2-4081-B031-FA436A73E015}"/>
            </c:ext>
          </c:extLst>
        </c:ser>
        <c:dLbls>
          <c:showLegendKey val="0"/>
          <c:showVal val="0"/>
          <c:showCatName val="0"/>
          <c:showSerName val="0"/>
          <c:showPercent val="0"/>
          <c:showBubbleSize val="0"/>
        </c:dLbls>
        <c:marker val="1"/>
        <c:smooth val="0"/>
        <c:axId val="246188944"/>
        <c:axId val="246189336"/>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668431173929829"/>
          <c:y val="4.4310255524588067E-2"/>
          <c:w val="0.85526260055452485"/>
          <c:h val="0.86224236536200405"/>
        </c:manualLayout>
      </c:layout>
      <c:barChart>
        <c:barDir val="col"/>
        <c:grouping val="clustered"/>
        <c:varyColors val="0"/>
        <c:ser>
          <c:idx val="1"/>
          <c:order val="0"/>
          <c:tx>
            <c:v>Average</c:v>
          </c:tx>
          <c:spPr>
            <a:solidFill>
              <a:srgbClr val="FF0000"/>
            </a:solidFill>
            <a:ln>
              <a:noFill/>
            </a:ln>
            <a:effectLst/>
          </c:spPr>
          <c:invertIfNegative val="0"/>
          <c:errBars>
            <c:errBarType val="both"/>
            <c:errValType val="cust"/>
            <c:noEndCap val="0"/>
            <c:plus>
              <c:numRef>
                <c:f>BAL!$B$83:$M$83</c:f>
                <c:numCache>
                  <c:formatCode>General</c:formatCode>
                  <c:ptCount val="12"/>
                  <c:pt idx="0">
                    <c:v>31.015514796406794</c:v>
                  </c:pt>
                  <c:pt idx="1">
                    <c:v>24.574255165669044</c:v>
                  </c:pt>
                  <c:pt idx="2">
                    <c:v>28.042607966026118</c:v>
                  </c:pt>
                  <c:pt idx="3">
                    <c:v>56.738457395818749</c:v>
                  </c:pt>
                  <c:pt idx="4">
                    <c:v>71.278775231104817</c:v>
                  </c:pt>
                  <c:pt idx="5">
                    <c:v>75.54185738813888</c:v>
                  </c:pt>
                  <c:pt idx="6">
                    <c:v>69.35238397939132</c:v>
                  </c:pt>
                  <c:pt idx="7">
                    <c:v>82.445317705029723</c:v>
                  </c:pt>
                  <c:pt idx="8">
                    <c:v>66.41709736366451</c:v>
                  </c:pt>
                  <c:pt idx="9">
                    <c:v>82.15425595477285</c:v>
                  </c:pt>
                  <c:pt idx="10">
                    <c:v>88.222986307206142</c:v>
                  </c:pt>
                  <c:pt idx="11">
                    <c:v>76.698894510511408</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BAL!$B$82:$M$82</c:f>
              <c:numCache>
                <c:formatCode>0.0</c:formatCode>
                <c:ptCount val="12"/>
                <c:pt idx="0">
                  <c:v>29.670828571428565</c:v>
                </c:pt>
                <c:pt idx="1">
                  <c:v>15.450457142857148</c:v>
                </c:pt>
                <c:pt idx="2">
                  <c:v>16.637</c:v>
                </c:pt>
                <c:pt idx="3">
                  <c:v>76.962000000000018</c:v>
                </c:pt>
                <c:pt idx="4">
                  <c:v>201.01560000000003</c:v>
                </c:pt>
                <c:pt idx="5">
                  <c:v>197.40808450704225</c:v>
                </c:pt>
                <c:pt idx="6">
                  <c:v>185.37349295774649</c:v>
                </c:pt>
                <c:pt idx="7">
                  <c:v>197.48678873239439</c:v>
                </c:pt>
                <c:pt idx="8">
                  <c:v>194.15760000000003</c:v>
                </c:pt>
                <c:pt idx="9">
                  <c:v>260.51328571428581</c:v>
                </c:pt>
                <c:pt idx="10">
                  <c:v>255.01962857142851</c:v>
                </c:pt>
                <c:pt idx="11">
                  <c:v>137.25071428571434</c:v>
                </c:pt>
              </c:numCache>
            </c:numRef>
          </c:val>
          <c:extLst>
            <c:ext xmlns:c16="http://schemas.microsoft.com/office/drawing/2014/chart" uri="{C3380CC4-5D6E-409C-BE32-E72D297353CC}">
              <c16:uniqueId val="{00000000-4F88-409F-8675-20F806641BFC}"/>
            </c:ext>
          </c:extLst>
        </c:ser>
        <c:dLbls>
          <c:showLegendKey val="0"/>
          <c:showVal val="0"/>
          <c:showCatName val="0"/>
          <c:showSerName val="0"/>
          <c:showPercent val="0"/>
          <c:showBubbleSize val="0"/>
        </c:dLbls>
        <c:gapWidth val="150"/>
        <c:axId val="424295368"/>
        <c:axId val="424295760"/>
      </c:barChart>
      <c:catAx>
        <c:axId val="424295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4295760"/>
        <c:crosses val="autoZero"/>
        <c:auto val="1"/>
        <c:lblAlgn val="ctr"/>
        <c:lblOffset val="100"/>
        <c:tickMarkSkip val="1"/>
        <c:noMultiLvlLbl val="0"/>
      </c:catAx>
      <c:valAx>
        <c:axId val="424295760"/>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4295368"/>
        <c:crosses val="autoZero"/>
        <c:crossBetween val="between"/>
      </c:valAx>
      <c:spPr>
        <a:noFill/>
        <a:ln>
          <a:noFill/>
        </a:ln>
        <a:effectLst/>
      </c:spPr>
    </c:plotArea>
    <c:legend>
      <c:legendPos val="r"/>
      <c:layout>
        <c:manualLayout>
          <c:xMode val="edge"/>
          <c:yMode val="edge"/>
          <c:x val="0.86588534575507714"/>
          <c:y val="8.1569566308219862E-2"/>
          <c:w val="0.12529257176328493"/>
          <c:h val="0.1456833659554505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BAL!$A$13:$A$80</c:f>
              <c:numCache>
                <c:formatCode>General</c:formatCode>
                <c:ptCount val="68"/>
                <c:pt idx="0">
                  <c:v>1902</c:v>
                </c:pt>
                <c:pt idx="1">
                  <c:v>1903</c:v>
                </c:pt>
                <c:pt idx="2">
                  <c:v>1904</c:v>
                </c:pt>
                <c:pt idx="3">
                  <c:v>1905</c:v>
                </c:pt>
                <c:pt idx="4">
                  <c:v>1906</c:v>
                </c:pt>
                <c:pt idx="5">
                  <c:v>1907</c:v>
                </c:pt>
                <c:pt idx="6">
                  <c:v>1908</c:v>
                </c:pt>
                <c:pt idx="7">
                  <c:v>1909</c:v>
                </c:pt>
                <c:pt idx="8">
                  <c:v>1910</c:v>
                </c:pt>
                <c:pt idx="9">
                  <c:v>1911</c:v>
                </c:pt>
                <c:pt idx="10">
                  <c:v>1912</c:v>
                </c:pt>
                <c:pt idx="11">
                  <c:v>1913</c:v>
                </c:pt>
                <c:pt idx="12">
                  <c:v>1914</c:v>
                </c:pt>
                <c:pt idx="13">
                  <c:v>1915</c:v>
                </c:pt>
                <c:pt idx="14">
                  <c:v>1916</c:v>
                </c:pt>
                <c:pt idx="15">
                  <c:v>1917</c:v>
                </c:pt>
                <c:pt idx="16">
                  <c:v>1918</c:v>
                </c:pt>
                <c:pt idx="17">
                  <c:v>1919</c:v>
                </c:pt>
                <c:pt idx="18">
                  <c:v>1920</c:v>
                </c:pt>
                <c:pt idx="19">
                  <c:v>1921</c:v>
                </c:pt>
                <c:pt idx="20">
                  <c:v>1922</c:v>
                </c:pt>
                <c:pt idx="21">
                  <c:v>1923</c:v>
                </c:pt>
                <c:pt idx="22">
                  <c:v>1924</c:v>
                </c:pt>
                <c:pt idx="23">
                  <c:v>1925</c:v>
                </c:pt>
                <c:pt idx="24">
                  <c:v>1926</c:v>
                </c:pt>
                <c:pt idx="25">
                  <c:v>1927</c:v>
                </c:pt>
                <c:pt idx="26">
                  <c:v>1928</c:v>
                </c:pt>
                <c:pt idx="27">
                  <c:v>1929</c:v>
                </c:pt>
                <c:pt idx="28">
                  <c:v>1930</c:v>
                </c:pt>
                <c:pt idx="29">
                  <c:v>1931</c:v>
                </c:pt>
                <c:pt idx="30">
                  <c:v>1932</c:v>
                </c:pt>
                <c:pt idx="31">
                  <c:v>1933</c:v>
                </c:pt>
                <c:pt idx="32">
                  <c:v>1934</c:v>
                </c:pt>
                <c:pt idx="33">
                  <c:v>1935</c:v>
                </c:pt>
                <c:pt idx="34">
                  <c:v>1936</c:v>
                </c:pt>
                <c:pt idx="35">
                  <c:v>1937</c:v>
                </c:pt>
                <c:pt idx="36">
                  <c:v>1938</c:v>
                </c:pt>
                <c:pt idx="37">
                  <c:v>1939</c:v>
                </c:pt>
                <c:pt idx="38">
                  <c:v>1940</c:v>
                </c:pt>
                <c:pt idx="39">
                  <c:v>1941</c:v>
                </c:pt>
                <c:pt idx="40">
                  <c:v>1942</c:v>
                </c:pt>
                <c:pt idx="41">
                  <c:v>1943</c:v>
                </c:pt>
                <c:pt idx="42">
                  <c:v>1944</c:v>
                </c:pt>
                <c:pt idx="43">
                  <c:v>1945</c:v>
                </c:pt>
                <c:pt idx="44">
                  <c:v>1946</c:v>
                </c:pt>
                <c:pt idx="45">
                  <c:v>1947</c:v>
                </c:pt>
                <c:pt idx="46">
                  <c:v>1948</c:v>
                </c:pt>
                <c:pt idx="47">
                  <c:v>1949</c:v>
                </c:pt>
                <c:pt idx="48">
                  <c:v>1950</c:v>
                </c:pt>
                <c:pt idx="49">
                  <c:v>1951</c:v>
                </c:pt>
                <c:pt idx="50">
                  <c:v>1952</c:v>
                </c:pt>
                <c:pt idx="51">
                  <c:v>1953</c:v>
                </c:pt>
                <c:pt idx="52">
                  <c:v>1954</c:v>
                </c:pt>
                <c:pt idx="53">
                  <c:v>1955</c:v>
                </c:pt>
                <c:pt idx="54">
                  <c:v>1956</c:v>
                </c:pt>
                <c:pt idx="55">
                  <c:v>1957</c:v>
                </c:pt>
                <c:pt idx="56">
                  <c:v>1958</c:v>
                </c:pt>
                <c:pt idx="57">
                  <c:v>1959</c:v>
                </c:pt>
                <c:pt idx="58">
                  <c:v>1960</c:v>
                </c:pt>
                <c:pt idx="59">
                  <c:v>1961</c:v>
                </c:pt>
                <c:pt idx="60">
                  <c:v>1962</c:v>
                </c:pt>
                <c:pt idx="61">
                  <c:v>1963</c:v>
                </c:pt>
                <c:pt idx="62">
                  <c:v>1964</c:v>
                </c:pt>
                <c:pt idx="63">
                  <c:v>1965</c:v>
                </c:pt>
                <c:pt idx="64">
                  <c:v>1966</c:v>
                </c:pt>
                <c:pt idx="65">
                  <c:v>1967</c:v>
                </c:pt>
                <c:pt idx="66">
                  <c:v>1968</c:v>
                </c:pt>
                <c:pt idx="67">
                  <c:v>1969</c:v>
                </c:pt>
              </c:numCache>
            </c:numRef>
          </c:xVal>
          <c:yVal>
            <c:numRef>
              <c:f>BAL!$N$13:$N$80</c:f>
              <c:numCache>
                <c:formatCode>0.0</c:formatCode>
                <c:ptCount val="68"/>
                <c:pt idx="0">
                  <c:v>1778</c:v>
                </c:pt>
                <c:pt idx="1">
                  <c:v>1502.9180000000001</c:v>
                </c:pt>
                <c:pt idx="3">
                  <c:v>1390.65</c:v>
                </c:pt>
                <c:pt idx="4">
                  <c:v>1789.6839999999997</c:v>
                </c:pt>
                <c:pt idx="5">
                  <c:v>1672.3359999999998</c:v>
                </c:pt>
                <c:pt idx="6">
                  <c:v>1440.4340000000002</c:v>
                </c:pt>
                <c:pt idx="7">
                  <c:v>2363.7240000000002</c:v>
                </c:pt>
                <c:pt idx="8">
                  <c:v>1912.6199999999997</c:v>
                </c:pt>
                <c:pt idx="9">
                  <c:v>1618.742</c:v>
                </c:pt>
                <c:pt idx="10">
                  <c:v>1826.0059999999999</c:v>
                </c:pt>
                <c:pt idx="11">
                  <c:v>1512.316</c:v>
                </c:pt>
                <c:pt idx="12">
                  <c:v>1649.222</c:v>
                </c:pt>
                <c:pt idx="13">
                  <c:v>1660.3979999999999</c:v>
                </c:pt>
                <c:pt idx="14">
                  <c:v>1906.5239999999999</c:v>
                </c:pt>
                <c:pt idx="15">
                  <c:v>1653.2860000000001</c:v>
                </c:pt>
                <c:pt idx="16">
                  <c:v>1292.8599999999999</c:v>
                </c:pt>
                <c:pt idx="17">
                  <c:v>1462.7860000000001</c:v>
                </c:pt>
                <c:pt idx="18">
                  <c:v>1632.712</c:v>
                </c:pt>
                <c:pt idx="19">
                  <c:v>1819.9099999999999</c:v>
                </c:pt>
                <c:pt idx="20">
                  <c:v>1540.002</c:v>
                </c:pt>
                <c:pt idx="21">
                  <c:v>1392.682</c:v>
                </c:pt>
                <c:pt idx="22">
                  <c:v>2054.3519999999999</c:v>
                </c:pt>
                <c:pt idx="23">
                  <c:v>1665.2239999999999</c:v>
                </c:pt>
                <c:pt idx="24">
                  <c:v>1922.0179999999998</c:v>
                </c:pt>
                <c:pt idx="25">
                  <c:v>1759.7119999999998</c:v>
                </c:pt>
                <c:pt idx="26">
                  <c:v>2182.3680000000004</c:v>
                </c:pt>
                <c:pt idx="27">
                  <c:v>1754.6320000000001</c:v>
                </c:pt>
                <c:pt idx="28">
                  <c:v>1323.0860000000002</c:v>
                </c:pt>
                <c:pt idx="29">
                  <c:v>1904.492</c:v>
                </c:pt>
                <c:pt idx="30">
                  <c:v>1766.0619999999999</c:v>
                </c:pt>
                <c:pt idx="31">
                  <c:v>1721.3579999999999</c:v>
                </c:pt>
                <c:pt idx="32">
                  <c:v>2077.4659999999999</c:v>
                </c:pt>
                <c:pt idx="33">
                  <c:v>2088.134</c:v>
                </c:pt>
                <c:pt idx="34">
                  <c:v>1491.742</c:v>
                </c:pt>
                <c:pt idx="35">
                  <c:v>2106.1679999999997</c:v>
                </c:pt>
                <c:pt idx="36">
                  <c:v>2174.4939999999997</c:v>
                </c:pt>
                <c:pt idx="37">
                  <c:v>1641.6020000000001</c:v>
                </c:pt>
                <c:pt idx="38">
                  <c:v>1243.076</c:v>
                </c:pt>
                <c:pt idx="39">
                  <c:v>1907.2860000000001</c:v>
                </c:pt>
                <c:pt idx="40">
                  <c:v>1776.73</c:v>
                </c:pt>
                <c:pt idx="41">
                  <c:v>1812.7979999999998</c:v>
                </c:pt>
                <c:pt idx="42">
                  <c:v>1975.6119999999999</c:v>
                </c:pt>
                <c:pt idx="43">
                  <c:v>1692.91</c:v>
                </c:pt>
                <c:pt idx="44">
                  <c:v>1271.5240000000001</c:v>
                </c:pt>
                <c:pt idx="45">
                  <c:v>1513.5860000000002</c:v>
                </c:pt>
                <c:pt idx="46">
                  <c:v>1584.96</c:v>
                </c:pt>
                <c:pt idx="47">
                  <c:v>1752.3459999999998</c:v>
                </c:pt>
                <c:pt idx="48">
                  <c:v>1787.9059999999999</c:v>
                </c:pt>
                <c:pt idx="49">
                  <c:v>1685.798</c:v>
                </c:pt>
                <c:pt idx="50">
                  <c:v>1963.1660000000002</c:v>
                </c:pt>
                <c:pt idx="51">
                  <c:v>1593.8500000000001</c:v>
                </c:pt>
                <c:pt idx="52">
                  <c:v>2025.1419999999998</c:v>
                </c:pt>
                <c:pt idx="53">
                  <c:v>1954.7839999999999</c:v>
                </c:pt>
                <c:pt idx="54">
                  <c:v>2031.7460000000001</c:v>
                </c:pt>
                <c:pt idx="55">
                  <c:v>1609.8520000000001</c:v>
                </c:pt>
                <c:pt idx="56">
                  <c:v>1881.3780000000002</c:v>
                </c:pt>
                <c:pt idx="57">
                  <c:v>1786.6360000000002</c:v>
                </c:pt>
                <c:pt idx="58">
                  <c:v>1950.72</c:v>
                </c:pt>
                <c:pt idx="59">
                  <c:v>1626.8700000000001</c:v>
                </c:pt>
                <c:pt idx="60">
                  <c:v>1681.7339999999999</c:v>
                </c:pt>
                <c:pt idx="61">
                  <c:v>1624.076</c:v>
                </c:pt>
                <c:pt idx="62">
                  <c:v>1712.722</c:v>
                </c:pt>
                <c:pt idx="63">
                  <c:v>1957.8319999999999</c:v>
                </c:pt>
                <c:pt idx="64">
                  <c:v>2406.1419999999998</c:v>
                </c:pt>
                <c:pt idx="65">
                  <c:v>2250.9479999999999</c:v>
                </c:pt>
                <c:pt idx="66">
                  <c:v>1594.866</c:v>
                </c:pt>
                <c:pt idx="67">
                  <c:v>1845.818</c:v>
                </c:pt>
              </c:numCache>
            </c:numRef>
          </c:yVal>
          <c:smooth val="0"/>
          <c:extLst>
            <c:ext xmlns:c16="http://schemas.microsoft.com/office/drawing/2014/chart" uri="{C3380CC4-5D6E-409C-BE32-E72D297353CC}">
              <c16:uniqueId val="{00000000-F433-499B-B83A-3C596892D4C5}"/>
            </c:ext>
          </c:extLst>
        </c:ser>
        <c:dLbls>
          <c:showLegendKey val="0"/>
          <c:showVal val="0"/>
          <c:showCatName val="0"/>
          <c:showSerName val="0"/>
          <c:showPercent val="0"/>
          <c:showBubbleSize val="0"/>
        </c:dLbls>
        <c:axId val="424296544"/>
        <c:axId val="424296936"/>
      </c:scatterChart>
      <c:valAx>
        <c:axId val="424296544"/>
        <c:scaling>
          <c:orientation val="minMax"/>
          <c:min val="190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4296936"/>
        <c:crosses val="autoZero"/>
        <c:crossBetween val="midCat"/>
        <c:majorUnit val="5"/>
        <c:minorUnit val="1"/>
      </c:valAx>
      <c:valAx>
        <c:axId val="424296936"/>
        <c:scaling>
          <c:orientation val="minMax"/>
          <c:min val="12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42965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244800573162304"/>
          <c:y val="4.4310255524588067E-2"/>
          <c:w val="0.84949890656219995"/>
          <c:h val="0.86224236536200405"/>
        </c:manualLayout>
      </c:layout>
      <c:barChart>
        <c:barDir val="col"/>
        <c:grouping val="clustered"/>
        <c:varyColors val="0"/>
        <c:ser>
          <c:idx val="1"/>
          <c:order val="0"/>
          <c:tx>
            <c:v>Average</c:v>
          </c:tx>
          <c:spPr>
            <a:solidFill>
              <a:srgbClr val="FF0000"/>
            </a:solidFill>
            <a:ln>
              <a:noFill/>
            </a:ln>
            <a:effectLst/>
          </c:spPr>
          <c:invertIfNegative val="0"/>
          <c:errBars>
            <c:errBarType val="both"/>
            <c:errValType val="cust"/>
            <c:noEndCap val="0"/>
            <c:plus>
              <c:numRef>
                <c:f>BAT!$B$17:$M$17</c:f>
                <c:numCache>
                  <c:formatCode>General</c:formatCode>
                  <c:ptCount val="12"/>
                  <c:pt idx="0">
                    <c:v>63.811223956297376</c:v>
                  </c:pt>
                  <c:pt idx="1">
                    <c:v>48.74247862672263</c:v>
                  </c:pt>
                  <c:pt idx="2">
                    <c:v>62.167024610705532</c:v>
                  </c:pt>
                  <c:pt idx="3">
                    <c:v>90.903713734889877</c:v>
                  </c:pt>
                  <c:pt idx="4">
                    <c:v>91.038340152810292</c:v>
                  </c:pt>
                  <c:pt idx="5">
                    <c:v>63.549003264531422</c:v>
                  </c:pt>
                  <c:pt idx="6">
                    <c:v>91.733847253178283</c:v>
                  </c:pt>
                  <c:pt idx="7">
                    <c:v>50.04550305058806</c:v>
                  </c:pt>
                  <c:pt idx="8">
                    <c:v>59.694552645357142</c:v>
                  </c:pt>
                  <c:pt idx="9">
                    <c:v>76.145727125952604</c:v>
                  </c:pt>
                  <c:pt idx="10">
                    <c:v>172.63204475691521</c:v>
                  </c:pt>
                  <c:pt idx="11">
                    <c:v>228.10545755683435</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BAT!$B$16:$M$16</c:f>
              <c:numCache>
                <c:formatCode>0.0</c:formatCode>
                <c:ptCount val="12"/>
                <c:pt idx="0">
                  <c:v>115.18772727272726</c:v>
                </c:pt>
                <c:pt idx="1">
                  <c:v>70.768439393939403</c:v>
                </c:pt>
                <c:pt idx="2">
                  <c:v>88.815727272727287</c:v>
                </c:pt>
                <c:pt idx="3">
                  <c:v>225.75160606060609</c:v>
                </c:pt>
                <c:pt idx="4">
                  <c:v>344.20312121212123</c:v>
                </c:pt>
                <c:pt idx="5">
                  <c:v>339.30309393939393</c:v>
                </c:pt>
                <c:pt idx="6">
                  <c:v>383.72095454545456</c:v>
                </c:pt>
                <c:pt idx="7">
                  <c:v>397.23350000000005</c:v>
                </c:pt>
                <c:pt idx="8">
                  <c:v>317.78253030303028</c:v>
                </c:pt>
                <c:pt idx="9">
                  <c:v>362.18753030303037</c:v>
                </c:pt>
                <c:pt idx="10">
                  <c:v>540.69589393939395</c:v>
                </c:pt>
                <c:pt idx="11">
                  <c:v>332.12753030303031</c:v>
                </c:pt>
              </c:numCache>
            </c:numRef>
          </c:val>
          <c:extLst>
            <c:ext xmlns:c16="http://schemas.microsoft.com/office/drawing/2014/chart" uri="{C3380CC4-5D6E-409C-BE32-E72D297353CC}">
              <c16:uniqueId val="{00000000-3DE3-4BA1-AA3A-867D1426AB4C}"/>
            </c:ext>
          </c:extLst>
        </c:ser>
        <c:dLbls>
          <c:showLegendKey val="0"/>
          <c:showVal val="0"/>
          <c:showCatName val="0"/>
          <c:showSerName val="0"/>
          <c:showPercent val="0"/>
          <c:showBubbleSize val="0"/>
        </c:dLbls>
        <c:gapWidth val="150"/>
        <c:axId val="424297720"/>
        <c:axId val="424298112"/>
      </c:barChart>
      <c:catAx>
        <c:axId val="4242977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24298112"/>
        <c:crosses val="autoZero"/>
        <c:auto val="1"/>
        <c:lblAlgn val="ctr"/>
        <c:lblOffset val="100"/>
        <c:tickMarkSkip val="1"/>
        <c:noMultiLvlLbl val="0"/>
      </c:catAx>
      <c:valAx>
        <c:axId val="424298112"/>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24297720"/>
        <c:crosses val="autoZero"/>
        <c:crossBetween val="between"/>
      </c:valAx>
      <c:spPr>
        <a:noFill/>
        <a:ln>
          <a:noFill/>
        </a:ln>
        <a:effectLst/>
      </c:spPr>
    </c:plotArea>
    <c:legend>
      <c:legendPos val="r"/>
      <c:layout>
        <c:manualLayout>
          <c:xMode val="edge"/>
          <c:yMode val="edge"/>
          <c:x val="0.81401209982415434"/>
          <c:y val="1.0633587153802544E-2"/>
          <c:w val="0.16371719837878332"/>
          <c:h val="0.1456833659554505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BAT!$A$5:$A$14</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xVal>
          <c:yVal>
            <c:numRef>
              <c:f>BAT!$N$5:$N$14</c:f>
              <c:numCache>
                <c:formatCode>0.0</c:formatCode>
                <c:ptCount val="10"/>
                <c:pt idx="0">
                  <c:v>3639.5890909090913</c:v>
                </c:pt>
                <c:pt idx="1">
                  <c:v>3159.9447272727275</c:v>
                </c:pt>
                <c:pt idx="2">
                  <c:v>3305.9254545454555</c:v>
                </c:pt>
                <c:pt idx="3">
                  <c:v>3455.4583333333339</c:v>
                </c:pt>
                <c:pt idx="4">
                  <c:v>3847.6189393939389</c:v>
                </c:pt>
                <c:pt idx="5">
                  <c:v>3036.3583333333336</c:v>
                </c:pt>
                <c:pt idx="6">
                  <c:v>3812.9633333333336</c:v>
                </c:pt>
                <c:pt idx="7">
                  <c:v>3912.0850000000005</c:v>
                </c:pt>
                <c:pt idx="8">
                  <c:v>3214.1666666666665</c:v>
                </c:pt>
                <c:pt idx="9">
                  <c:v>3793.666666666667</c:v>
                </c:pt>
              </c:numCache>
            </c:numRef>
          </c:yVal>
          <c:smooth val="0"/>
          <c:extLst>
            <c:ext xmlns:c16="http://schemas.microsoft.com/office/drawing/2014/chart" uri="{C3380CC4-5D6E-409C-BE32-E72D297353CC}">
              <c16:uniqueId val="{00000000-B5D8-4181-8546-C9A252440F6A}"/>
            </c:ext>
          </c:extLst>
        </c:ser>
        <c:dLbls>
          <c:showLegendKey val="0"/>
          <c:showVal val="0"/>
          <c:showCatName val="0"/>
          <c:showSerName val="0"/>
          <c:showPercent val="0"/>
          <c:showBubbleSize val="0"/>
        </c:dLbls>
        <c:axId val="424298896"/>
        <c:axId val="425361744"/>
      </c:scatterChart>
      <c:valAx>
        <c:axId val="424298896"/>
        <c:scaling>
          <c:orientation val="minMax"/>
          <c:max val="2009"/>
          <c:min val="1999"/>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361744"/>
        <c:crosses val="autoZero"/>
        <c:crossBetween val="midCat"/>
        <c:majorUnit val="1"/>
        <c:minorUnit val="1"/>
      </c:valAx>
      <c:valAx>
        <c:axId val="425361744"/>
        <c:scaling>
          <c:orientation val="minMax"/>
          <c:min val="30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4298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BBQ!$A$6:$A$24</c:f>
              <c:numCache>
                <c:formatCode>General</c:formatCode>
                <c:ptCount val="19"/>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numCache>
            </c:numRef>
          </c:xVal>
          <c:yVal>
            <c:numRef>
              <c:f>BBQ!$N$6:$N$24</c:f>
              <c:numCache>
                <c:formatCode>0.0</c:formatCode>
                <c:ptCount val="19"/>
                <c:pt idx="0">
                  <c:v>1846</c:v>
                </c:pt>
                <c:pt idx="1">
                  <c:v>3498</c:v>
                </c:pt>
                <c:pt idx="2">
                  <c:v>2961</c:v>
                </c:pt>
                <c:pt idx="3">
                  <c:v>2742</c:v>
                </c:pt>
                <c:pt idx="4">
                  <c:v>1825</c:v>
                </c:pt>
                <c:pt idx="5">
                  <c:v>1917</c:v>
                </c:pt>
                <c:pt idx="6">
                  <c:v>1508</c:v>
                </c:pt>
                <c:pt idx="7">
                  <c:v>2782</c:v>
                </c:pt>
                <c:pt idx="8">
                  <c:v>1860</c:v>
                </c:pt>
                <c:pt idx="9">
                  <c:v>2554</c:v>
                </c:pt>
                <c:pt idx="11">
                  <c:v>1892</c:v>
                </c:pt>
                <c:pt idx="12">
                  <c:v>2763</c:v>
                </c:pt>
                <c:pt idx="13">
                  <c:v>2506</c:v>
                </c:pt>
                <c:pt idx="14">
                  <c:v>1508</c:v>
                </c:pt>
                <c:pt idx="18">
                  <c:v>0</c:v>
                </c:pt>
              </c:numCache>
            </c:numRef>
          </c:yVal>
          <c:smooth val="0"/>
          <c:extLst>
            <c:ext xmlns:c16="http://schemas.microsoft.com/office/drawing/2014/chart" uri="{C3380CC4-5D6E-409C-BE32-E72D297353CC}">
              <c16:uniqueId val="{00000000-8D35-4686-9EB6-A86A23AF2873}"/>
            </c:ext>
          </c:extLst>
        </c:ser>
        <c:dLbls>
          <c:showLegendKey val="0"/>
          <c:showVal val="0"/>
          <c:showCatName val="0"/>
          <c:showSerName val="0"/>
          <c:showPercent val="0"/>
          <c:showBubbleSize val="0"/>
        </c:dLbls>
        <c:axId val="425363704"/>
        <c:axId val="425364096"/>
      </c:scatterChart>
      <c:valAx>
        <c:axId val="425363704"/>
        <c:scaling>
          <c:orientation val="minMax"/>
          <c:max val="2023"/>
          <c:min val="2009"/>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5364096"/>
        <c:crosses val="autoZero"/>
        <c:crossBetween val="midCat"/>
        <c:majorUnit val="1"/>
        <c:minorUnit val="1"/>
      </c:valAx>
      <c:valAx>
        <c:axId val="425364096"/>
        <c:scaling>
          <c:orientation val="minMax"/>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53637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BBQ!$B$20:$M$20</c:f>
              <c:numCache>
                <c:formatCode>0.0</c:formatCode>
                <c:ptCount val="12"/>
                <c:pt idx="0">
                  <c:v>45</c:v>
                </c:pt>
                <c:pt idx="1">
                  <c:v>0</c:v>
                </c:pt>
                <c:pt idx="2">
                  <c:v>35</c:v>
                </c:pt>
                <c:pt idx="3">
                  <c:v>3</c:v>
                </c:pt>
                <c:pt idx="4">
                  <c:v>107</c:v>
                </c:pt>
                <c:pt idx="5">
                  <c:v>169</c:v>
                </c:pt>
                <c:pt idx="6">
                  <c:v>331</c:v>
                </c:pt>
                <c:pt idx="7">
                  <c:v>165</c:v>
                </c:pt>
                <c:pt idx="8">
                  <c:v>200</c:v>
                </c:pt>
                <c:pt idx="9">
                  <c:v>85</c:v>
                </c:pt>
                <c:pt idx="10">
                  <c:v>247</c:v>
                </c:pt>
                <c:pt idx="11">
                  <c:v>121</c:v>
                </c:pt>
              </c:numCache>
            </c:numRef>
          </c:val>
          <c:extLst>
            <c:ext xmlns:c16="http://schemas.microsoft.com/office/drawing/2014/chart" uri="{C3380CC4-5D6E-409C-BE32-E72D297353CC}">
              <c16:uniqueId val="{00000000-D8BF-4E73-BFB0-F4056066A58C}"/>
            </c:ext>
          </c:extLst>
        </c:ser>
        <c:ser>
          <c:idx val="1"/>
          <c:order val="1"/>
          <c:tx>
            <c:v>Average</c:v>
          </c:tx>
          <c:spPr>
            <a:solidFill>
              <a:srgbClr val="FF0000"/>
            </a:solidFill>
            <a:ln>
              <a:noFill/>
            </a:ln>
            <a:effectLst/>
          </c:spPr>
          <c:invertIfNegative val="0"/>
          <c:errBars>
            <c:errBarType val="both"/>
            <c:errValType val="cust"/>
            <c:noEndCap val="0"/>
            <c:plus>
              <c:numRef>
                <c:f>BBQ!$B$26:$M$26</c:f>
                <c:numCache>
                  <c:formatCode>General</c:formatCode>
                  <c:ptCount val="12"/>
                  <c:pt idx="0">
                    <c:v>57.897035042104413</c:v>
                  </c:pt>
                  <c:pt idx="1">
                    <c:v>18.651072355229338</c:v>
                  </c:pt>
                  <c:pt idx="2">
                    <c:v>32.848579370600895</c:v>
                  </c:pt>
                  <c:pt idx="3">
                    <c:v>63.739574310888941</c:v>
                  </c:pt>
                  <c:pt idx="4">
                    <c:v>91.612931219706468</c:v>
                  </c:pt>
                  <c:pt idx="5">
                    <c:v>88.412079679947198</c:v>
                  </c:pt>
                  <c:pt idx="6">
                    <c:v>90.513511882664972</c:v>
                  </c:pt>
                  <c:pt idx="7">
                    <c:v>89.687977641004551</c:v>
                  </c:pt>
                  <c:pt idx="8">
                    <c:v>75.902761258511973</c:v>
                  </c:pt>
                  <c:pt idx="9">
                    <c:v>94.243352677043092</c:v>
                  </c:pt>
                  <c:pt idx="10">
                    <c:v>185.13084336940366</c:v>
                  </c:pt>
                  <c:pt idx="11">
                    <c:v>206.73715195871301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BBQ!$B$25:$M$25</c:f>
              <c:numCache>
                <c:formatCode>0.0</c:formatCode>
                <c:ptCount val="12"/>
                <c:pt idx="0">
                  <c:v>39.06666666666667</c:v>
                </c:pt>
                <c:pt idx="1">
                  <c:v>16.4375</c:v>
                </c:pt>
                <c:pt idx="2">
                  <c:v>32.6875</c:v>
                </c:pt>
                <c:pt idx="3">
                  <c:v>86.25</c:v>
                </c:pt>
                <c:pt idx="4">
                  <c:v>224.4375</c:v>
                </c:pt>
                <c:pt idx="5">
                  <c:v>265.8125</c:v>
                </c:pt>
                <c:pt idx="6">
                  <c:v>277.8125</c:v>
                </c:pt>
                <c:pt idx="7">
                  <c:v>241.75</c:v>
                </c:pt>
                <c:pt idx="8">
                  <c:v>208.1875</c:v>
                </c:pt>
                <c:pt idx="9">
                  <c:v>242.33333333333334</c:v>
                </c:pt>
                <c:pt idx="10">
                  <c:v>410.3125</c:v>
                </c:pt>
                <c:pt idx="11">
                  <c:v>197.125</c:v>
                </c:pt>
              </c:numCache>
            </c:numRef>
          </c:val>
          <c:extLst>
            <c:ext xmlns:c16="http://schemas.microsoft.com/office/drawing/2014/chart" uri="{C3380CC4-5D6E-409C-BE32-E72D297353CC}">
              <c16:uniqueId val="{00000001-D8BF-4E73-BFB0-F4056066A58C}"/>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BBQ!$B$35:$M$35</c:f>
              <c:numCache>
                <c:formatCode>0.0</c:formatCode>
                <c:ptCount val="12"/>
                <c:pt idx="0">
                  <c:v>45</c:v>
                </c:pt>
                <c:pt idx="1">
                  <c:v>45</c:v>
                </c:pt>
                <c:pt idx="2">
                  <c:v>80</c:v>
                </c:pt>
                <c:pt idx="3">
                  <c:v>83</c:v>
                </c:pt>
                <c:pt idx="4">
                  <c:v>190</c:v>
                </c:pt>
                <c:pt idx="5">
                  <c:v>359</c:v>
                </c:pt>
                <c:pt idx="6">
                  <c:v>690</c:v>
                </c:pt>
                <c:pt idx="7">
                  <c:v>855</c:v>
                </c:pt>
                <c:pt idx="8">
                  <c:v>1055</c:v>
                </c:pt>
                <c:pt idx="9">
                  <c:v>1140</c:v>
                </c:pt>
                <c:pt idx="10">
                  <c:v>1387</c:v>
                </c:pt>
                <c:pt idx="11">
                  <c:v>1508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F634-42AD-93E9-A3820A142E03}"/>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BBQ!$B$36:$M$36</c:f>
              <c:numCache>
                <c:formatCode>0</c:formatCode>
                <c:ptCount val="12"/>
                <c:pt idx="0">
                  <c:v>39.06666666666667</c:v>
                </c:pt>
                <c:pt idx="1">
                  <c:v>55.50416666666667</c:v>
                </c:pt>
                <c:pt idx="2">
                  <c:v>88.191666666666663</c:v>
                </c:pt>
                <c:pt idx="3">
                  <c:v>174.44166666666666</c:v>
                </c:pt>
                <c:pt idx="4">
                  <c:v>398.87916666666666</c:v>
                </c:pt>
                <c:pt idx="5">
                  <c:v>664.69166666666661</c:v>
                </c:pt>
                <c:pt idx="6">
                  <c:v>942.50416666666661</c:v>
                </c:pt>
                <c:pt idx="7">
                  <c:v>1184.2541666666666</c:v>
                </c:pt>
                <c:pt idx="8">
                  <c:v>1392.4416666666666</c:v>
                </c:pt>
                <c:pt idx="9">
                  <c:v>1634.7749999999999</c:v>
                </c:pt>
                <c:pt idx="10">
                  <c:v>2045.0874999999999</c:v>
                </c:pt>
                <c:pt idx="11">
                  <c:v>2242.2124999999996</c:v>
                </c:pt>
              </c:numCache>
            </c:numRef>
          </c:val>
          <c:smooth val="0"/>
          <c:extLst>
            <c:ext xmlns:c16="http://schemas.microsoft.com/office/drawing/2014/chart" uri="{C3380CC4-5D6E-409C-BE32-E72D297353CC}">
              <c16:uniqueId val="{00000001-F634-42AD-93E9-A3820A142E03}"/>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Average Monthly Precipitacion</a:t>
            </a:r>
            <a:r>
              <a:rPr lang="en-US" sz="1800" baseline="0"/>
              <a:t> for all Active ACP Stations</a:t>
            </a:r>
            <a:endParaRPr lang="en-US" sz="1800"/>
          </a:p>
        </c:rich>
      </c:tx>
      <c:layout>
        <c:manualLayout>
          <c:xMode val="edge"/>
          <c:yMode val="edge"/>
          <c:x val="0.21273229526968798"/>
          <c:y val="3.0444964871194378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599405558494913"/>
          <c:y val="4.4310255524588067E-2"/>
          <c:w val="0.84595297376365508"/>
          <c:h val="0.8622423653620040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Monthly!$S$64:$AD$64</c:f>
              <c:numCache>
                <c:formatCode>0.0</c:formatCode>
                <c:ptCount val="12"/>
                <c:pt idx="0">
                  <c:v>99.701785714285705</c:v>
                </c:pt>
                <c:pt idx="1">
                  <c:v>24.445714285714285</c:v>
                </c:pt>
                <c:pt idx="2">
                  <c:v>28.240175438596491</c:v>
                </c:pt>
                <c:pt idx="3">
                  <c:v>25.187017543859646</c:v>
                </c:pt>
                <c:pt idx="4">
                  <c:v>177.53877192982455</c:v>
                </c:pt>
                <c:pt idx="5">
                  <c:v>212.3547368421053</c:v>
                </c:pt>
                <c:pt idx="6">
                  <c:v>276.48333333333335</c:v>
                </c:pt>
                <c:pt idx="7">
                  <c:v>235.0045614035088</c:v>
                </c:pt>
                <c:pt idx="8">
                  <c:v>247.58508771929823</c:v>
                </c:pt>
                <c:pt idx="9">
                  <c:v>203.87666666666667</c:v>
                </c:pt>
                <c:pt idx="10">
                  <c:v>319.08052631578948</c:v>
                </c:pt>
                <c:pt idx="11">
                  <c:v>103.5259649122807</c:v>
                </c:pt>
              </c:numCache>
            </c:numRef>
          </c:val>
          <c:extLst>
            <c:ext xmlns:c16="http://schemas.microsoft.com/office/drawing/2014/chart" uri="{C3380CC4-5D6E-409C-BE32-E72D297353CC}">
              <c16:uniqueId val="{00000000-4D70-4590-9BC7-D285AA254C55}"/>
            </c:ext>
          </c:extLst>
        </c:ser>
        <c:ser>
          <c:idx val="1"/>
          <c:order val="1"/>
          <c:tx>
            <c:v>Average</c:v>
          </c:tx>
          <c:spPr>
            <a:solidFill>
              <a:srgbClr val="FF0000"/>
            </a:solidFill>
            <a:ln>
              <a:noFill/>
            </a:ln>
            <a:effectLst/>
          </c:spPr>
          <c:invertIfNegative val="0"/>
          <c:errBars>
            <c:errBarType val="both"/>
            <c:errValType val="cust"/>
            <c:noEndCap val="0"/>
            <c:plus>
              <c:numRef>
                <c:f>Monthly!$E$65:$P$65</c:f>
                <c:numCache>
                  <c:formatCode>General</c:formatCode>
                  <c:ptCount val="12"/>
                  <c:pt idx="0">
                    <c:v>56.258638785205633</c:v>
                  </c:pt>
                  <c:pt idx="1">
                    <c:v>37.539403380301614</c:v>
                  </c:pt>
                  <c:pt idx="2">
                    <c:v>51.363164544585779</c:v>
                  </c:pt>
                  <c:pt idx="3">
                    <c:v>64.236180314845555</c:v>
                  </c:pt>
                  <c:pt idx="4">
                    <c:v>66.353755687064421</c:v>
                  </c:pt>
                  <c:pt idx="5">
                    <c:v>52.039848065583861</c:v>
                  </c:pt>
                  <c:pt idx="6">
                    <c:v>68.291973161194434</c:v>
                  </c:pt>
                  <c:pt idx="7">
                    <c:v>65.247375747915882</c:v>
                  </c:pt>
                  <c:pt idx="8">
                    <c:v>47.908838267477798</c:v>
                  </c:pt>
                  <c:pt idx="9">
                    <c:v>53.004341988747612</c:v>
                  </c:pt>
                  <c:pt idx="10">
                    <c:v>103.46207369128892</c:v>
                  </c:pt>
                  <c:pt idx="11">
                    <c:v>105.70670047669617</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Monthly!$E$64:$P$64</c:f>
              <c:numCache>
                <c:formatCode>0.0</c:formatCode>
                <c:ptCount val="12"/>
                <c:pt idx="0">
                  <c:v>70.232097824739569</c:v>
                </c:pt>
                <c:pt idx="1">
                  <c:v>35.329051786657665</c:v>
                </c:pt>
                <c:pt idx="2">
                  <c:v>48.739288388994915</c:v>
                </c:pt>
                <c:pt idx="3">
                  <c:v>128.49440391640366</c:v>
                </c:pt>
                <c:pt idx="4">
                  <c:v>280.0980715745381</c:v>
                </c:pt>
                <c:pt idx="5">
                  <c:v>278.42929309453365</c:v>
                </c:pt>
                <c:pt idx="6">
                  <c:v>280.529861343525</c:v>
                </c:pt>
                <c:pt idx="7">
                  <c:v>292.58907831069092</c:v>
                </c:pt>
                <c:pt idx="8">
                  <c:v>269.33512762527369</c:v>
                </c:pt>
                <c:pt idx="9">
                  <c:v>312.9529020412329</c:v>
                </c:pt>
                <c:pt idx="10">
                  <c:v>390.62068123392584</c:v>
                </c:pt>
                <c:pt idx="11">
                  <c:v>228.42005266553545</c:v>
                </c:pt>
              </c:numCache>
            </c:numRef>
          </c:val>
          <c:extLst>
            <c:ext xmlns:c16="http://schemas.microsoft.com/office/drawing/2014/chart" uri="{C3380CC4-5D6E-409C-BE32-E72D297353CC}">
              <c16:uniqueId val="{00000001-4D70-4590-9BC7-D285AA254C55}"/>
            </c:ext>
          </c:extLst>
        </c:ser>
        <c:dLbls>
          <c:showLegendKey val="0"/>
          <c:showVal val="0"/>
          <c:showCatName val="0"/>
          <c:showSerName val="0"/>
          <c:showPercent val="0"/>
          <c:showBubbleSize val="0"/>
        </c:dLbls>
        <c:gapWidth val="150"/>
        <c:axId val="248083576"/>
        <c:axId val="248083184"/>
      </c:barChart>
      <c:catAx>
        <c:axId val="2480835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8083184"/>
        <c:crosses val="autoZero"/>
        <c:auto val="1"/>
        <c:lblAlgn val="ctr"/>
        <c:lblOffset val="100"/>
        <c:tickMarkSkip val="1"/>
        <c:noMultiLvlLbl val="0"/>
      </c:catAx>
      <c:valAx>
        <c:axId val="248083184"/>
        <c:scaling>
          <c:orientation val="minMax"/>
        </c:scaling>
        <c:delete val="0"/>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a:t>Rainfall (mm)</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8083576"/>
        <c:crosses val="autoZero"/>
        <c:crossBetween val="between"/>
      </c:valAx>
      <c:spPr>
        <a:noFill/>
        <a:ln>
          <a:noFill/>
        </a:ln>
        <a:effectLst/>
      </c:spPr>
    </c:plotArea>
    <c:legend>
      <c:legendPos val="r"/>
      <c:layout>
        <c:manualLayout>
          <c:xMode val="edge"/>
          <c:yMode val="edge"/>
          <c:x val="0.13266004792879152"/>
          <c:y val="0.13074996772944367"/>
          <c:w val="0.13561997365987619"/>
          <c:h val="8.7135296612513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BCI!$A$6:$A$107</c:f>
              <c:numCache>
                <c:formatCode>General</c:formatCode>
                <c:ptCount val="102"/>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pt idx="28">
                  <c:v>1954</c:v>
                </c:pt>
                <c:pt idx="29">
                  <c:v>1955</c:v>
                </c:pt>
                <c:pt idx="30">
                  <c:v>1956</c:v>
                </c:pt>
                <c:pt idx="31">
                  <c:v>1957</c:v>
                </c:pt>
                <c:pt idx="32">
                  <c:v>1958</c:v>
                </c:pt>
                <c:pt idx="33">
                  <c:v>1959</c:v>
                </c:pt>
                <c:pt idx="34">
                  <c:v>1960</c:v>
                </c:pt>
                <c:pt idx="35">
                  <c:v>1961</c:v>
                </c:pt>
                <c:pt idx="36">
                  <c:v>1962</c:v>
                </c:pt>
                <c:pt idx="37">
                  <c:v>1963</c:v>
                </c:pt>
                <c:pt idx="38">
                  <c:v>1964</c:v>
                </c:pt>
                <c:pt idx="39">
                  <c:v>1965</c:v>
                </c:pt>
                <c:pt idx="40">
                  <c:v>1966</c:v>
                </c:pt>
                <c:pt idx="41">
                  <c:v>1967</c:v>
                </c:pt>
                <c:pt idx="42">
                  <c:v>1968</c:v>
                </c:pt>
                <c:pt idx="43">
                  <c:v>1969</c:v>
                </c:pt>
                <c:pt idx="44">
                  <c:v>1970</c:v>
                </c:pt>
                <c:pt idx="45">
                  <c:v>1971</c:v>
                </c:pt>
                <c:pt idx="46">
                  <c:v>1972</c:v>
                </c:pt>
                <c:pt idx="47">
                  <c:v>1973</c:v>
                </c:pt>
                <c:pt idx="48">
                  <c:v>1974</c:v>
                </c:pt>
                <c:pt idx="49">
                  <c:v>1975</c:v>
                </c:pt>
                <c:pt idx="50">
                  <c:v>1976</c:v>
                </c:pt>
                <c:pt idx="51">
                  <c:v>1977</c:v>
                </c:pt>
                <c:pt idx="52">
                  <c:v>1978</c:v>
                </c:pt>
                <c:pt idx="53">
                  <c:v>1979</c:v>
                </c:pt>
                <c:pt idx="54">
                  <c:v>1980</c:v>
                </c:pt>
                <c:pt idx="55">
                  <c:v>1981</c:v>
                </c:pt>
                <c:pt idx="56">
                  <c:v>1982</c:v>
                </c:pt>
                <c:pt idx="57">
                  <c:v>1983</c:v>
                </c:pt>
                <c:pt idx="58">
                  <c:v>1984</c:v>
                </c:pt>
                <c:pt idx="59">
                  <c:v>1985</c:v>
                </c:pt>
                <c:pt idx="60">
                  <c:v>1986</c:v>
                </c:pt>
                <c:pt idx="61">
                  <c:v>1987</c:v>
                </c:pt>
                <c:pt idx="62">
                  <c:v>1988</c:v>
                </c:pt>
                <c:pt idx="63">
                  <c:v>1989</c:v>
                </c:pt>
                <c:pt idx="64">
                  <c:v>1990</c:v>
                </c:pt>
                <c:pt idx="65">
                  <c:v>1991</c:v>
                </c:pt>
                <c:pt idx="66">
                  <c:v>1992</c:v>
                </c:pt>
                <c:pt idx="67">
                  <c:v>1993</c:v>
                </c:pt>
                <c:pt idx="68">
                  <c:v>1994</c:v>
                </c:pt>
                <c:pt idx="69">
                  <c:v>1995</c:v>
                </c:pt>
                <c:pt idx="70">
                  <c:v>1996</c:v>
                </c:pt>
                <c:pt idx="71">
                  <c:v>1997</c:v>
                </c:pt>
                <c:pt idx="72">
                  <c:v>1998</c:v>
                </c:pt>
                <c:pt idx="73">
                  <c:v>1999</c:v>
                </c:pt>
                <c:pt idx="74">
                  <c:v>2000</c:v>
                </c:pt>
                <c:pt idx="75">
                  <c:v>2001</c:v>
                </c:pt>
                <c:pt idx="76">
                  <c:v>2002</c:v>
                </c:pt>
                <c:pt idx="77">
                  <c:v>2003</c:v>
                </c:pt>
                <c:pt idx="78">
                  <c:v>2004</c:v>
                </c:pt>
                <c:pt idx="79">
                  <c:v>2005</c:v>
                </c:pt>
                <c:pt idx="80">
                  <c:v>2006</c:v>
                </c:pt>
                <c:pt idx="81">
                  <c:v>2007</c:v>
                </c:pt>
                <c:pt idx="82">
                  <c:v>2008</c:v>
                </c:pt>
                <c:pt idx="83">
                  <c:v>2009</c:v>
                </c:pt>
                <c:pt idx="84">
                  <c:v>2010</c:v>
                </c:pt>
                <c:pt idx="85">
                  <c:v>2011</c:v>
                </c:pt>
                <c:pt idx="86">
                  <c:v>2012</c:v>
                </c:pt>
                <c:pt idx="87">
                  <c:v>2013</c:v>
                </c:pt>
                <c:pt idx="88">
                  <c:v>2014</c:v>
                </c:pt>
                <c:pt idx="89">
                  <c:v>2015</c:v>
                </c:pt>
                <c:pt idx="90">
                  <c:v>2016</c:v>
                </c:pt>
                <c:pt idx="91">
                  <c:v>2017</c:v>
                </c:pt>
                <c:pt idx="92">
                  <c:v>2018</c:v>
                </c:pt>
                <c:pt idx="93">
                  <c:v>2019</c:v>
                </c:pt>
                <c:pt idx="94">
                  <c:v>2020</c:v>
                </c:pt>
                <c:pt idx="95">
                  <c:v>2021</c:v>
                </c:pt>
                <c:pt idx="96">
                  <c:v>2022</c:v>
                </c:pt>
                <c:pt idx="97">
                  <c:v>2023</c:v>
                </c:pt>
                <c:pt idx="98">
                  <c:v>2024</c:v>
                </c:pt>
                <c:pt idx="99">
                  <c:v>2025</c:v>
                </c:pt>
                <c:pt idx="100">
                  <c:v>2026</c:v>
                </c:pt>
              </c:numCache>
            </c:numRef>
          </c:xVal>
          <c:yVal>
            <c:numRef>
              <c:f>BCI!$N$6:$N$107</c:f>
              <c:numCache>
                <c:formatCode>0.0</c:formatCode>
                <c:ptCount val="102"/>
                <c:pt idx="0">
                  <c:v>3002.7520000000004</c:v>
                </c:pt>
                <c:pt idx="1">
                  <c:v>2955.4960000000001</c:v>
                </c:pt>
                <c:pt idx="2">
                  <c:v>2578.5640000000003</c:v>
                </c:pt>
                <c:pt idx="3">
                  <c:v>2231.0299999999997</c:v>
                </c:pt>
                <c:pt idx="4">
                  <c:v>1944.826</c:v>
                </c:pt>
                <c:pt idx="5">
                  <c:v>3131.75</c:v>
                </c:pt>
                <c:pt idx="6">
                  <c:v>2883.3559999999998</c:v>
                </c:pt>
                <c:pt idx="7">
                  <c:v>2583.8740000000003</c:v>
                </c:pt>
                <c:pt idx="8">
                  <c:v>3109.35</c:v>
                </c:pt>
                <c:pt idx="9">
                  <c:v>3642.6640000000002</c:v>
                </c:pt>
                <c:pt idx="10">
                  <c:v>2384.4580000000001</c:v>
                </c:pt>
                <c:pt idx="11">
                  <c:v>3152.8220000000001</c:v>
                </c:pt>
                <c:pt idx="12">
                  <c:v>2974</c:v>
                </c:pt>
                <c:pt idx="13">
                  <c:v>2932.8759999999997</c:v>
                </c:pt>
                <c:pt idx="14">
                  <c:v>2197.2559999999999</c:v>
                </c:pt>
                <c:pt idx="15">
                  <c:v>2332.1760000000004</c:v>
                </c:pt>
                <c:pt idx="16">
                  <c:v>2821.89</c:v>
                </c:pt>
                <c:pt idx="17">
                  <c:v>3055.24</c:v>
                </c:pt>
                <c:pt idx="18">
                  <c:v>2843.6820000000002</c:v>
                </c:pt>
                <c:pt idx="19">
                  <c:v>3058.6080000000002</c:v>
                </c:pt>
                <c:pt idx="20">
                  <c:v>2214.346</c:v>
                </c:pt>
                <c:pt idx="21">
                  <c:v>1979.1380000000001</c:v>
                </c:pt>
                <c:pt idx="22">
                  <c:v>2112.1559999999999</c:v>
                </c:pt>
                <c:pt idx="23">
                  <c:v>2917.3719999999998</c:v>
                </c:pt>
                <c:pt idx="24">
                  <c:v>2908.4319999999998</c:v>
                </c:pt>
                <c:pt idx="25">
                  <c:v>2862.9880000000003</c:v>
                </c:pt>
                <c:pt idx="26">
                  <c:v>2480.9500000000003</c:v>
                </c:pt>
                <c:pt idx="27">
                  <c:v>2667.44</c:v>
                </c:pt>
                <c:pt idx="28">
                  <c:v>2684.1760000000004</c:v>
                </c:pt>
                <c:pt idx="29">
                  <c:v>2906.192</c:v>
                </c:pt>
                <c:pt idx="30">
                  <c:v>2896.7439999999997</c:v>
                </c:pt>
                <c:pt idx="31">
                  <c:v>2487.8240000000001</c:v>
                </c:pt>
                <c:pt idx="32">
                  <c:v>2544.9320000000002</c:v>
                </c:pt>
                <c:pt idx="33">
                  <c:v>2409.8739999999998</c:v>
                </c:pt>
                <c:pt idx="34">
                  <c:v>3557.0740000000005</c:v>
                </c:pt>
                <c:pt idx="35">
                  <c:v>2557.4520000000002</c:v>
                </c:pt>
                <c:pt idx="36">
                  <c:v>2552.9160000000006</c:v>
                </c:pt>
                <c:pt idx="37">
                  <c:v>2766.9519999999998</c:v>
                </c:pt>
                <c:pt idx="38">
                  <c:v>2876.49</c:v>
                </c:pt>
                <c:pt idx="39">
                  <c:v>2357.0520000000001</c:v>
                </c:pt>
                <c:pt idx="40">
                  <c:v>2831.288</c:v>
                </c:pt>
                <c:pt idx="41">
                  <c:v>2191.4079999999999</c:v>
                </c:pt>
                <c:pt idx="42">
                  <c:v>2263.52</c:v>
                </c:pt>
                <c:pt idx="43">
                  <c:v>2195.0160000000001</c:v>
                </c:pt>
                <c:pt idx="44">
                  <c:v>3226.6840000000002</c:v>
                </c:pt>
                <c:pt idx="45">
                  <c:v>2155.4460000000004</c:v>
                </c:pt>
                <c:pt idx="46">
                  <c:v>2367.1999999999998</c:v>
                </c:pt>
                <c:pt idx="47">
                  <c:v>2402.7600000000002</c:v>
                </c:pt>
                <c:pt idx="48">
                  <c:v>2298.6999999999998</c:v>
                </c:pt>
                <c:pt idx="49">
                  <c:v>2760.94</c:v>
                </c:pt>
                <c:pt idx="50">
                  <c:v>1706.88</c:v>
                </c:pt>
                <c:pt idx="51">
                  <c:v>2595.8599999999997</c:v>
                </c:pt>
                <c:pt idx="52">
                  <c:v>2003.98</c:v>
                </c:pt>
                <c:pt idx="53">
                  <c:v>2656.8399999999997</c:v>
                </c:pt>
                <c:pt idx="54">
                  <c:v>2092.92</c:v>
                </c:pt>
                <c:pt idx="55">
                  <c:v>4132.5800000000008</c:v>
                </c:pt>
                <c:pt idx="56">
                  <c:v>1750.02</c:v>
                </c:pt>
                <c:pt idx="57">
                  <c:v>2489.1999999999998</c:v>
                </c:pt>
                <c:pt idx="58">
                  <c:v>2618.7400000000002</c:v>
                </c:pt>
                <c:pt idx="59">
                  <c:v>2082.7800000000002</c:v>
                </c:pt>
                <c:pt idx="60">
                  <c:v>1955.7199999999998</c:v>
                </c:pt>
                <c:pt idx="61">
                  <c:v>2743.1400000000003</c:v>
                </c:pt>
                <c:pt idx="62">
                  <c:v>1937.96</c:v>
                </c:pt>
                <c:pt idx="63">
                  <c:v>1747.5000000000002</c:v>
                </c:pt>
                <c:pt idx="64">
                  <c:v>2588.2399999999998</c:v>
                </c:pt>
                <c:pt idx="65">
                  <c:v>2296.0799999999995</c:v>
                </c:pt>
                <c:pt idx="66">
                  <c:v>2994.6200000000003</c:v>
                </c:pt>
                <c:pt idx="67">
                  <c:v>2890.46</c:v>
                </c:pt>
                <c:pt idx="68">
                  <c:v>2821.8799999999997</c:v>
                </c:pt>
                <c:pt idx="69">
                  <c:v>2880.2799999999997</c:v>
                </c:pt>
                <c:pt idx="70">
                  <c:v>3357.8599999999997</c:v>
                </c:pt>
                <c:pt idx="71">
                  <c:v>1772.88</c:v>
                </c:pt>
                <c:pt idx="72">
                  <c:v>2735.5400000000004</c:v>
                </c:pt>
                <c:pt idx="73">
                  <c:v>4035.9799999999996</c:v>
                </c:pt>
                <c:pt idx="74">
                  <c:v>2809.22</c:v>
                </c:pt>
                <c:pt idx="75">
                  <c:v>2288.52</c:v>
                </c:pt>
                <c:pt idx="76">
                  <c:v>2336.7400000000002</c:v>
                </c:pt>
                <c:pt idx="77">
                  <c:v>2697.4</c:v>
                </c:pt>
                <c:pt idx="78">
                  <c:v>2700.02</c:v>
                </c:pt>
                <c:pt idx="79">
                  <c:v>2288.46</c:v>
                </c:pt>
                <c:pt idx="80">
                  <c:v>2654.2400000000002</c:v>
                </c:pt>
                <c:pt idx="81">
                  <c:v>3075.8199999999997</c:v>
                </c:pt>
                <c:pt idx="82">
                  <c:v>1829</c:v>
                </c:pt>
                <c:pt idx="83">
                  <c:v>2393</c:v>
                </c:pt>
                <c:pt idx="84">
                  <c:v>3978</c:v>
                </c:pt>
                <c:pt idx="85">
                  <c:v>3036.3240000000001</c:v>
                </c:pt>
                <c:pt idx="86">
                  <c:v>2790</c:v>
                </c:pt>
                <c:pt idx="87">
                  <c:v>1900</c:v>
                </c:pt>
                <c:pt idx="88">
                  <c:v>1983.8</c:v>
                </c:pt>
                <c:pt idx="89">
                  <c:v>1609</c:v>
                </c:pt>
                <c:pt idx="90">
                  <c:v>2834</c:v>
                </c:pt>
                <c:pt idx="91">
                  <c:v>2037</c:v>
                </c:pt>
                <c:pt idx="92">
                  <c:v>2790.2530000000002</c:v>
                </c:pt>
                <c:pt idx="93">
                  <c:v>1896</c:v>
                </c:pt>
                <c:pt idx="94">
                  <c:v>2076</c:v>
                </c:pt>
                <c:pt idx="95">
                  <c:v>2629</c:v>
                </c:pt>
                <c:pt idx="96">
                  <c:v>2418</c:v>
                </c:pt>
                <c:pt idx="97">
                  <c:v>1541</c:v>
                </c:pt>
              </c:numCache>
            </c:numRef>
          </c:yVal>
          <c:smooth val="0"/>
          <c:extLst>
            <c:ext xmlns:c16="http://schemas.microsoft.com/office/drawing/2014/chart" uri="{C3380CC4-5D6E-409C-BE32-E72D297353CC}">
              <c16:uniqueId val="{00000000-D4AE-4C04-994F-74E6E6A73D7A}"/>
            </c:ext>
          </c:extLst>
        </c:ser>
        <c:dLbls>
          <c:showLegendKey val="0"/>
          <c:showVal val="0"/>
          <c:showCatName val="0"/>
          <c:showSerName val="0"/>
          <c:showPercent val="0"/>
          <c:showBubbleSize val="0"/>
        </c:dLbls>
        <c:axId val="426004824"/>
        <c:axId val="426005216"/>
      </c:scatterChart>
      <c:valAx>
        <c:axId val="426004824"/>
        <c:scaling>
          <c:orientation val="minMax"/>
          <c:max val="2025"/>
          <c:min val="192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6005216"/>
        <c:crosses val="autoZero"/>
        <c:crossBetween val="midCat"/>
        <c:majorUnit val="10"/>
        <c:minorUnit val="1"/>
      </c:valAx>
      <c:valAx>
        <c:axId val="426005216"/>
        <c:scaling>
          <c:orientation val="minMax"/>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60048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2021</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BCI!$B$103:$M$103</c:f>
              <c:numCache>
                <c:formatCode>0.0</c:formatCode>
                <c:ptCount val="12"/>
                <c:pt idx="0">
                  <c:v>54</c:v>
                </c:pt>
                <c:pt idx="1">
                  <c:v>0</c:v>
                </c:pt>
                <c:pt idx="2">
                  <c:v>4</c:v>
                </c:pt>
                <c:pt idx="3">
                  <c:v>12</c:v>
                </c:pt>
                <c:pt idx="4">
                  <c:v>152</c:v>
                </c:pt>
                <c:pt idx="5">
                  <c:v>211</c:v>
                </c:pt>
                <c:pt idx="6">
                  <c:v>259</c:v>
                </c:pt>
                <c:pt idx="7">
                  <c:v>107</c:v>
                </c:pt>
                <c:pt idx="8">
                  <c:v>229</c:v>
                </c:pt>
                <c:pt idx="9">
                  <c:v>152</c:v>
                </c:pt>
                <c:pt idx="10">
                  <c:v>276</c:v>
                </c:pt>
                <c:pt idx="11">
                  <c:v>85</c:v>
                </c:pt>
              </c:numCache>
            </c:numRef>
          </c:val>
          <c:extLst>
            <c:ext xmlns:c16="http://schemas.microsoft.com/office/drawing/2014/chart" uri="{C3380CC4-5D6E-409C-BE32-E72D297353CC}">
              <c16:uniqueId val="{00000000-4FC3-4D36-821C-1B1D6E1CE43E}"/>
            </c:ext>
          </c:extLst>
        </c:ser>
        <c:ser>
          <c:idx val="1"/>
          <c:order val="1"/>
          <c:tx>
            <c:v>Average</c:v>
          </c:tx>
          <c:spPr>
            <a:solidFill>
              <a:srgbClr val="FF0000"/>
            </a:solidFill>
            <a:ln>
              <a:noFill/>
            </a:ln>
            <a:effectLst/>
          </c:spPr>
          <c:invertIfNegative val="0"/>
          <c:errBars>
            <c:errBarType val="both"/>
            <c:errValType val="cust"/>
            <c:noEndCap val="0"/>
            <c:plus>
              <c:numRef>
                <c:f>BCI!$B$109:$M$109</c:f>
                <c:numCache>
                  <c:formatCode>General</c:formatCode>
                  <c:ptCount val="12"/>
                  <c:pt idx="0">
                    <c:v>74.583395908174182</c:v>
                  </c:pt>
                  <c:pt idx="1">
                    <c:v>31.17277402387834</c:v>
                  </c:pt>
                  <c:pt idx="2">
                    <c:v>34.687906877866489</c:v>
                  </c:pt>
                  <c:pt idx="3">
                    <c:v>80.707218394981567</c:v>
                  </c:pt>
                  <c:pt idx="4">
                    <c:v>108.88048044017404</c:v>
                  </c:pt>
                  <c:pt idx="5">
                    <c:v>95.413456379947547</c:v>
                  </c:pt>
                  <c:pt idx="6">
                    <c:v>97.071217534096206</c:v>
                  </c:pt>
                  <c:pt idx="7">
                    <c:v>101.26154667433923</c:v>
                  </c:pt>
                  <c:pt idx="8">
                    <c:v>79.915249723719413</c:v>
                  </c:pt>
                  <c:pt idx="9">
                    <c:v>102.70559882751071</c:v>
                  </c:pt>
                  <c:pt idx="10">
                    <c:v>184.93714766202015</c:v>
                  </c:pt>
                  <c:pt idx="11">
                    <c:v>183.86338203814998</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BCI!$B$108:$M$108</c:f>
              <c:numCache>
                <c:formatCode>0.0</c:formatCode>
                <c:ptCount val="12"/>
                <c:pt idx="0">
                  <c:v>63.457979591836718</c:v>
                </c:pt>
                <c:pt idx="1">
                  <c:v>29.279081632653043</c:v>
                </c:pt>
                <c:pt idx="2">
                  <c:v>33.542826530612224</c:v>
                </c:pt>
                <c:pt idx="3">
                  <c:v>94.216838383838351</c:v>
                </c:pt>
                <c:pt idx="4">
                  <c:v>273.61854545454537</c:v>
                </c:pt>
                <c:pt idx="5">
                  <c:v>271.9388282828283</c:v>
                </c:pt>
                <c:pt idx="6">
                  <c:v>274.96171717171723</c:v>
                </c:pt>
                <c:pt idx="7">
                  <c:v>301.15757575757584</c:v>
                </c:pt>
                <c:pt idx="8">
                  <c:v>254.44393939393944</c:v>
                </c:pt>
                <c:pt idx="9">
                  <c:v>333.06215151515158</c:v>
                </c:pt>
                <c:pt idx="10">
                  <c:v>411.8632323232323</c:v>
                </c:pt>
                <c:pt idx="11">
                  <c:v>239.32676767676762</c:v>
                </c:pt>
              </c:numCache>
            </c:numRef>
          </c:val>
          <c:extLst>
            <c:ext xmlns:c16="http://schemas.microsoft.com/office/drawing/2014/chart" uri="{C3380CC4-5D6E-409C-BE32-E72D297353CC}">
              <c16:uniqueId val="{00000001-4FC3-4D36-821C-1B1D6E1CE43E}"/>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7.575144716499478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2021</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BCI!$B$118:$M$118</c:f>
              <c:numCache>
                <c:formatCode>0.0</c:formatCode>
                <c:ptCount val="12"/>
                <c:pt idx="0">
                  <c:v>54</c:v>
                </c:pt>
                <c:pt idx="1">
                  <c:v>54</c:v>
                </c:pt>
                <c:pt idx="2">
                  <c:v>58</c:v>
                </c:pt>
                <c:pt idx="3">
                  <c:v>70</c:v>
                </c:pt>
                <c:pt idx="4">
                  <c:v>222</c:v>
                </c:pt>
                <c:pt idx="5">
                  <c:v>433</c:v>
                </c:pt>
                <c:pt idx="6">
                  <c:v>692</c:v>
                </c:pt>
                <c:pt idx="7">
                  <c:v>799</c:v>
                </c:pt>
                <c:pt idx="8">
                  <c:v>1028</c:v>
                </c:pt>
                <c:pt idx="9">
                  <c:v>1180</c:v>
                </c:pt>
                <c:pt idx="10">
                  <c:v>1456</c:v>
                </c:pt>
                <c:pt idx="11">
                  <c:v>1541</c:v>
                </c:pt>
              </c:numCache>
            </c:numRef>
          </c:val>
          <c:smooth val="0"/>
          <c:extLst xmlns:c15="http://schemas.microsoft.com/office/drawing/2012/chart">
            <c:ext xmlns:c16="http://schemas.microsoft.com/office/drawing/2014/chart" uri="{C3380CC4-5D6E-409C-BE32-E72D297353CC}">
              <c16:uniqueId val="{00000001-6B8C-411E-A203-5E31921B9E91}"/>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BCI!$B$119:$M$119</c:f>
              <c:numCache>
                <c:formatCode>0.0</c:formatCode>
                <c:ptCount val="12"/>
                <c:pt idx="0">
                  <c:v>63.457979591836718</c:v>
                </c:pt>
                <c:pt idx="1">
                  <c:v>92.737061224489764</c:v>
                </c:pt>
                <c:pt idx="2">
                  <c:v>126.27988775510198</c:v>
                </c:pt>
                <c:pt idx="3">
                  <c:v>220.49672613894035</c:v>
                </c:pt>
                <c:pt idx="4">
                  <c:v>494.11527159348572</c:v>
                </c:pt>
                <c:pt idx="5">
                  <c:v>766.05409987631401</c:v>
                </c:pt>
                <c:pt idx="6">
                  <c:v>1041.0158170480313</c:v>
                </c:pt>
                <c:pt idx="7">
                  <c:v>1342.1733928056071</c:v>
                </c:pt>
                <c:pt idx="8">
                  <c:v>1596.6173321995466</c:v>
                </c:pt>
                <c:pt idx="9">
                  <c:v>1929.6794837146981</c:v>
                </c:pt>
                <c:pt idx="10">
                  <c:v>2341.5427160379304</c:v>
                </c:pt>
                <c:pt idx="11">
                  <c:v>2580.8694837146982</c:v>
                </c:pt>
              </c:numCache>
            </c:numRef>
          </c:val>
          <c:smooth val="0"/>
          <c:extLst>
            <c:ext xmlns:c16="http://schemas.microsoft.com/office/drawing/2014/chart" uri="{C3380CC4-5D6E-409C-BE32-E72D297353CC}">
              <c16:uniqueId val="{00000000-6B8C-411E-A203-5E31921B9E91}"/>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BHT!$A$5:$A$149</c:f>
              <c:numCache>
                <c:formatCode>General</c:formatCode>
                <c:ptCount val="145"/>
                <c:pt idx="0">
                  <c:v>1882</c:v>
                </c:pt>
                <c:pt idx="1">
                  <c:v>1883</c:v>
                </c:pt>
                <c:pt idx="2">
                  <c:v>1884</c:v>
                </c:pt>
                <c:pt idx="3">
                  <c:v>1885</c:v>
                </c:pt>
                <c:pt idx="4">
                  <c:v>1886</c:v>
                </c:pt>
                <c:pt idx="5">
                  <c:v>1887</c:v>
                </c:pt>
                <c:pt idx="6">
                  <c:v>1888</c:v>
                </c:pt>
                <c:pt idx="7">
                  <c:v>1889</c:v>
                </c:pt>
                <c:pt idx="8">
                  <c:v>1890</c:v>
                </c:pt>
                <c:pt idx="9">
                  <c:v>1891</c:v>
                </c:pt>
                <c:pt idx="10">
                  <c:v>1892</c:v>
                </c:pt>
                <c:pt idx="11">
                  <c:v>1893</c:v>
                </c:pt>
                <c:pt idx="12">
                  <c:v>1894</c:v>
                </c:pt>
                <c:pt idx="13">
                  <c:v>1895</c:v>
                </c:pt>
                <c:pt idx="14">
                  <c:v>1896</c:v>
                </c:pt>
                <c:pt idx="15">
                  <c:v>1897</c:v>
                </c:pt>
                <c:pt idx="16">
                  <c:v>1898</c:v>
                </c:pt>
                <c:pt idx="17">
                  <c:v>1899</c:v>
                </c:pt>
                <c:pt idx="18">
                  <c:v>1900</c:v>
                </c:pt>
                <c:pt idx="19">
                  <c:v>1901</c:v>
                </c:pt>
                <c:pt idx="20">
                  <c:v>1902</c:v>
                </c:pt>
                <c:pt idx="21">
                  <c:v>1903</c:v>
                </c:pt>
                <c:pt idx="22">
                  <c:v>1904</c:v>
                </c:pt>
                <c:pt idx="23">
                  <c:v>1905</c:v>
                </c:pt>
                <c:pt idx="24">
                  <c:v>1906</c:v>
                </c:pt>
                <c:pt idx="25">
                  <c:v>1907</c:v>
                </c:pt>
                <c:pt idx="26">
                  <c:v>1908</c:v>
                </c:pt>
                <c:pt idx="27">
                  <c:v>1909</c:v>
                </c:pt>
                <c:pt idx="28">
                  <c:v>1910</c:v>
                </c:pt>
                <c:pt idx="29">
                  <c:v>1911</c:v>
                </c:pt>
                <c:pt idx="30">
                  <c:v>1912</c:v>
                </c:pt>
                <c:pt idx="31">
                  <c:v>1913</c:v>
                </c:pt>
                <c:pt idx="32">
                  <c:v>1914</c:v>
                </c:pt>
                <c:pt idx="33">
                  <c:v>1915</c:v>
                </c:pt>
                <c:pt idx="34">
                  <c:v>1916</c:v>
                </c:pt>
                <c:pt idx="35">
                  <c:v>1917</c:v>
                </c:pt>
                <c:pt idx="36">
                  <c:v>1918</c:v>
                </c:pt>
                <c:pt idx="37">
                  <c:v>1919</c:v>
                </c:pt>
                <c:pt idx="38">
                  <c:v>1920</c:v>
                </c:pt>
                <c:pt idx="39">
                  <c:v>1921</c:v>
                </c:pt>
                <c:pt idx="40">
                  <c:v>1922</c:v>
                </c:pt>
                <c:pt idx="41">
                  <c:v>1923</c:v>
                </c:pt>
                <c:pt idx="42">
                  <c:v>1924</c:v>
                </c:pt>
                <c:pt idx="43">
                  <c:v>1925</c:v>
                </c:pt>
                <c:pt idx="44">
                  <c:v>1926</c:v>
                </c:pt>
                <c:pt idx="45">
                  <c:v>1927</c:v>
                </c:pt>
                <c:pt idx="46">
                  <c:v>1928</c:v>
                </c:pt>
                <c:pt idx="47">
                  <c:v>1929</c:v>
                </c:pt>
                <c:pt idx="48">
                  <c:v>1930</c:v>
                </c:pt>
                <c:pt idx="49">
                  <c:v>1931</c:v>
                </c:pt>
                <c:pt idx="50">
                  <c:v>1932</c:v>
                </c:pt>
                <c:pt idx="51">
                  <c:v>1933</c:v>
                </c:pt>
                <c:pt idx="52">
                  <c:v>1934</c:v>
                </c:pt>
                <c:pt idx="53">
                  <c:v>1935</c:v>
                </c:pt>
                <c:pt idx="54">
                  <c:v>1936</c:v>
                </c:pt>
                <c:pt idx="55">
                  <c:v>1937</c:v>
                </c:pt>
                <c:pt idx="56">
                  <c:v>1938</c:v>
                </c:pt>
                <c:pt idx="57">
                  <c:v>1939</c:v>
                </c:pt>
                <c:pt idx="58">
                  <c:v>1940</c:v>
                </c:pt>
                <c:pt idx="59">
                  <c:v>1941</c:v>
                </c:pt>
                <c:pt idx="60">
                  <c:v>1942</c:v>
                </c:pt>
                <c:pt idx="61">
                  <c:v>1943</c:v>
                </c:pt>
                <c:pt idx="62">
                  <c:v>1944</c:v>
                </c:pt>
                <c:pt idx="63">
                  <c:v>1945</c:v>
                </c:pt>
                <c:pt idx="64">
                  <c:v>1946</c:v>
                </c:pt>
                <c:pt idx="65">
                  <c:v>1947</c:v>
                </c:pt>
                <c:pt idx="66">
                  <c:v>1948</c:v>
                </c:pt>
                <c:pt idx="67">
                  <c:v>1949</c:v>
                </c:pt>
                <c:pt idx="68">
                  <c:v>1950</c:v>
                </c:pt>
                <c:pt idx="69">
                  <c:v>1951</c:v>
                </c:pt>
                <c:pt idx="70">
                  <c:v>1952</c:v>
                </c:pt>
                <c:pt idx="71">
                  <c:v>1953</c:v>
                </c:pt>
                <c:pt idx="72">
                  <c:v>1954</c:v>
                </c:pt>
                <c:pt idx="73">
                  <c:v>1955</c:v>
                </c:pt>
                <c:pt idx="74">
                  <c:v>1956</c:v>
                </c:pt>
                <c:pt idx="75">
                  <c:v>1957</c:v>
                </c:pt>
                <c:pt idx="76">
                  <c:v>1958</c:v>
                </c:pt>
                <c:pt idx="77">
                  <c:v>1959</c:v>
                </c:pt>
                <c:pt idx="78">
                  <c:v>1960</c:v>
                </c:pt>
                <c:pt idx="79">
                  <c:v>1961</c:v>
                </c:pt>
                <c:pt idx="80">
                  <c:v>1962</c:v>
                </c:pt>
                <c:pt idx="81">
                  <c:v>1963</c:v>
                </c:pt>
                <c:pt idx="82">
                  <c:v>1964</c:v>
                </c:pt>
                <c:pt idx="83">
                  <c:v>1965</c:v>
                </c:pt>
                <c:pt idx="84">
                  <c:v>1966</c:v>
                </c:pt>
                <c:pt idx="85">
                  <c:v>1967</c:v>
                </c:pt>
                <c:pt idx="86">
                  <c:v>1968</c:v>
                </c:pt>
                <c:pt idx="87">
                  <c:v>1969</c:v>
                </c:pt>
                <c:pt idx="88">
                  <c:v>1970</c:v>
                </c:pt>
                <c:pt idx="89">
                  <c:v>1971</c:v>
                </c:pt>
                <c:pt idx="90">
                  <c:v>1972</c:v>
                </c:pt>
                <c:pt idx="91">
                  <c:v>1973</c:v>
                </c:pt>
                <c:pt idx="92">
                  <c:v>1974</c:v>
                </c:pt>
                <c:pt idx="93">
                  <c:v>1975</c:v>
                </c:pt>
                <c:pt idx="94">
                  <c:v>1976</c:v>
                </c:pt>
                <c:pt idx="95">
                  <c:v>1977</c:v>
                </c:pt>
                <c:pt idx="96">
                  <c:v>1978</c:v>
                </c:pt>
                <c:pt idx="97">
                  <c:v>1979</c:v>
                </c:pt>
                <c:pt idx="98">
                  <c:v>1980</c:v>
                </c:pt>
                <c:pt idx="99">
                  <c:v>1981</c:v>
                </c:pt>
                <c:pt idx="100">
                  <c:v>1982</c:v>
                </c:pt>
                <c:pt idx="101">
                  <c:v>1983</c:v>
                </c:pt>
                <c:pt idx="102">
                  <c:v>1984</c:v>
                </c:pt>
                <c:pt idx="103">
                  <c:v>1985</c:v>
                </c:pt>
                <c:pt idx="104">
                  <c:v>1986</c:v>
                </c:pt>
                <c:pt idx="105">
                  <c:v>1987</c:v>
                </c:pt>
                <c:pt idx="106">
                  <c:v>1988</c:v>
                </c:pt>
                <c:pt idx="107">
                  <c:v>1989</c:v>
                </c:pt>
                <c:pt idx="108">
                  <c:v>1990</c:v>
                </c:pt>
                <c:pt idx="109">
                  <c:v>1991</c:v>
                </c:pt>
                <c:pt idx="110">
                  <c:v>1992</c:v>
                </c:pt>
                <c:pt idx="111">
                  <c:v>1993</c:v>
                </c:pt>
                <c:pt idx="112">
                  <c:v>1994</c:v>
                </c:pt>
                <c:pt idx="113">
                  <c:v>1995</c:v>
                </c:pt>
                <c:pt idx="114">
                  <c:v>1996</c:v>
                </c:pt>
                <c:pt idx="115">
                  <c:v>1997</c:v>
                </c:pt>
                <c:pt idx="116">
                  <c:v>1998</c:v>
                </c:pt>
                <c:pt idx="117">
                  <c:v>1999</c:v>
                </c:pt>
                <c:pt idx="118">
                  <c:v>2000</c:v>
                </c:pt>
                <c:pt idx="119">
                  <c:v>2001</c:v>
                </c:pt>
                <c:pt idx="120">
                  <c:v>2002</c:v>
                </c:pt>
                <c:pt idx="121">
                  <c:v>2003</c:v>
                </c:pt>
                <c:pt idx="122">
                  <c:v>2004</c:v>
                </c:pt>
                <c:pt idx="123">
                  <c:v>2005</c:v>
                </c:pt>
                <c:pt idx="124">
                  <c:v>2006</c:v>
                </c:pt>
                <c:pt idx="125">
                  <c:v>2007</c:v>
                </c:pt>
                <c:pt idx="126">
                  <c:v>2008</c:v>
                </c:pt>
                <c:pt idx="127">
                  <c:v>2009</c:v>
                </c:pt>
                <c:pt idx="128">
                  <c:v>2010</c:v>
                </c:pt>
                <c:pt idx="129">
                  <c:v>2011</c:v>
                </c:pt>
                <c:pt idx="130">
                  <c:v>2012</c:v>
                </c:pt>
                <c:pt idx="131">
                  <c:v>2013</c:v>
                </c:pt>
                <c:pt idx="132">
                  <c:v>2014</c:v>
                </c:pt>
                <c:pt idx="133">
                  <c:v>2015</c:v>
                </c:pt>
                <c:pt idx="134">
                  <c:v>2016</c:v>
                </c:pt>
                <c:pt idx="135">
                  <c:v>2017</c:v>
                </c:pt>
                <c:pt idx="136">
                  <c:v>2018</c:v>
                </c:pt>
                <c:pt idx="137">
                  <c:v>2019</c:v>
                </c:pt>
                <c:pt idx="138">
                  <c:v>2020</c:v>
                </c:pt>
                <c:pt idx="139">
                  <c:v>2021</c:v>
                </c:pt>
                <c:pt idx="140">
                  <c:v>2022</c:v>
                </c:pt>
                <c:pt idx="141">
                  <c:v>2023</c:v>
                </c:pt>
                <c:pt idx="142">
                  <c:v>2024</c:v>
                </c:pt>
                <c:pt idx="143">
                  <c:v>2025</c:v>
                </c:pt>
                <c:pt idx="144">
                  <c:v>2026</c:v>
                </c:pt>
              </c:numCache>
            </c:numRef>
          </c:xVal>
          <c:yVal>
            <c:numRef>
              <c:f>BHT!$N$5:$N$149</c:f>
              <c:numCache>
                <c:formatCode>0.0</c:formatCode>
                <c:ptCount val="145"/>
                <c:pt idx="0">
                  <c:v>1157.7320000000002</c:v>
                </c:pt>
                <c:pt idx="17">
                  <c:v>1917.1920000000002</c:v>
                </c:pt>
                <c:pt idx="18">
                  <c:v>2231.8979999999997</c:v>
                </c:pt>
                <c:pt idx="19">
                  <c:v>2322.0679999999998</c:v>
                </c:pt>
                <c:pt idx="24">
                  <c:v>1771.904</c:v>
                </c:pt>
                <c:pt idx="25">
                  <c:v>1613.4080000000001</c:v>
                </c:pt>
                <c:pt idx="26">
                  <c:v>1523.7460000000001</c:v>
                </c:pt>
                <c:pt idx="27">
                  <c:v>2131.3140000000003</c:v>
                </c:pt>
                <c:pt idx="28">
                  <c:v>1924.8119999999999</c:v>
                </c:pt>
                <c:pt idx="29">
                  <c:v>1628.1400000000003</c:v>
                </c:pt>
                <c:pt idx="30">
                  <c:v>1823.212</c:v>
                </c:pt>
                <c:pt idx="31">
                  <c:v>1675.8919999999998</c:v>
                </c:pt>
                <c:pt idx="32">
                  <c:v>1637.7919999999999</c:v>
                </c:pt>
                <c:pt idx="33">
                  <c:v>1694.6879999999999</c:v>
                </c:pt>
                <c:pt idx="34">
                  <c:v>1957.8320000000001</c:v>
                </c:pt>
                <c:pt idx="35">
                  <c:v>1747.5199999999998</c:v>
                </c:pt>
                <c:pt idx="36">
                  <c:v>1392.4280000000001</c:v>
                </c:pt>
                <c:pt idx="37">
                  <c:v>1553.21</c:v>
                </c:pt>
                <c:pt idx="38">
                  <c:v>1687.3219999999999</c:v>
                </c:pt>
                <c:pt idx="39">
                  <c:v>1800.6060000000002</c:v>
                </c:pt>
                <c:pt idx="40">
                  <c:v>1492.25</c:v>
                </c:pt>
                <c:pt idx="41">
                  <c:v>1370.33</c:v>
                </c:pt>
                <c:pt idx="42">
                  <c:v>2084.3240000000001</c:v>
                </c:pt>
                <c:pt idx="43">
                  <c:v>1669.288</c:v>
                </c:pt>
                <c:pt idx="44">
                  <c:v>1863.8520000000003</c:v>
                </c:pt>
                <c:pt idx="45">
                  <c:v>1686.0520000000001</c:v>
                </c:pt>
                <c:pt idx="46">
                  <c:v>2137.41</c:v>
                </c:pt>
                <c:pt idx="47">
                  <c:v>1709.674</c:v>
                </c:pt>
                <c:pt idx="48">
                  <c:v>1312.672</c:v>
                </c:pt>
                <c:pt idx="49">
                  <c:v>1924.8119999999999</c:v>
                </c:pt>
                <c:pt idx="50">
                  <c:v>1847.0880000000004</c:v>
                </c:pt>
                <c:pt idx="51">
                  <c:v>1839.4680000000003</c:v>
                </c:pt>
                <c:pt idx="52">
                  <c:v>1994.9159999999999</c:v>
                </c:pt>
                <c:pt idx="53">
                  <c:v>2115.5660000000003</c:v>
                </c:pt>
                <c:pt idx="54">
                  <c:v>1488.9480000000001</c:v>
                </c:pt>
                <c:pt idx="55">
                  <c:v>2163.826</c:v>
                </c:pt>
                <c:pt idx="56">
                  <c:v>2167.636</c:v>
                </c:pt>
                <c:pt idx="57">
                  <c:v>1591.0559999999998</c:v>
                </c:pt>
                <c:pt idx="58">
                  <c:v>1400.3019999999997</c:v>
                </c:pt>
                <c:pt idx="59">
                  <c:v>1846.0719999999999</c:v>
                </c:pt>
                <c:pt idx="60">
                  <c:v>1778.5079999999998</c:v>
                </c:pt>
                <c:pt idx="61">
                  <c:v>1825.2439999999999</c:v>
                </c:pt>
                <c:pt idx="62">
                  <c:v>1946.9100000000003</c:v>
                </c:pt>
                <c:pt idx="63">
                  <c:v>1621.79</c:v>
                </c:pt>
                <c:pt idx="64">
                  <c:v>1365.2499999999998</c:v>
                </c:pt>
                <c:pt idx="65">
                  <c:v>1484.884</c:v>
                </c:pt>
                <c:pt idx="66">
                  <c:v>1490.2180000000003</c:v>
                </c:pt>
                <c:pt idx="67">
                  <c:v>1739.3919999999998</c:v>
                </c:pt>
                <c:pt idx="68">
                  <c:v>1837.6899999999998</c:v>
                </c:pt>
                <c:pt idx="69">
                  <c:v>1622.0439999999999</c:v>
                </c:pt>
                <c:pt idx="70">
                  <c:v>2134.3620000000001</c:v>
                </c:pt>
                <c:pt idx="71">
                  <c:v>1719.8340000000001</c:v>
                </c:pt>
                <c:pt idx="72">
                  <c:v>2131.8220000000001</c:v>
                </c:pt>
                <c:pt idx="73">
                  <c:v>2138.6799999999998</c:v>
                </c:pt>
                <c:pt idx="74">
                  <c:v>2113.5340000000001</c:v>
                </c:pt>
                <c:pt idx="75">
                  <c:v>1590.5479999999998</c:v>
                </c:pt>
                <c:pt idx="76">
                  <c:v>1904.2379999999998</c:v>
                </c:pt>
                <c:pt idx="77">
                  <c:v>1784.8579999999999</c:v>
                </c:pt>
                <c:pt idx="78">
                  <c:v>1882.1400000000003</c:v>
                </c:pt>
                <c:pt idx="79">
                  <c:v>1644.9039999999998</c:v>
                </c:pt>
                <c:pt idx="80">
                  <c:v>1766.57</c:v>
                </c:pt>
                <c:pt idx="81">
                  <c:v>1615.9480000000001</c:v>
                </c:pt>
                <c:pt idx="82">
                  <c:v>1711.4519999999998</c:v>
                </c:pt>
                <c:pt idx="83">
                  <c:v>1867.9159999999999</c:v>
                </c:pt>
                <c:pt idx="84">
                  <c:v>2447.7979999999998</c:v>
                </c:pt>
                <c:pt idx="85">
                  <c:v>2053.59</c:v>
                </c:pt>
                <c:pt idx="86">
                  <c:v>1546.8600000000001</c:v>
                </c:pt>
                <c:pt idx="87">
                  <c:v>1854.7079999999999</c:v>
                </c:pt>
                <c:pt idx="88">
                  <c:v>1798.8280000000004</c:v>
                </c:pt>
                <c:pt idx="89">
                  <c:v>1878.5840000000001</c:v>
                </c:pt>
                <c:pt idx="90">
                  <c:v>2186.7621999999997</c:v>
                </c:pt>
                <c:pt idx="91">
                  <c:v>2101.0879999999997</c:v>
                </c:pt>
                <c:pt idx="92">
                  <c:v>1530.096</c:v>
                </c:pt>
                <c:pt idx="93">
                  <c:v>2585.7200000000003</c:v>
                </c:pt>
                <c:pt idx="94">
                  <c:v>1308.0999999999999</c:v>
                </c:pt>
                <c:pt idx="95">
                  <c:v>1315.72</c:v>
                </c:pt>
                <c:pt idx="96">
                  <c:v>2029.46</c:v>
                </c:pt>
                <c:pt idx="97">
                  <c:v>1363.98</c:v>
                </c:pt>
                <c:pt idx="98">
                  <c:v>1287.7800000000002</c:v>
                </c:pt>
                <c:pt idx="99">
                  <c:v>2524.7600000000002</c:v>
                </c:pt>
                <c:pt idx="100">
                  <c:v>1592.58</c:v>
                </c:pt>
                <c:pt idx="101">
                  <c:v>1859.2800000000004</c:v>
                </c:pt>
                <c:pt idx="102">
                  <c:v>1557.02</c:v>
                </c:pt>
                <c:pt idx="103">
                  <c:v>1610.36</c:v>
                </c:pt>
                <c:pt idx="104">
                  <c:v>1717.0400000000002</c:v>
                </c:pt>
                <c:pt idx="105">
                  <c:v>1861.8200000000002</c:v>
                </c:pt>
                <c:pt idx="106">
                  <c:v>2085.34</c:v>
                </c:pt>
                <c:pt idx="107">
                  <c:v>1635.76</c:v>
                </c:pt>
                <c:pt idx="108">
                  <c:v>1785.6200000000001</c:v>
                </c:pt>
                <c:pt idx="109">
                  <c:v>1943.1</c:v>
                </c:pt>
                <c:pt idx="110">
                  <c:v>1922.78</c:v>
                </c:pt>
                <c:pt idx="111">
                  <c:v>2059.9399999999996</c:v>
                </c:pt>
                <c:pt idx="112">
                  <c:v>1879.6000000000001</c:v>
                </c:pt>
                <c:pt idx="113">
                  <c:v>2425.6999999999998</c:v>
                </c:pt>
                <c:pt idx="114">
                  <c:v>2090.42</c:v>
                </c:pt>
                <c:pt idx="115">
                  <c:v>1910.08</c:v>
                </c:pt>
                <c:pt idx="116">
                  <c:v>1813.56</c:v>
                </c:pt>
                <c:pt idx="117">
                  <c:v>2032.0000000000002</c:v>
                </c:pt>
                <c:pt idx="118">
                  <c:v>1910.08</c:v>
                </c:pt>
                <c:pt idx="119">
                  <c:v>1633.2200000000003</c:v>
                </c:pt>
                <c:pt idx="120">
                  <c:v>1526.5400000000002</c:v>
                </c:pt>
                <c:pt idx="121">
                  <c:v>2072.6400000000003</c:v>
                </c:pt>
                <c:pt idx="122">
                  <c:v>1894.84</c:v>
                </c:pt>
                <c:pt idx="123">
                  <c:v>1584.9600000000003</c:v>
                </c:pt>
                <c:pt idx="124">
                  <c:v>1625.6</c:v>
                </c:pt>
                <c:pt idx="125">
                  <c:v>1896.32</c:v>
                </c:pt>
                <c:pt idx="126">
                  <c:v>1835</c:v>
                </c:pt>
                <c:pt idx="127">
                  <c:v>2059</c:v>
                </c:pt>
                <c:pt idx="128">
                  <c:v>2314</c:v>
                </c:pt>
                <c:pt idx="129">
                  <c:v>2317</c:v>
                </c:pt>
                <c:pt idx="130">
                  <c:v>2033</c:v>
                </c:pt>
                <c:pt idx="131">
                  <c:v>1724</c:v>
                </c:pt>
                <c:pt idx="132">
                  <c:v>1753.5</c:v>
                </c:pt>
                <c:pt idx="133">
                  <c:v>1370</c:v>
                </c:pt>
                <c:pt idx="137">
                  <c:v>1704</c:v>
                </c:pt>
                <c:pt idx="139">
                  <c:v>1950</c:v>
                </c:pt>
                <c:pt idx="141">
                  <c:v>1774</c:v>
                </c:pt>
              </c:numCache>
            </c:numRef>
          </c:yVal>
          <c:smooth val="0"/>
          <c:extLst>
            <c:ext xmlns:c16="http://schemas.microsoft.com/office/drawing/2014/chart" uri="{C3380CC4-5D6E-409C-BE32-E72D297353CC}">
              <c16:uniqueId val="{00000000-1943-466F-B70E-FC1095B36BA5}"/>
            </c:ext>
          </c:extLst>
        </c:ser>
        <c:dLbls>
          <c:showLegendKey val="0"/>
          <c:showVal val="0"/>
          <c:showCatName val="0"/>
          <c:showSerName val="0"/>
          <c:showPercent val="0"/>
          <c:showBubbleSize val="0"/>
        </c:dLbls>
        <c:axId val="426007176"/>
        <c:axId val="426007568"/>
      </c:scatterChart>
      <c:valAx>
        <c:axId val="426007176"/>
        <c:scaling>
          <c:orientation val="minMax"/>
          <c:max val="2025"/>
          <c:min val="192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6007568"/>
        <c:crosses val="autoZero"/>
        <c:crossBetween val="midCat"/>
        <c:majorUnit val="10"/>
        <c:minorUnit val="1"/>
      </c:valAx>
      <c:valAx>
        <c:axId val="426007568"/>
        <c:scaling>
          <c:orientation val="minMax"/>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60071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BHT!$B$146:$M$146</c:f>
              <c:numCache>
                <c:formatCode>0.0</c:formatCode>
                <c:ptCount val="12"/>
                <c:pt idx="0">
                  <c:v>89</c:v>
                </c:pt>
                <c:pt idx="1">
                  <c:v>0</c:v>
                </c:pt>
                <c:pt idx="2">
                  <c:v>44</c:v>
                </c:pt>
                <c:pt idx="3">
                  <c:v>58</c:v>
                </c:pt>
                <c:pt idx="4">
                  <c:v>193</c:v>
                </c:pt>
                <c:pt idx="5">
                  <c:v>176</c:v>
                </c:pt>
                <c:pt idx="6">
                  <c:v>124</c:v>
                </c:pt>
                <c:pt idx="7">
                  <c:v>250</c:v>
                </c:pt>
                <c:pt idx="8">
                  <c:v>47</c:v>
                </c:pt>
                <c:pt idx="9">
                  <c:v>324</c:v>
                </c:pt>
                <c:pt idx="10">
                  <c:v>374</c:v>
                </c:pt>
                <c:pt idx="11">
                  <c:v>95</c:v>
                </c:pt>
              </c:numCache>
            </c:numRef>
          </c:val>
          <c:extLst>
            <c:ext xmlns:c16="http://schemas.microsoft.com/office/drawing/2014/chart" uri="{C3380CC4-5D6E-409C-BE32-E72D297353CC}">
              <c16:uniqueId val="{00000000-8662-4380-8975-2F842364EA8F}"/>
            </c:ext>
          </c:extLst>
        </c:ser>
        <c:ser>
          <c:idx val="1"/>
          <c:order val="1"/>
          <c:tx>
            <c:v>Average</c:v>
          </c:tx>
          <c:spPr>
            <a:solidFill>
              <a:srgbClr val="FF0000"/>
            </a:solidFill>
            <a:ln>
              <a:noFill/>
            </a:ln>
            <a:effectLst/>
          </c:spPr>
          <c:invertIfNegative val="0"/>
          <c:errBars>
            <c:errBarType val="both"/>
            <c:errValType val="cust"/>
            <c:noEndCap val="0"/>
            <c:plus>
              <c:numRef>
                <c:f>BHT!$B$152:$M$152</c:f>
                <c:numCache>
                  <c:formatCode>General</c:formatCode>
                  <c:ptCount val="12"/>
                  <c:pt idx="0">
                    <c:v>43.568692621700094</c:v>
                  </c:pt>
                  <c:pt idx="1">
                    <c:v>23.072572202637886</c:v>
                  </c:pt>
                  <c:pt idx="2">
                    <c:v>21.942592832953292</c:v>
                  </c:pt>
                  <c:pt idx="3">
                    <c:v>61.725307228896661</c:v>
                  </c:pt>
                  <c:pt idx="4">
                    <c:v>80.995600051038082</c:v>
                  </c:pt>
                  <c:pt idx="5">
                    <c:v>81.350875802098514</c:v>
                  </c:pt>
                  <c:pt idx="6">
                    <c:v>67.050104963566426</c:v>
                  </c:pt>
                  <c:pt idx="7">
                    <c:v>75.705057095153194</c:v>
                  </c:pt>
                  <c:pt idx="8">
                    <c:v>77.081925509374585</c:v>
                  </c:pt>
                  <c:pt idx="9">
                    <c:v>85.297502275718031</c:v>
                  </c:pt>
                  <c:pt idx="10">
                    <c:v>88.188501460577044</c:v>
                  </c:pt>
                  <c:pt idx="11">
                    <c:v>80.925973230764399</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BHT!$B$151:$M$151</c:f>
              <c:numCache>
                <c:formatCode>0.0</c:formatCode>
                <c:ptCount val="12"/>
                <c:pt idx="0">
                  <c:v>34.04604958677686</c:v>
                </c:pt>
                <c:pt idx="1">
                  <c:v>15.84723333333333</c:v>
                </c:pt>
                <c:pt idx="2">
                  <c:v>15.74905</c:v>
                </c:pt>
                <c:pt idx="3">
                  <c:v>73.963949999999983</c:v>
                </c:pt>
                <c:pt idx="4">
                  <c:v>211.05105</c:v>
                </c:pt>
                <c:pt idx="5">
                  <c:v>209.00505950413219</c:v>
                </c:pt>
                <c:pt idx="6">
                  <c:v>186.54037704918025</c:v>
                </c:pt>
                <c:pt idx="7">
                  <c:v>201.34003333333328</c:v>
                </c:pt>
                <c:pt idx="8">
                  <c:v>203.58805000000001</c:v>
                </c:pt>
                <c:pt idx="9">
                  <c:v>271.52573770491801</c:v>
                </c:pt>
                <c:pt idx="10">
                  <c:v>257.42208130081303</c:v>
                </c:pt>
                <c:pt idx="11">
                  <c:v>131.61430894308944</c:v>
                </c:pt>
              </c:numCache>
            </c:numRef>
          </c:val>
          <c:extLst>
            <c:ext xmlns:c16="http://schemas.microsoft.com/office/drawing/2014/chart" uri="{C3380CC4-5D6E-409C-BE32-E72D297353CC}">
              <c16:uniqueId val="{00000001-8662-4380-8975-2F842364EA8F}"/>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8.026018486819583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BHT!$B$161:$M$161</c:f>
              <c:numCache>
                <c:formatCode>0.0</c:formatCode>
                <c:ptCount val="12"/>
                <c:pt idx="0">
                  <c:v>89</c:v>
                </c:pt>
                <c:pt idx="1">
                  <c:v>89</c:v>
                </c:pt>
                <c:pt idx="2">
                  <c:v>133</c:v>
                </c:pt>
                <c:pt idx="3">
                  <c:v>191</c:v>
                </c:pt>
                <c:pt idx="4">
                  <c:v>384</c:v>
                </c:pt>
                <c:pt idx="5">
                  <c:v>560</c:v>
                </c:pt>
                <c:pt idx="6">
                  <c:v>684</c:v>
                </c:pt>
                <c:pt idx="7">
                  <c:v>934</c:v>
                </c:pt>
                <c:pt idx="8">
                  <c:v>981</c:v>
                </c:pt>
                <c:pt idx="9">
                  <c:v>1305</c:v>
                </c:pt>
                <c:pt idx="10">
                  <c:v>1679</c:v>
                </c:pt>
                <c:pt idx="11">
                  <c:v>1774</c:v>
                </c:pt>
              </c:numCache>
            </c:numRef>
          </c:val>
          <c:smooth val="0"/>
          <c:extLst xmlns:c15="http://schemas.microsoft.com/office/drawing/2012/chart">
            <c:ext xmlns:c16="http://schemas.microsoft.com/office/drawing/2014/chart" uri="{C3380CC4-5D6E-409C-BE32-E72D297353CC}">
              <c16:uniqueId val="{00000000-3ABF-4A4A-A9DF-0FB8BA7F735E}"/>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BHT!$B$162:$M$162</c:f>
              <c:numCache>
                <c:formatCode>0.0</c:formatCode>
                <c:ptCount val="12"/>
                <c:pt idx="0">
                  <c:v>34.04604958677686</c:v>
                </c:pt>
                <c:pt idx="1">
                  <c:v>49.893282920110188</c:v>
                </c:pt>
                <c:pt idx="2">
                  <c:v>65.642332920110192</c:v>
                </c:pt>
                <c:pt idx="3">
                  <c:v>139.60628292011017</c:v>
                </c:pt>
                <c:pt idx="4">
                  <c:v>350.65733292011021</c:v>
                </c:pt>
                <c:pt idx="5">
                  <c:v>559.6623924242424</c:v>
                </c:pt>
                <c:pt idx="6">
                  <c:v>746.20276947342268</c:v>
                </c:pt>
                <c:pt idx="7">
                  <c:v>947.54280280675596</c:v>
                </c:pt>
                <c:pt idx="8">
                  <c:v>1151.1308528067559</c:v>
                </c:pt>
                <c:pt idx="9">
                  <c:v>1422.656590511674</c:v>
                </c:pt>
                <c:pt idx="10">
                  <c:v>1680.0786718124871</c:v>
                </c:pt>
                <c:pt idx="11">
                  <c:v>1811.6929807555766</c:v>
                </c:pt>
              </c:numCache>
            </c:numRef>
          </c:val>
          <c:smooth val="0"/>
          <c:extLst>
            <c:ext xmlns:c16="http://schemas.microsoft.com/office/drawing/2014/chart" uri="{C3380CC4-5D6E-409C-BE32-E72D297353CC}">
              <c16:uniqueId val="{00000001-3ABF-4A4A-A9DF-0FB8BA7F735E}"/>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056333447449503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Monthly Precipitation</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092061774697354"/>
          <c:y val="4.4310255524588067E-2"/>
          <c:w val="0.86102629454684965"/>
          <c:h val="0.86224236536200405"/>
        </c:manualLayout>
      </c:layout>
      <c:barChart>
        <c:barDir val="col"/>
        <c:grouping val="clustered"/>
        <c:varyColors val="0"/>
        <c:ser>
          <c:idx val="1"/>
          <c:order val="0"/>
          <c:tx>
            <c:v>Average</c:v>
          </c:tx>
          <c:spPr>
            <a:solidFill>
              <a:srgbClr val="FF0000"/>
            </a:solidFill>
            <a:ln>
              <a:noFill/>
            </a:ln>
            <a:effectLst/>
          </c:spPr>
          <c:invertIfNegative val="0"/>
          <c:errBars>
            <c:errBarType val="both"/>
            <c:errValType val="cust"/>
            <c:noEndCap val="0"/>
            <c:plus>
              <c:numRef>
                <c:f>BTL!$B$21:$M$21</c:f>
                <c:numCache>
                  <c:formatCode>General</c:formatCode>
                  <c:ptCount val="12"/>
                  <c:pt idx="0">
                    <c:v>103.53321064598867</c:v>
                  </c:pt>
                  <c:pt idx="1">
                    <c:v>85.288886732094227</c:v>
                  </c:pt>
                  <c:pt idx="2">
                    <c:v>87.081005047025059</c:v>
                  </c:pt>
                  <c:pt idx="3">
                    <c:v>55.311419435772869</c:v>
                  </c:pt>
                  <c:pt idx="4">
                    <c:v>120.39062222615178</c:v>
                  </c:pt>
                  <c:pt idx="5">
                    <c:v>89.877408062315595</c:v>
                  </c:pt>
                  <c:pt idx="6">
                    <c:v>88.808008647869158</c:v>
                  </c:pt>
                  <c:pt idx="7">
                    <c:v>63.322193055305007</c:v>
                  </c:pt>
                  <c:pt idx="8">
                    <c:v>55.258653319337007</c:v>
                  </c:pt>
                  <c:pt idx="9">
                    <c:v>116.09850300499134</c:v>
                  </c:pt>
                  <c:pt idx="10">
                    <c:v>188.57240802054446</c:v>
                  </c:pt>
                  <c:pt idx="11">
                    <c:v>100.9674077776256</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BTL!$B$20:$M$20</c:f>
              <c:numCache>
                <c:formatCode>0.0</c:formatCode>
                <c:ptCount val="12"/>
                <c:pt idx="0">
                  <c:v>193.91777777777781</c:v>
                </c:pt>
                <c:pt idx="1">
                  <c:v>131.69777777777779</c:v>
                </c:pt>
                <c:pt idx="2">
                  <c:v>163.9711111111111</c:v>
                </c:pt>
                <c:pt idx="3">
                  <c:v>190.83714285714288</c:v>
                </c:pt>
                <c:pt idx="4">
                  <c:v>251.7225</c:v>
                </c:pt>
                <c:pt idx="5">
                  <c:v>242.69750000000002</c:v>
                </c:pt>
                <c:pt idx="6">
                  <c:v>225.70285714285714</c:v>
                </c:pt>
                <c:pt idx="7">
                  <c:v>310.60999999999996</c:v>
                </c:pt>
                <c:pt idx="8">
                  <c:v>208.36285714285714</c:v>
                </c:pt>
                <c:pt idx="9">
                  <c:v>324.28999999999996</c:v>
                </c:pt>
                <c:pt idx="10">
                  <c:v>451.97750000000002</c:v>
                </c:pt>
                <c:pt idx="11">
                  <c:v>278.14750000000004</c:v>
                </c:pt>
              </c:numCache>
            </c:numRef>
          </c:val>
          <c:extLst>
            <c:ext xmlns:c16="http://schemas.microsoft.com/office/drawing/2014/chart" uri="{C3380CC4-5D6E-409C-BE32-E72D297353CC}">
              <c16:uniqueId val="{00000000-2D1E-48C2-BB15-DC576A540996}"/>
            </c:ext>
          </c:extLst>
        </c:ser>
        <c:dLbls>
          <c:showLegendKey val="0"/>
          <c:showVal val="0"/>
          <c:showCatName val="0"/>
          <c:showSerName val="0"/>
          <c:showPercent val="0"/>
          <c:showBubbleSize val="0"/>
        </c:dLbls>
        <c:gapWidth val="150"/>
        <c:axId val="426008352"/>
        <c:axId val="426377656"/>
      </c:barChart>
      <c:catAx>
        <c:axId val="42600835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6377656"/>
        <c:crosses val="autoZero"/>
        <c:auto val="1"/>
        <c:lblAlgn val="ctr"/>
        <c:lblOffset val="100"/>
        <c:tickMarkSkip val="1"/>
        <c:noMultiLvlLbl val="0"/>
      </c:catAx>
      <c:valAx>
        <c:axId val="426377656"/>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Rainfall (mm)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26008352"/>
        <c:crosses val="autoZero"/>
        <c:crossBetween val="between"/>
      </c:valAx>
      <c:spPr>
        <a:noFill/>
        <a:ln>
          <a:noFill/>
        </a:ln>
        <a:effectLst/>
      </c:spPr>
    </c:plotArea>
    <c:legend>
      <c:legendPos val="r"/>
      <c:layout>
        <c:manualLayout>
          <c:xMode val="edge"/>
          <c:yMode val="edge"/>
          <c:x val="0.869727808416627"/>
          <c:y val="8.1569566308219862E-2"/>
          <c:w val="0.12145010910173509"/>
          <c:h val="0.1456833659554505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052677440084813"/>
          <c:y val="4.4310255524588067E-2"/>
          <c:w val="0.85142013789297499"/>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BTL!$A$7:$A$12</c:f>
              <c:numCache>
                <c:formatCode>General</c:formatCode>
                <c:ptCount val="6"/>
                <c:pt idx="0">
                  <c:v>2004</c:v>
                </c:pt>
                <c:pt idx="1">
                  <c:v>2005</c:v>
                </c:pt>
                <c:pt idx="2">
                  <c:v>2006</c:v>
                </c:pt>
                <c:pt idx="3">
                  <c:v>2007</c:v>
                </c:pt>
                <c:pt idx="4">
                  <c:v>2008</c:v>
                </c:pt>
                <c:pt idx="5">
                  <c:v>2009</c:v>
                </c:pt>
              </c:numCache>
            </c:numRef>
          </c:xVal>
          <c:yVal>
            <c:numRef>
              <c:f>BTL!$N$7:$N$12</c:f>
              <c:numCache>
                <c:formatCode>0.0</c:formatCode>
                <c:ptCount val="6"/>
                <c:pt idx="0">
                  <c:v>2677.1600000000003</c:v>
                </c:pt>
                <c:pt idx="2">
                  <c:v>2710.18</c:v>
                </c:pt>
                <c:pt idx="4">
                  <c:v>2865</c:v>
                </c:pt>
                <c:pt idx="5">
                  <c:v>3272</c:v>
                </c:pt>
              </c:numCache>
            </c:numRef>
          </c:yVal>
          <c:smooth val="0"/>
          <c:extLst>
            <c:ext xmlns:c16="http://schemas.microsoft.com/office/drawing/2014/chart" uri="{C3380CC4-5D6E-409C-BE32-E72D297353CC}">
              <c16:uniqueId val="{00000000-7843-444F-8F3E-F4EB9EDFC9E7}"/>
            </c:ext>
          </c:extLst>
        </c:ser>
        <c:dLbls>
          <c:showLegendKey val="0"/>
          <c:showVal val="0"/>
          <c:showCatName val="0"/>
          <c:showSerName val="0"/>
          <c:showPercent val="0"/>
          <c:showBubbleSize val="0"/>
        </c:dLbls>
        <c:axId val="426378440"/>
        <c:axId val="426378832"/>
      </c:scatterChart>
      <c:valAx>
        <c:axId val="426378440"/>
        <c:scaling>
          <c:orientation val="minMax"/>
          <c:max val="2009"/>
          <c:min val="2004"/>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6378832"/>
        <c:crosses val="autoZero"/>
        <c:crossBetween val="midCat"/>
        <c:majorUnit val="1"/>
        <c:minorUnit val="1"/>
      </c:valAx>
      <c:valAx>
        <c:axId val="426378832"/>
        <c:scaling>
          <c:orientation val="minMax"/>
          <c:max val="3500"/>
          <c:min val="2500"/>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Rainfall (mm)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263784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CAB!$A$6:$A$22</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xVal>
          <c:yVal>
            <c:numRef>
              <c:f>CAB!$N$6:$N$22</c:f>
              <c:numCache>
                <c:formatCode>0.0</c:formatCode>
                <c:ptCount val="17"/>
                <c:pt idx="0">
                  <c:v>5132</c:v>
                </c:pt>
                <c:pt idx="1">
                  <c:v>4097</c:v>
                </c:pt>
                <c:pt idx="2">
                  <c:v>3769</c:v>
                </c:pt>
                <c:pt idx="3">
                  <c:v>3127</c:v>
                </c:pt>
                <c:pt idx="4">
                  <c:v>2851.5</c:v>
                </c:pt>
                <c:pt idx="5">
                  <c:v>2520</c:v>
                </c:pt>
                <c:pt idx="6">
                  <c:v>3189</c:v>
                </c:pt>
                <c:pt idx="7">
                  <c:v>2422</c:v>
                </c:pt>
                <c:pt idx="9">
                  <c:v>2468</c:v>
                </c:pt>
                <c:pt idx="10">
                  <c:v>2944</c:v>
                </c:pt>
                <c:pt idx="11">
                  <c:v>3474</c:v>
                </c:pt>
                <c:pt idx="12">
                  <c:v>2900</c:v>
                </c:pt>
                <c:pt idx="13">
                  <c:v>2781</c:v>
                </c:pt>
              </c:numCache>
            </c:numRef>
          </c:yVal>
          <c:smooth val="0"/>
          <c:extLst>
            <c:ext xmlns:c16="http://schemas.microsoft.com/office/drawing/2014/chart" uri="{C3380CC4-5D6E-409C-BE32-E72D297353CC}">
              <c16:uniqueId val="{00000000-A7DE-4FC0-BEC7-38DDE6DB7AAE}"/>
            </c:ext>
          </c:extLst>
        </c:ser>
        <c:dLbls>
          <c:showLegendKey val="0"/>
          <c:showVal val="0"/>
          <c:showCatName val="0"/>
          <c:showSerName val="0"/>
          <c:showPercent val="0"/>
          <c:showBubbleSize val="0"/>
        </c:dLbls>
        <c:axId val="426380792"/>
        <c:axId val="426381184"/>
      </c:scatterChart>
      <c:valAx>
        <c:axId val="426380792"/>
        <c:scaling>
          <c:orientation val="minMax"/>
          <c:max val="2023"/>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6381184"/>
        <c:crosses val="autoZero"/>
        <c:crossBetween val="midCat"/>
        <c:majorUnit val="1"/>
        <c:minorUnit val="1"/>
      </c:valAx>
      <c:valAx>
        <c:axId val="426381184"/>
        <c:scaling>
          <c:orientation val="minMax"/>
          <c:min val="2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63807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CAB!$B$19:$M$19</c:f>
              <c:numCache>
                <c:formatCode>0.0</c:formatCode>
                <c:ptCount val="12"/>
                <c:pt idx="0">
                  <c:v>132</c:v>
                </c:pt>
                <c:pt idx="1">
                  <c:v>65</c:v>
                </c:pt>
                <c:pt idx="2">
                  <c:v>32</c:v>
                </c:pt>
                <c:pt idx="3">
                  <c:v>24</c:v>
                </c:pt>
                <c:pt idx="4">
                  <c:v>172</c:v>
                </c:pt>
                <c:pt idx="5">
                  <c:v>316</c:v>
                </c:pt>
                <c:pt idx="6">
                  <c:v>303</c:v>
                </c:pt>
                <c:pt idx="7">
                  <c:v>511</c:v>
                </c:pt>
                <c:pt idx="8">
                  <c:v>254</c:v>
                </c:pt>
                <c:pt idx="9">
                  <c:v>422</c:v>
                </c:pt>
                <c:pt idx="10">
                  <c:v>406</c:v>
                </c:pt>
                <c:pt idx="11">
                  <c:v>144</c:v>
                </c:pt>
              </c:numCache>
            </c:numRef>
          </c:val>
          <c:extLst>
            <c:ext xmlns:c16="http://schemas.microsoft.com/office/drawing/2014/chart" uri="{C3380CC4-5D6E-409C-BE32-E72D297353CC}">
              <c16:uniqueId val="{00000000-29AD-4D64-B181-C2DF2B13D7AA}"/>
            </c:ext>
          </c:extLst>
        </c:ser>
        <c:ser>
          <c:idx val="1"/>
          <c:order val="1"/>
          <c:tx>
            <c:v>Average</c:v>
          </c:tx>
          <c:spPr>
            <a:solidFill>
              <a:srgbClr val="FF0000"/>
            </a:solidFill>
            <a:ln>
              <a:noFill/>
            </a:ln>
            <a:effectLst/>
          </c:spPr>
          <c:invertIfNegative val="0"/>
          <c:errBars>
            <c:errBarType val="both"/>
            <c:errValType val="cust"/>
            <c:noEndCap val="0"/>
            <c:plus>
              <c:numRef>
                <c:f>CAB!$B$25:$M$25</c:f>
                <c:numCache>
                  <c:formatCode>General</c:formatCode>
                  <c:ptCount val="12"/>
                  <c:pt idx="0">
                    <c:v>52.127063692776417</c:v>
                  </c:pt>
                  <c:pt idx="1">
                    <c:v>41.495465130223891</c:v>
                  </c:pt>
                  <c:pt idx="2">
                    <c:v>61.338235390978767</c:v>
                  </c:pt>
                  <c:pt idx="3">
                    <c:v>91.942170070988837</c:v>
                  </c:pt>
                  <c:pt idx="4">
                    <c:v>112.38581506832361</c:v>
                  </c:pt>
                  <c:pt idx="5">
                    <c:v>102.88935698224464</c:v>
                  </c:pt>
                  <c:pt idx="6">
                    <c:v>119.45701328083682</c:v>
                  </c:pt>
                  <c:pt idx="7">
                    <c:v>124.21312772368749</c:v>
                  </c:pt>
                  <c:pt idx="8">
                    <c:v>94.34015106286455</c:v>
                  </c:pt>
                  <c:pt idx="9">
                    <c:v>65.677084250173493</c:v>
                  </c:pt>
                  <c:pt idx="10">
                    <c:v>200.59680187649283</c:v>
                  </c:pt>
                  <c:pt idx="11">
                    <c:v>462.22990925619365</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CAB!$B$24:$M$24</c:f>
              <c:numCache>
                <c:formatCode>0.0</c:formatCode>
                <c:ptCount val="12"/>
                <c:pt idx="0">
                  <c:v>87</c:v>
                </c:pt>
                <c:pt idx="1">
                  <c:v>49.785714285714285</c:v>
                </c:pt>
                <c:pt idx="2">
                  <c:v>74.928571428571431</c:v>
                </c:pt>
                <c:pt idx="3">
                  <c:v>162.14285714285714</c:v>
                </c:pt>
                <c:pt idx="4">
                  <c:v>308.42857142857144</c:v>
                </c:pt>
                <c:pt idx="5">
                  <c:v>313.28571428571428</c:v>
                </c:pt>
                <c:pt idx="6">
                  <c:v>338.85714285714283</c:v>
                </c:pt>
                <c:pt idx="7">
                  <c:v>374.85714285714283</c:v>
                </c:pt>
                <c:pt idx="8">
                  <c:v>300.69230769230768</c:v>
                </c:pt>
                <c:pt idx="9">
                  <c:v>342.53571428571428</c:v>
                </c:pt>
                <c:pt idx="10">
                  <c:v>476</c:v>
                </c:pt>
                <c:pt idx="11">
                  <c:v>326.21428571428572</c:v>
                </c:pt>
              </c:numCache>
            </c:numRef>
          </c:val>
          <c:extLst>
            <c:ext xmlns:c16="http://schemas.microsoft.com/office/drawing/2014/chart" uri="{C3380CC4-5D6E-409C-BE32-E72D297353CC}">
              <c16:uniqueId val="{00000001-29AD-4D64-B181-C2DF2B13D7AA}"/>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7.634906374958164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Cummulative Monthly Precipitacion</a:t>
            </a:r>
            <a:r>
              <a:rPr lang="en-US" sz="1800" baseline="0"/>
              <a:t> for all Active ACP Stations</a:t>
            </a:r>
            <a:endParaRPr lang="en-US" sz="1800"/>
          </a:p>
        </c:rich>
      </c:tx>
      <c:layout>
        <c:manualLayout>
          <c:xMode val="edge"/>
          <c:yMode val="edge"/>
          <c:x val="0.21273229526968798"/>
          <c:y val="3.0444964871194378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78327440733594"/>
          <c:y val="7.9439045529144908E-2"/>
          <c:w val="0.86553040440606821"/>
          <c:h val="0.8364812185362076"/>
        </c:manualLayout>
      </c:layout>
      <c:lineChart>
        <c:grouping val="standard"/>
        <c:varyColors val="0"/>
        <c:ser>
          <c:idx val="0"/>
          <c:order val="0"/>
          <c:tx>
            <c:v>2023</c:v>
          </c:tx>
          <c:spPr>
            <a:ln w="19050" cap="rnd">
              <a:solidFill>
                <a:srgbClr val="0000FF"/>
              </a:solidFill>
              <a:round/>
            </a:ln>
            <a:effectLst/>
          </c:spPr>
          <c:marker>
            <c:symbol val="circle"/>
            <c:size val="9"/>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Monthly!$S$69:$AD$69</c:f>
              <c:numCache>
                <c:formatCode>0.0</c:formatCode>
                <c:ptCount val="12"/>
                <c:pt idx="0">
                  <c:v>99.701785714285705</c:v>
                </c:pt>
                <c:pt idx="1">
                  <c:v>124.14749999999999</c:v>
                </c:pt>
                <c:pt idx="2">
                  <c:v>152.38767543859649</c:v>
                </c:pt>
                <c:pt idx="3">
                  <c:v>177.57469298245613</c:v>
                </c:pt>
                <c:pt idx="4">
                  <c:v>355.11346491228068</c:v>
                </c:pt>
                <c:pt idx="5">
                  <c:v>567.46820175438597</c:v>
                </c:pt>
                <c:pt idx="6">
                  <c:v>843.95153508771932</c:v>
                </c:pt>
                <c:pt idx="7">
                  <c:v>1078.9560964912282</c:v>
                </c:pt>
                <c:pt idx="8">
                  <c:v>1326.5411842105264</c:v>
                </c:pt>
                <c:pt idx="9">
                  <c:v>1530.4178508771929</c:v>
                </c:pt>
                <c:pt idx="10">
                  <c:v>1849.4983771929824</c:v>
                </c:pt>
                <c:pt idx="11">
                  <c:v>1953.024342105263</c:v>
                </c:pt>
              </c:numCache>
            </c:numRef>
          </c:val>
          <c:smooth val="0"/>
          <c:extLst>
            <c:ext xmlns:c16="http://schemas.microsoft.com/office/drawing/2014/chart" uri="{C3380CC4-5D6E-409C-BE32-E72D297353CC}">
              <c16:uniqueId val="{00000000-F90D-4D9C-AF6B-53F9F5DBF1BE}"/>
            </c:ext>
          </c:extLst>
        </c:ser>
        <c:ser>
          <c:idx val="1"/>
          <c:order val="1"/>
          <c:tx>
            <c:v>Average</c:v>
          </c:tx>
          <c:spPr>
            <a:ln w="19050" cap="rnd">
              <a:solidFill>
                <a:srgbClr val="FF0000"/>
              </a:solidFill>
              <a:round/>
            </a:ln>
            <a:effectLst/>
          </c:spPr>
          <c:marker>
            <c:symbol val="circle"/>
            <c:size val="9"/>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Monthly!$E$69:$P$69</c:f>
              <c:numCache>
                <c:formatCode>0.0</c:formatCode>
                <c:ptCount val="12"/>
                <c:pt idx="0">
                  <c:v>70.232097824739569</c:v>
                </c:pt>
                <c:pt idx="1">
                  <c:v>105.56114961139724</c:v>
                </c:pt>
                <c:pt idx="2">
                  <c:v>154.30043800039215</c:v>
                </c:pt>
                <c:pt idx="3">
                  <c:v>282.7948419167958</c:v>
                </c:pt>
                <c:pt idx="4">
                  <c:v>562.89291349133396</c:v>
                </c:pt>
                <c:pt idx="5">
                  <c:v>841.32220658586766</c:v>
                </c:pt>
                <c:pt idx="6">
                  <c:v>1121.8520679293927</c:v>
                </c:pt>
                <c:pt idx="7">
                  <c:v>1414.4411462400835</c:v>
                </c:pt>
                <c:pt idx="8">
                  <c:v>1683.7762738653573</c:v>
                </c:pt>
                <c:pt idx="9">
                  <c:v>1996.7291759065902</c:v>
                </c:pt>
                <c:pt idx="10">
                  <c:v>2387.3498571405162</c:v>
                </c:pt>
                <c:pt idx="11">
                  <c:v>2615.7699098060516</c:v>
                </c:pt>
              </c:numCache>
            </c:numRef>
          </c:val>
          <c:smooth val="0"/>
          <c:extLst>
            <c:ext xmlns:c16="http://schemas.microsoft.com/office/drawing/2014/chart" uri="{C3380CC4-5D6E-409C-BE32-E72D297353CC}">
              <c16:uniqueId val="{00000001-F90D-4D9C-AF6B-53F9F5DBF1BE}"/>
            </c:ext>
          </c:extLst>
        </c:ser>
        <c:dLbls>
          <c:showLegendKey val="0"/>
          <c:showVal val="0"/>
          <c:showCatName val="0"/>
          <c:showSerName val="0"/>
          <c:showPercent val="0"/>
          <c:showBubbleSize val="0"/>
        </c:dLbls>
        <c:marker val="1"/>
        <c:smooth val="0"/>
        <c:axId val="248083576"/>
        <c:axId val="248083184"/>
      </c:lineChart>
      <c:catAx>
        <c:axId val="2480835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8083184"/>
        <c:crosses val="autoZero"/>
        <c:auto val="1"/>
        <c:lblAlgn val="ctr"/>
        <c:lblOffset val="100"/>
        <c:noMultiLvlLbl val="0"/>
      </c:catAx>
      <c:valAx>
        <c:axId val="248083184"/>
        <c:scaling>
          <c:orientation val="minMax"/>
        </c:scaling>
        <c:delete val="0"/>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a:t>Rainfall (mm)</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48083576"/>
        <c:crosses val="autoZero"/>
        <c:crossBetween val="between"/>
      </c:valAx>
      <c:spPr>
        <a:noFill/>
        <a:ln>
          <a:noFill/>
        </a:ln>
        <a:effectLst/>
      </c:spPr>
    </c:plotArea>
    <c:legend>
      <c:legendPos val="r"/>
      <c:layout>
        <c:manualLayout>
          <c:xMode val="edge"/>
          <c:yMode val="edge"/>
          <c:x val="0.10229036665586747"/>
          <c:y val="0.1284080473547364"/>
          <c:w val="0.16695012184299859"/>
          <c:h val="0.1137970458610706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344093500572886"/>
          <c:y val="2.2446689113355778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CAB!$B$34:$M$34</c:f>
              <c:numCache>
                <c:formatCode>0.0</c:formatCode>
                <c:ptCount val="12"/>
                <c:pt idx="0">
                  <c:v>132</c:v>
                </c:pt>
                <c:pt idx="1">
                  <c:v>197</c:v>
                </c:pt>
                <c:pt idx="2">
                  <c:v>229</c:v>
                </c:pt>
                <c:pt idx="3">
                  <c:v>253</c:v>
                </c:pt>
                <c:pt idx="4">
                  <c:v>425</c:v>
                </c:pt>
                <c:pt idx="5">
                  <c:v>741</c:v>
                </c:pt>
                <c:pt idx="6">
                  <c:v>1044</c:v>
                </c:pt>
                <c:pt idx="7">
                  <c:v>1555</c:v>
                </c:pt>
                <c:pt idx="8">
                  <c:v>1809</c:v>
                </c:pt>
                <c:pt idx="9">
                  <c:v>2231</c:v>
                </c:pt>
                <c:pt idx="10">
                  <c:v>2637</c:v>
                </c:pt>
                <c:pt idx="11">
                  <c:v>2781</c:v>
                </c:pt>
              </c:numCache>
            </c:numRef>
          </c:val>
          <c:smooth val="0"/>
          <c:extLst xmlns:c15="http://schemas.microsoft.com/office/drawing/2012/chart">
            <c:ext xmlns:c16="http://schemas.microsoft.com/office/drawing/2014/chart" uri="{C3380CC4-5D6E-409C-BE32-E72D297353CC}">
              <c16:uniqueId val="{00000000-E4A9-4A78-B513-0474A7C1563B}"/>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CAB!$B$35:$M$35</c:f>
              <c:numCache>
                <c:formatCode>0.0</c:formatCode>
                <c:ptCount val="12"/>
                <c:pt idx="0">
                  <c:v>87</c:v>
                </c:pt>
                <c:pt idx="1">
                  <c:v>136.78571428571428</c:v>
                </c:pt>
                <c:pt idx="2">
                  <c:v>211.71428571428572</c:v>
                </c:pt>
                <c:pt idx="3">
                  <c:v>373.85714285714289</c:v>
                </c:pt>
                <c:pt idx="4">
                  <c:v>682.28571428571433</c:v>
                </c:pt>
                <c:pt idx="5">
                  <c:v>995.57142857142867</c:v>
                </c:pt>
                <c:pt idx="6">
                  <c:v>1334.4285714285716</c:v>
                </c:pt>
                <c:pt idx="7">
                  <c:v>1709.2857142857144</c:v>
                </c:pt>
                <c:pt idx="8">
                  <c:v>2009.9780219780221</c:v>
                </c:pt>
                <c:pt idx="9">
                  <c:v>2352.5137362637365</c:v>
                </c:pt>
                <c:pt idx="10">
                  <c:v>2828.5137362637365</c:v>
                </c:pt>
                <c:pt idx="11">
                  <c:v>3154.7280219780223</c:v>
                </c:pt>
              </c:numCache>
            </c:numRef>
          </c:val>
          <c:smooth val="0"/>
          <c:extLst>
            <c:ext xmlns:c16="http://schemas.microsoft.com/office/drawing/2014/chart" uri="{C3380CC4-5D6E-409C-BE32-E72D297353CC}">
              <c16:uniqueId val="{00000001-E4A9-4A78-B513-0474A7C1563B}"/>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7.239375381107665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layout>
        <c:manualLayout>
          <c:xMode val="edge"/>
          <c:yMode val="edge"/>
          <c:x val="0.42556236504919642"/>
          <c:y val="3.553807221970550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CAN!$A$6:$A$54</c:f>
              <c:numCache>
                <c:formatCode>0</c:formatCode>
                <c:ptCount val="49"/>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pt idx="37" formatCode="General">
                  <c:v>2016</c:v>
                </c:pt>
                <c:pt idx="38" formatCode="General">
                  <c:v>2017</c:v>
                </c:pt>
                <c:pt idx="39" formatCode="General">
                  <c:v>2018</c:v>
                </c:pt>
                <c:pt idx="40" formatCode="General">
                  <c:v>2019</c:v>
                </c:pt>
                <c:pt idx="41" formatCode="General">
                  <c:v>2020</c:v>
                </c:pt>
                <c:pt idx="42">
                  <c:v>2021</c:v>
                </c:pt>
                <c:pt idx="43" formatCode="General">
                  <c:v>2022</c:v>
                </c:pt>
                <c:pt idx="44" formatCode="General">
                  <c:v>2023</c:v>
                </c:pt>
                <c:pt idx="45" formatCode="General">
                  <c:v>2024</c:v>
                </c:pt>
                <c:pt idx="46" formatCode="General">
                  <c:v>2025</c:v>
                </c:pt>
                <c:pt idx="47" formatCode="General">
                  <c:v>2026</c:v>
                </c:pt>
              </c:numCache>
            </c:numRef>
          </c:xVal>
          <c:yVal>
            <c:numRef>
              <c:f>CAN!$N$6:$N$54</c:f>
              <c:numCache>
                <c:formatCode>0.0</c:formatCode>
                <c:ptCount val="49"/>
                <c:pt idx="0">
                  <c:v>2219.96</c:v>
                </c:pt>
                <c:pt idx="1">
                  <c:v>2560.3200000000002</c:v>
                </c:pt>
                <c:pt idx="2">
                  <c:v>3279.1400000000003</c:v>
                </c:pt>
                <c:pt idx="3">
                  <c:v>1882.1399999999999</c:v>
                </c:pt>
                <c:pt idx="4">
                  <c:v>2143.7600000000002</c:v>
                </c:pt>
                <c:pt idx="5">
                  <c:v>2517.14</c:v>
                </c:pt>
                <c:pt idx="6">
                  <c:v>1877.06</c:v>
                </c:pt>
                <c:pt idx="7">
                  <c:v>1435.0999999999997</c:v>
                </c:pt>
                <c:pt idx="8">
                  <c:v>2735.5800000000004</c:v>
                </c:pt>
                <c:pt idx="9">
                  <c:v>2405.3800000000006</c:v>
                </c:pt>
                <c:pt idx="10">
                  <c:v>2385.0600000000004</c:v>
                </c:pt>
                <c:pt idx="11">
                  <c:v>2473.96</c:v>
                </c:pt>
                <c:pt idx="12">
                  <c:v>1983.74</c:v>
                </c:pt>
                <c:pt idx="13">
                  <c:v>2329.1800000000003</c:v>
                </c:pt>
                <c:pt idx="14">
                  <c:v>2669.54</c:v>
                </c:pt>
                <c:pt idx="15">
                  <c:v>1691.64</c:v>
                </c:pt>
                <c:pt idx="16">
                  <c:v>2702.5600000000004</c:v>
                </c:pt>
                <c:pt idx="17">
                  <c:v>3048.0000000000005</c:v>
                </c:pt>
                <c:pt idx="18">
                  <c:v>1460.5</c:v>
                </c:pt>
                <c:pt idx="19">
                  <c:v>2339.3399999999997</c:v>
                </c:pt>
                <c:pt idx="20">
                  <c:v>3307.0800000000008</c:v>
                </c:pt>
                <c:pt idx="21">
                  <c:v>2633.98</c:v>
                </c:pt>
                <c:pt idx="22">
                  <c:v>2562.86</c:v>
                </c:pt>
                <c:pt idx="23">
                  <c:v>2890.5200000000009</c:v>
                </c:pt>
                <c:pt idx="24">
                  <c:v>3108.9600000000005</c:v>
                </c:pt>
                <c:pt idx="25">
                  <c:v>2230.12</c:v>
                </c:pt>
                <c:pt idx="26">
                  <c:v>2547.6199999999994</c:v>
                </c:pt>
                <c:pt idx="27">
                  <c:v>2776.2200000000003</c:v>
                </c:pt>
                <c:pt idx="28">
                  <c:v>3057.34</c:v>
                </c:pt>
                <c:pt idx="29">
                  <c:v>2511</c:v>
                </c:pt>
                <c:pt idx="30">
                  <c:v>2547</c:v>
                </c:pt>
                <c:pt idx="31">
                  <c:v>3646</c:v>
                </c:pt>
                <c:pt idx="33">
                  <c:v>3138</c:v>
                </c:pt>
                <c:pt idx="35">
                  <c:v>2262.5</c:v>
                </c:pt>
                <c:pt idx="36">
                  <c:v>1885</c:v>
                </c:pt>
                <c:pt idx="37">
                  <c:v>2689</c:v>
                </c:pt>
                <c:pt idx="38">
                  <c:v>2294</c:v>
                </c:pt>
                <c:pt idx="39">
                  <c:v>2688</c:v>
                </c:pt>
                <c:pt idx="40">
                  <c:v>2089</c:v>
                </c:pt>
                <c:pt idx="41">
                  <c:v>2486</c:v>
                </c:pt>
                <c:pt idx="42">
                  <c:v>2725</c:v>
                </c:pt>
                <c:pt idx="43">
                  <c:v>2702</c:v>
                </c:pt>
                <c:pt idx="44">
                  <c:v>1635</c:v>
                </c:pt>
              </c:numCache>
            </c:numRef>
          </c:yVal>
          <c:smooth val="0"/>
          <c:extLst>
            <c:ext xmlns:c16="http://schemas.microsoft.com/office/drawing/2014/chart" uri="{C3380CC4-5D6E-409C-BE32-E72D297353CC}">
              <c16:uniqueId val="{00000000-AE56-4CC0-9882-96D1859A0AE2}"/>
            </c:ext>
          </c:extLst>
        </c:ser>
        <c:dLbls>
          <c:showLegendKey val="0"/>
          <c:showVal val="0"/>
          <c:showCatName val="0"/>
          <c:showSerName val="0"/>
          <c:showPercent val="0"/>
          <c:showBubbleSize val="0"/>
        </c:dLbls>
        <c:axId val="426192496"/>
        <c:axId val="426192888"/>
      </c:scatterChart>
      <c:valAx>
        <c:axId val="426192496"/>
        <c:scaling>
          <c:orientation val="minMax"/>
          <c:max val="2025"/>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6192888"/>
        <c:crosses val="autoZero"/>
        <c:crossBetween val="midCat"/>
        <c:majorUnit val="5"/>
        <c:minorUnit val="1"/>
      </c:valAx>
      <c:valAx>
        <c:axId val="426192888"/>
        <c:scaling>
          <c:orientation val="minMax"/>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61924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CAN!$B$50:$M$50</c:f>
              <c:numCache>
                <c:formatCode>0.0</c:formatCode>
                <c:ptCount val="12"/>
                <c:pt idx="0">
                  <c:v>88</c:v>
                </c:pt>
                <c:pt idx="1">
                  <c:v>6</c:v>
                </c:pt>
                <c:pt idx="2">
                  <c:v>18</c:v>
                </c:pt>
                <c:pt idx="3">
                  <c:v>25</c:v>
                </c:pt>
                <c:pt idx="4">
                  <c:v>229</c:v>
                </c:pt>
                <c:pt idx="5">
                  <c:v>72</c:v>
                </c:pt>
                <c:pt idx="6">
                  <c:v>256</c:v>
                </c:pt>
                <c:pt idx="7">
                  <c:v>172</c:v>
                </c:pt>
                <c:pt idx="8">
                  <c:v>198</c:v>
                </c:pt>
                <c:pt idx="9">
                  <c:v>302</c:v>
                </c:pt>
                <c:pt idx="10">
                  <c:v>158</c:v>
                </c:pt>
                <c:pt idx="11">
                  <c:v>111</c:v>
                </c:pt>
              </c:numCache>
            </c:numRef>
          </c:val>
          <c:extLst>
            <c:ext xmlns:c16="http://schemas.microsoft.com/office/drawing/2014/chart" uri="{C3380CC4-5D6E-409C-BE32-E72D297353CC}">
              <c16:uniqueId val="{00000000-B735-4181-ABDC-FFFC6855BD50}"/>
            </c:ext>
          </c:extLst>
        </c:ser>
        <c:ser>
          <c:idx val="1"/>
          <c:order val="1"/>
          <c:tx>
            <c:v>Average</c:v>
          </c:tx>
          <c:spPr>
            <a:solidFill>
              <a:srgbClr val="FF0000"/>
            </a:solidFill>
            <a:ln>
              <a:noFill/>
            </a:ln>
            <a:effectLst/>
          </c:spPr>
          <c:invertIfNegative val="0"/>
          <c:errBars>
            <c:errBarType val="both"/>
            <c:errValType val="cust"/>
            <c:noEndCap val="0"/>
            <c:plus>
              <c:numRef>
                <c:f>CAN!$B$56:$M$56</c:f>
                <c:numCache>
                  <c:formatCode>General</c:formatCode>
                  <c:ptCount val="12"/>
                  <c:pt idx="0">
                    <c:v>85.96516318611954</c:v>
                  </c:pt>
                  <c:pt idx="1">
                    <c:v>28.85128670694715</c:v>
                  </c:pt>
                  <c:pt idx="2">
                    <c:v>55.886466694661642</c:v>
                  </c:pt>
                  <c:pt idx="3">
                    <c:v>85.88790477290847</c:v>
                  </c:pt>
                  <c:pt idx="4">
                    <c:v>88.757614005023555</c:v>
                  </c:pt>
                  <c:pt idx="5">
                    <c:v>98.846479156397692</c:v>
                  </c:pt>
                  <c:pt idx="6">
                    <c:v>83.020731435683714</c:v>
                  </c:pt>
                  <c:pt idx="7">
                    <c:v>104.62357243001854</c:v>
                  </c:pt>
                  <c:pt idx="8">
                    <c:v>95.307329676688497</c:v>
                  </c:pt>
                  <c:pt idx="9">
                    <c:v>100.1867332283864</c:v>
                  </c:pt>
                  <c:pt idx="10">
                    <c:v>147.00443274397153</c:v>
                  </c:pt>
                  <c:pt idx="11">
                    <c:v>161.31392337665434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CAN!$B$55:$M$55</c:f>
              <c:numCache>
                <c:formatCode>0.0</c:formatCode>
                <c:ptCount val="12"/>
                <c:pt idx="0">
                  <c:v>85.10844444444443</c:v>
                </c:pt>
                <c:pt idx="1">
                  <c:v>33.439111111111103</c:v>
                </c:pt>
                <c:pt idx="2">
                  <c:v>55.502173913043485</c:v>
                </c:pt>
                <c:pt idx="3">
                  <c:v>130.72782608695653</c:v>
                </c:pt>
                <c:pt idx="4">
                  <c:v>278.13695652173914</c:v>
                </c:pt>
                <c:pt idx="5">
                  <c:v>249.83244444444446</c:v>
                </c:pt>
                <c:pt idx="6">
                  <c:v>241.27913043478264</c:v>
                </c:pt>
                <c:pt idx="7">
                  <c:v>270.90173913043475</c:v>
                </c:pt>
                <c:pt idx="8">
                  <c:v>290.54088888888896</c:v>
                </c:pt>
                <c:pt idx="9">
                  <c:v>310.3669565217391</c:v>
                </c:pt>
                <c:pt idx="10">
                  <c:v>334.03739130434775</c:v>
                </c:pt>
                <c:pt idx="11">
                  <c:v>205.31217391304344</c:v>
                </c:pt>
              </c:numCache>
            </c:numRef>
          </c:val>
          <c:extLst>
            <c:ext xmlns:c16="http://schemas.microsoft.com/office/drawing/2014/chart" uri="{C3380CC4-5D6E-409C-BE32-E72D297353CC}">
              <c16:uniqueId val="{00000001-B735-4181-ABDC-FFFC6855BD50}"/>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7.141821558019532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CAN!$B$65:$M$65</c:f>
              <c:numCache>
                <c:formatCode>0.0</c:formatCode>
                <c:ptCount val="12"/>
                <c:pt idx="0">
                  <c:v>88</c:v>
                </c:pt>
                <c:pt idx="1">
                  <c:v>94</c:v>
                </c:pt>
                <c:pt idx="2">
                  <c:v>112</c:v>
                </c:pt>
                <c:pt idx="3">
                  <c:v>137</c:v>
                </c:pt>
                <c:pt idx="4">
                  <c:v>366</c:v>
                </c:pt>
                <c:pt idx="5">
                  <c:v>438</c:v>
                </c:pt>
                <c:pt idx="6">
                  <c:v>694</c:v>
                </c:pt>
                <c:pt idx="7">
                  <c:v>866</c:v>
                </c:pt>
                <c:pt idx="8">
                  <c:v>1064</c:v>
                </c:pt>
                <c:pt idx="9">
                  <c:v>1366</c:v>
                </c:pt>
                <c:pt idx="10">
                  <c:v>1524</c:v>
                </c:pt>
                <c:pt idx="11">
                  <c:v>1635</c:v>
                </c:pt>
              </c:numCache>
            </c:numRef>
          </c:val>
          <c:smooth val="0"/>
          <c:extLst xmlns:c15="http://schemas.microsoft.com/office/drawing/2012/chart">
            <c:ext xmlns:c16="http://schemas.microsoft.com/office/drawing/2014/chart" uri="{C3380CC4-5D6E-409C-BE32-E72D297353CC}">
              <c16:uniqueId val="{00000000-54CF-4D66-8371-213B283E1FC5}"/>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CAN!$B$66:$M$66</c:f>
              <c:numCache>
                <c:formatCode>0.0</c:formatCode>
                <c:ptCount val="12"/>
                <c:pt idx="0">
                  <c:v>85.10844444444443</c:v>
                </c:pt>
                <c:pt idx="1">
                  <c:v>118.54755555555553</c:v>
                </c:pt>
                <c:pt idx="2">
                  <c:v>174.04972946859903</c:v>
                </c:pt>
                <c:pt idx="3">
                  <c:v>304.77755555555552</c:v>
                </c:pt>
                <c:pt idx="4">
                  <c:v>582.9145120772946</c:v>
                </c:pt>
                <c:pt idx="5">
                  <c:v>832.74695652173909</c:v>
                </c:pt>
                <c:pt idx="6">
                  <c:v>1074.0260869565218</c:v>
                </c:pt>
                <c:pt idx="7">
                  <c:v>1344.9278260869564</c:v>
                </c:pt>
                <c:pt idx="8">
                  <c:v>1635.4687149758454</c:v>
                </c:pt>
                <c:pt idx="9">
                  <c:v>1945.8356714975844</c:v>
                </c:pt>
                <c:pt idx="10">
                  <c:v>2279.8730628019321</c:v>
                </c:pt>
                <c:pt idx="11">
                  <c:v>2485.1852367149754</c:v>
                </c:pt>
              </c:numCache>
            </c:numRef>
          </c:val>
          <c:smooth val="0"/>
          <c:extLst>
            <c:ext xmlns:c16="http://schemas.microsoft.com/office/drawing/2014/chart" uri="{C3380CC4-5D6E-409C-BE32-E72D297353CC}">
              <c16:uniqueId val="{00000001-54CF-4D66-8371-213B283E1FC5}"/>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layout>
        <c:manualLayout>
          <c:xMode val="edge"/>
          <c:yMode val="edge"/>
          <c:x val="0.44652255500772692"/>
          <c:y val="2.3692048146470336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CAS!$A$5:$A$60</c:f>
              <c:numCache>
                <c:formatCode>General</c:formatCode>
                <c:ptCount val="56"/>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pt idx="52">
                  <c:v>2024</c:v>
                </c:pt>
                <c:pt idx="53">
                  <c:v>2025</c:v>
                </c:pt>
                <c:pt idx="54">
                  <c:v>2026</c:v>
                </c:pt>
              </c:numCache>
            </c:numRef>
          </c:xVal>
          <c:yVal>
            <c:numRef>
              <c:f>CAS!$N$5:$N$60</c:f>
              <c:numCache>
                <c:formatCode>0.0</c:formatCode>
                <c:ptCount val="56"/>
                <c:pt idx="0">
                  <c:v>1998.98</c:v>
                </c:pt>
                <c:pt idx="1">
                  <c:v>1762.7600000000002</c:v>
                </c:pt>
                <c:pt idx="2">
                  <c:v>1943.1000000000001</c:v>
                </c:pt>
                <c:pt idx="3">
                  <c:v>2072.64</c:v>
                </c:pt>
                <c:pt idx="4">
                  <c:v>1402.0800000000002</c:v>
                </c:pt>
                <c:pt idx="5">
                  <c:v>1838.9600000000003</c:v>
                </c:pt>
                <c:pt idx="6">
                  <c:v>2227.5800000000004</c:v>
                </c:pt>
                <c:pt idx="7">
                  <c:v>1986.28</c:v>
                </c:pt>
                <c:pt idx="8">
                  <c:v>1889.7600000000002</c:v>
                </c:pt>
                <c:pt idx="9">
                  <c:v>2308.8600000000006</c:v>
                </c:pt>
                <c:pt idx="10">
                  <c:v>1788.1600000000003</c:v>
                </c:pt>
                <c:pt idx="11">
                  <c:v>1993.9</c:v>
                </c:pt>
                <c:pt idx="12">
                  <c:v>2087.88</c:v>
                </c:pt>
                <c:pt idx="13">
                  <c:v>1920.2400000000002</c:v>
                </c:pt>
                <c:pt idx="14">
                  <c:v>2148.8399999999997</c:v>
                </c:pt>
                <c:pt idx="15">
                  <c:v>2164.0800000000004</c:v>
                </c:pt>
                <c:pt idx="16">
                  <c:v>2593.3400000000006</c:v>
                </c:pt>
                <c:pt idx="17">
                  <c:v>2186.94</c:v>
                </c:pt>
                <c:pt idx="18">
                  <c:v>2278.38</c:v>
                </c:pt>
                <c:pt idx="19">
                  <c:v>2766.0600000000004</c:v>
                </c:pt>
                <c:pt idx="20">
                  <c:v>2288.5400000000004</c:v>
                </c:pt>
                <c:pt idx="21">
                  <c:v>2753.3600000000006</c:v>
                </c:pt>
                <c:pt idx="22">
                  <c:v>2209.8000000000002</c:v>
                </c:pt>
                <c:pt idx="23">
                  <c:v>2303.7800000000002</c:v>
                </c:pt>
                <c:pt idx="24">
                  <c:v>2202.1800000000003</c:v>
                </c:pt>
                <c:pt idx="25">
                  <c:v>1714.5</c:v>
                </c:pt>
                <c:pt idx="26">
                  <c:v>2204.7200000000003</c:v>
                </c:pt>
                <c:pt idx="27">
                  <c:v>2606.04</c:v>
                </c:pt>
                <c:pt idx="28">
                  <c:v>2250.44</c:v>
                </c:pt>
                <c:pt idx="29">
                  <c:v>1856.74</c:v>
                </c:pt>
                <c:pt idx="30">
                  <c:v>1932.94</c:v>
                </c:pt>
                <c:pt idx="31">
                  <c:v>2672.08</c:v>
                </c:pt>
                <c:pt idx="32">
                  <c:v>2021.8400000000001</c:v>
                </c:pt>
                <c:pt idx="33">
                  <c:v>1968.5</c:v>
                </c:pt>
                <c:pt idx="34">
                  <c:v>2024.38</c:v>
                </c:pt>
                <c:pt idx="35">
                  <c:v>2489.2399999999998</c:v>
                </c:pt>
                <c:pt idx="36">
                  <c:v>1763</c:v>
                </c:pt>
                <c:pt idx="37">
                  <c:v>2086</c:v>
                </c:pt>
                <c:pt idx="38">
                  <c:v>2399</c:v>
                </c:pt>
                <c:pt idx="39">
                  <c:v>2848</c:v>
                </c:pt>
                <c:pt idx="40">
                  <c:v>1851</c:v>
                </c:pt>
                <c:pt idx="41">
                  <c:v>2183</c:v>
                </c:pt>
                <c:pt idx="42">
                  <c:v>2134</c:v>
                </c:pt>
                <c:pt idx="43">
                  <c:v>1569</c:v>
                </c:pt>
                <c:pt idx="44">
                  <c:v>2445</c:v>
                </c:pt>
                <c:pt idx="45">
                  <c:v>2123</c:v>
                </c:pt>
                <c:pt idx="46">
                  <c:v>2067</c:v>
                </c:pt>
                <c:pt idx="47">
                  <c:v>1678</c:v>
                </c:pt>
                <c:pt idx="48">
                  <c:v>2041</c:v>
                </c:pt>
                <c:pt idx="49">
                  <c:v>2757</c:v>
                </c:pt>
                <c:pt idx="50">
                  <c:v>2155</c:v>
                </c:pt>
                <c:pt idx="51">
                  <c:v>1626</c:v>
                </c:pt>
              </c:numCache>
            </c:numRef>
          </c:yVal>
          <c:smooth val="0"/>
          <c:extLst>
            <c:ext xmlns:c16="http://schemas.microsoft.com/office/drawing/2014/chart" uri="{C3380CC4-5D6E-409C-BE32-E72D297353CC}">
              <c16:uniqueId val="{00000000-E3D9-4400-9E6C-57AA16081AE4}"/>
            </c:ext>
          </c:extLst>
        </c:ser>
        <c:dLbls>
          <c:showLegendKey val="0"/>
          <c:showVal val="0"/>
          <c:showCatName val="0"/>
          <c:showSerName val="0"/>
          <c:showPercent val="0"/>
          <c:showBubbleSize val="0"/>
        </c:dLbls>
        <c:axId val="427670184"/>
        <c:axId val="427670576"/>
      </c:scatterChart>
      <c:valAx>
        <c:axId val="427670184"/>
        <c:scaling>
          <c:orientation val="minMax"/>
          <c:max val="2025"/>
          <c:min val="197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7670576"/>
        <c:crosses val="autoZero"/>
        <c:crossBetween val="midCat"/>
        <c:majorUnit val="5"/>
        <c:minorUnit val="1"/>
      </c:valAx>
      <c:valAx>
        <c:axId val="427670576"/>
        <c:scaling>
          <c:orientation val="minMax"/>
          <c:min val="12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76701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CAS!$B$56:$M$56</c:f>
              <c:numCache>
                <c:formatCode>0.0</c:formatCode>
                <c:ptCount val="12"/>
                <c:pt idx="0">
                  <c:v>43</c:v>
                </c:pt>
                <c:pt idx="1">
                  <c:v>0</c:v>
                </c:pt>
                <c:pt idx="2">
                  <c:v>29</c:v>
                </c:pt>
                <c:pt idx="3">
                  <c:v>11</c:v>
                </c:pt>
                <c:pt idx="4">
                  <c:v>192</c:v>
                </c:pt>
                <c:pt idx="5">
                  <c:v>167</c:v>
                </c:pt>
                <c:pt idx="6">
                  <c:v>328</c:v>
                </c:pt>
                <c:pt idx="7">
                  <c:v>126</c:v>
                </c:pt>
                <c:pt idx="8">
                  <c:v>186</c:v>
                </c:pt>
                <c:pt idx="9">
                  <c:v>182</c:v>
                </c:pt>
                <c:pt idx="10">
                  <c:v>280</c:v>
                </c:pt>
                <c:pt idx="11">
                  <c:v>82</c:v>
                </c:pt>
              </c:numCache>
            </c:numRef>
          </c:val>
          <c:extLst>
            <c:ext xmlns:c16="http://schemas.microsoft.com/office/drawing/2014/chart" uri="{C3380CC4-5D6E-409C-BE32-E72D297353CC}">
              <c16:uniqueId val="{00000000-A45C-4E96-AAF8-0A4F64ACE64F}"/>
            </c:ext>
          </c:extLst>
        </c:ser>
        <c:ser>
          <c:idx val="1"/>
          <c:order val="1"/>
          <c:tx>
            <c:v>Average</c:v>
          </c:tx>
          <c:spPr>
            <a:solidFill>
              <a:srgbClr val="FF0000"/>
            </a:solidFill>
            <a:ln>
              <a:noFill/>
            </a:ln>
            <a:effectLst/>
          </c:spPr>
          <c:invertIfNegative val="0"/>
          <c:errBars>
            <c:errBarType val="both"/>
            <c:errValType val="cust"/>
            <c:noEndCap val="0"/>
            <c:plus>
              <c:numRef>
                <c:f>CAN!$B$56:$M$56</c:f>
                <c:numCache>
                  <c:formatCode>General</c:formatCode>
                  <c:ptCount val="12"/>
                  <c:pt idx="0">
                    <c:v>85.96516318611954</c:v>
                  </c:pt>
                  <c:pt idx="1">
                    <c:v>28.85128670694715</c:v>
                  </c:pt>
                  <c:pt idx="2">
                    <c:v>55.886466694661642</c:v>
                  </c:pt>
                  <c:pt idx="3">
                    <c:v>85.88790477290847</c:v>
                  </c:pt>
                  <c:pt idx="4">
                    <c:v>88.757614005023555</c:v>
                  </c:pt>
                  <c:pt idx="5">
                    <c:v>98.846479156397692</c:v>
                  </c:pt>
                  <c:pt idx="6">
                    <c:v>83.020731435683714</c:v>
                  </c:pt>
                  <c:pt idx="7">
                    <c:v>104.62357243001854</c:v>
                  </c:pt>
                  <c:pt idx="8">
                    <c:v>95.307329676688497</c:v>
                  </c:pt>
                  <c:pt idx="9">
                    <c:v>100.1867332283864</c:v>
                  </c:pt>
                  <c:pt idx="10">
                    <c:v>147.00443274397153</c:v>
                  </c:pt>
                  <c:pt idx="11">
                    <c:v>161.31392337665434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CAS!$B$61:$M$61</c:f>
              <c:numCache>
                <c:formatCode>0.0</c:formatCode>
                <c:ptCount val="12"/>
                <c:pt idx="0">
                  <c:v>27.661923076923081</c:v>
                </c:pt>
                <c:pt idx="1">
                  <c:v>8.9273076923076928</c:v>
                </c:pt>
                <c:pt idx="2">
                  <c:v>21.470769230769232</c:v>
                </c:pt>
                <c:pt idx="3">
                  <c:v>91.790769230769229</c:v>
                </c:pt>
                <c:pt idx="4">
                  <c:v>248.64076923076922</c:v>
                </c:pt>
                <c:pt idx="5">
                  <c:v>267.16230769230776</c:v>
                </c:pt>
                <c:pt idx="6">
                  <c:v>235.94499999999999</c:v>
                </c:pt>
                <c:pt idx="7">
                  <c:v>252.22269230769231</c:v>
                </c:pt>
                <c:pt idx="8">
                  <c:v>264.01346153846151</c:v>
                </c:pt>
                <c:pt idx="9">
                  <c:v>286.46346153846156</c:v>
                </c:pt>
                <c:pt idx="10">
                  <c:v>296.35192307692307</c:v>
                </c:pt>
                <c:pt idx="11">
                  <c:v>125.94384615384617</c:v>
                </c:pt>
              </c:numCache>
            </c:numRef>
          </c:val>
          <c:extLst>
            <c:ext xmlns:c16="http://schemas.microsoft.com/office/drawing/2014/chart" uri="{C3380CC4-5D6E-409C-BE32-E72D297353CC}">
              <c16:uniqueId val="{00000001-A45C-4E96-AAF8-0A4F64ACE64F}"/>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CAS!$B$71:$M$71</c:f>
              <c:numCache>
                <c:formatCode>0.0</c:formatCode>
                <c:ptCount val="12"/>
                <c:pt idx="0">
                  <c:v>43</c:v>
                </c:pt>
                <c:pt idx="1">
                  <c:v>43</c:v>
                </c:pt>
                <c:pt idx="2">
                  <c:v>72</c:v>
                </c:pt>
                <c:pt idx="3">
                  <c:v>83</c:v>
                </c:pt>
                <c:pt idx="4">
                  <c:v>275</c:v>
                </c:pt>
                <c:pt idx="5">
                  <c:v>442</c:v>
                </c:pt>
                <c:pt idx="6">
                  <c:v>770</c:v>
                </c:pt>
                <c:pt idx="7">
                  <c:v>896</c:v>
                </c:pt>
                <c:pt idx="8">
                  <c:v>1082</c:v>
                </c:pt>
                <c:pt idx="9">
                  <c:v>1264</c:v>
                </c:pt>
                <c:pt idx="10">
                  <c:v>1544</c:v>
                </c:pt>
                <c:pt idx="11">
                  <c:v>1626</c:v>
                </c:pt>
              </c:numCache>
            </c:numRef>
          </c:val>
          <c:smooth val="0"/>
          <c:extLst xmlns:c15="http://schemas.microsoft.com/office/drawing/2012/chart">
            <c:ext xmlns:c16="http://schemas.microsoft.com/office/drawing/2014/chart" uri="{C3380CC4-5D6E-409C-BE32-E72D297353CC}">
              <c16:uniqueId val="{00000000-FE92-41AA-AE40-42E8AE9C19AE}"/>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CAS!$B$72:$M$72</c:f>
              <c:numCache>
                <c:formatCode>0.0</c:formatCode>
                <c:ptCount val="12"/>
                <c:pt idx="0">
                  <c:v>27.661923076923081</c:v>
                </c:pt>
                <c:pt idx="1">
                  <c:v>36.589230769230774</c:v>
                </c:pt>
                <c:pt idx="2">
                  <c:v>58.06</c:v>
                </c:pt>
                <c:pt idx="3">
                  <c:v>149.85076923076923</c:v>
                </c:pt>
                <c:pt idx="4">
                  <c:v>398.49153846153843</c:v>
                </c:pt>
                <c:pt idx="5">
                  <c:v>665.65384615384619</c:v>
                </c:pt>
                <c:pt idx="6">
                  <c:v>901.59884615384613</c:v>
                </c:pt>
                <c:pt idx="7">
                  <c:v>1153.8215384615385</c:v>
                </c:pt>
                <c:pt idx="8">
                  <c:v>1417.835</c:v>
                </c:pt>
                <c:pt idx="9">
                  <c:v>1704.2984615384617</c:v>
                </c:pt>
                <c:pt idx="10">
                  <c:v>2000.6503846153846</c:v>
                </c:pt>
                <c:pt idx="11">
                  <c:v>2126.5942307692308</c:v>
                </c:pt>
              </c:numCache>
            </c:numRef>
          </c:val>
          <c:smooth val="0"/>
          <c:extLst>
            <c:ext xmlns:c16="http://schemas.microsoft.com/office/drawing/2014/chart" uri="{C3380CC4-5D6E-409C-BE32-E72D297353CC}">
              <c16:uniqueId val="{00000001-FE92-41AA-AE40-42E8AE9C19AE}"/>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CCA!$A$6:$A$32</c:f>
              <c:numCache>
                <c:formatCode>General</c:formatCode>
                <c:ptCount val="2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c:v>
                </c:pt>
                <c:pt idx="25">
                  <c:v>2026</c:v>
                </c:pt>
              </c:numCache>
            </c:numRef>
          </c:xVal>
          <c:yVal>
            <c:numRef>
              <c:f>CCA!$N$6:$N$32</c:f>
              <c:numCache>
                <c:formatCode>0.0</c:formatCode>
                <c:ptCount val="27"/>
                <c:pt idx="0">
                  <c:v>1861.8200000000002</c:v>
                </c:pt>
                <c:pt idx="1">
                  <c:v>2034.5399999999997</c:v>
                </c:pt>
                <c:pt idx="2">
                  <c:v>2547.62</c:v>
                </c:pt>
                <c:pt idx="3">
                  <c:v>2301.2400000000002</c:v>
                </c:pt>
                <c:pt idx="4">
                  <c:v>2453.6400000000003</c:v>
                </c:pt>
                <c:pt idx="5">
                  <c:v>2186.94</c:v>
                </c:pt>
                <c:pt idx="6">
                  <c:v>2804.3199999999997</c:v>
                </c:pt>
                <c:pt idx="7">
                  <c:v>2134</c:v>
                </c:pt>
                <c:pt idx="8">
                  <c:v>1934</c:v>
                </c:pt>
                <c:pt idx="9">
                  <c:v>3340</c:v>
                </c:pt>
                <c:pt idx="11">
                  <c:v>2391</c:v>
                </c:pt>
                <c:pt idx="13">
                  <c:v>1862</c:v>
                </c:pt>
                <c:pt idx="14">
                  <c:v>1581</c:v>
                </c:pt>
                <c:pt idx="16">
                  <c:v>2247</c:v>
                </c:pt>
                <c:pt idx="17">
                  <c:v>2100</c:v>
                </c:pt>
                <c:pt idx="18">
                  <c:v>1958</c:v>
                </c:pt>
                <c:pt idx="20">
                  <c:v>3000</c:v>
                </c:pt>
                <c:pt idx="21">
                  <c:v>2625</c:v>
                </c:pt>
                <c:pt idx="22">
                  <c:v>1528</c:v>
                </c:pt>
              </c:numCache>
            </c:numRef>
          </c:yVal>
          <c:smooth val="0"/>
          <c:extLst>
            <c:ext xmlns:c16="http://schemas.microsoft.com/office/drawing/2014/chart" uri="{C3380CC4-5D6E-409C-BE32-E72D297353CC}">
              <c16:uniqueId val="{00000000-9606-4CF2-8C0E-2D6AE9C1D7BC}"/>
            </c:ext>
          </c:extLst>
        </c:ser>
        <c:dLbls>
          <c:showLegendKey val="0"/>
          <c:showVal val="0"/>
          <c:showCatName val="0"/>
          <c:showSerName val="0"/>
          <c:showPercent val="0"/>
          <c:showBubbleSize val="0"/>
        </c:dLbls>
        <c:axId val="427672928"/>
        <c:axId val="427673320"/>
      </c:scatterChart>
      <c:valAx>
        <c:axId val="427672928"/>
        <c:scaling>
          <c:orientation val="minMax"/>
          <c:max val="2024"/>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7673320"/>
        <c:crosses val="autoZero"/>
        <c:crossBetween val="midCat"/>
        <c:majorUnit val="2"/>
        <c:minorUnit val="1"/>
      </c:valAx>
      <c:valAx>
        <c:axId val="427673320"/>
        <c:scaling>
          <c:orientation val="minMax"/>
          <c:min val="12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76729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CCA!$B$28:$M$28</c:f>
              <c:numCache>
                <c:formatCode>0.0</c:formatCode>
                <c:ptCount val="12"/>
                <c:pt idx="0">
                  <c:v>138</c:v>
                </c:pt>
                <c:pt idx="1">
                  <c:v>3</c:v>
                </c:pt>
                <c:pt idx="2">
                  <c:v>8</c:v>
                </c:pt>
                <c:pt idx="3">
                  <c:v>7</c:v>
                </c:pt>
                <c:pt idx="4">
                  <c:v>173</c:v>
                </c:pt>
                <c:pt idx="5">
                  <c:v>156</c:v>
                </c:pt>
                <c:pt idx="6">
                  <c:v>128</c:v>
                </c:pt>
                <c:pt idx="7">
                  <c:v>95</c:v>
                </c:pt>
                <c:pt idx="8">
                  <c:v>255</c:v>
                </c:pt>
                <c:pt idx="9">
                  <c:v>202</c:v>
                </c:pt>
                <c:pt idx="10">
                  <c:v>235</c:v>
                </c:pt>
                <c:pt idx="11">
                  <c:v>128</c:v>
                </c:pt>
              </c:numCache>
            </c:numRef>
          </c:val>
          <c:extLst>
            <c:ext xmlns:c16="http://schemas.microsoft.com/office/drawing/2014/chart" uri="{C3380CC4-5D6E-409C-BE32-E72D297353CC}">
              <c16:uniqueId val="{00000000-FE7E-48EA-AE72-C1BB73ACC421}"/>
            </c:ext>
          </c:extLst>
        </c:ser>
        <c:ser>
          <c:idx val="1"/>
          <c:order val="1"/>
          <c:tx>
            <c:v>Average</c:v>
          </c:tx>
          <c:spPr>
            <a:solidFill>
              <a:srgbClr val="FF0000"/>
            </a:solidFill>
            <a:ln>
              <a:noFill/>
            </a:ln>
            <a:effectLst/>
          </c:spPr>
          <c:invertIfNegative val="0"/>
          <c:errBars>
            <c:errBarType val="both"/>
            <c:errValType val="cust"/>
            <c:noEndCap val="0"/>
            <c:plus>
              <c:numRef>
                <c:f>CCA!$B$34:$M$34</c:f>
                <c:numCache>
                  <c:formatCode>General</c:formatCode>
                  <c:ptCount val="12"/>
                  <c:pt idx="0">
                    <c:v>69.758086910935873</c:v>
                  </c:pt>
                  <c:pt idx="1">
                    <c:v>13.895980297231736</c:v>
                  </c:pt>
                  <c:pt idx="2">
                    <c:v>30.486026894127637</c:v>
                  </c:pt>
                  <c:pt idx="3">
                    <c:v>59.616590084751856</c:v>
                  </c:pt>
                  <c:pt idx="4">
                    <c:v>110.97985855872355</c:v>
                  </c:pt>
                  <c:pt idx="5">
                    <c:v>92.923712489639328</c:v>
                  </c:pt>
                  <c:pt idx="6">
                    <c:v>74.56591328858913</c:v>
                  </c:pt>
                  <c:pt idx="7">
                    <c:v>93.733862015928096</c:v>
                  </c:pt>
                  <c:pt idx="8">
                    <c:v>99.791182629159778</c:v>
                  </c:pt>
                  <c:pt idx="9">
                    <c:v>83.322314395307529</c:v>
                  </c:pt>
                  <c:pt idx="10">
                    <c:v>153.10687760343643</c:v>
                  </c:pt>
                  <c:pt idx="11">
                    <c:v>210.36426232964834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CCA!$B$33:$M$33</c:f>
              <c:numCache>
                <c:formatCode>0.0</c:formatCode>
                <c:ptCount val="12"/>
                <c:pt idx="0">
                  <c:v>52.595000000000006</c:v>
                </c:pt>
                <c:pt idx="1">
                  <c:v>19.315000000000001</c:v>
                </c:pt>
                <c:pt idx="2">
                  <c:v>31.184000000000005</c:v>
                </c:pt>
                <c:pt idx="3">
                  <c:v>108.13333333333334</c:v>
                </c:pt>
                <c:pt idx="4">
                  <c:v>247.43428571428572</c:v>
                </c:pt>
                <c:pt idx="5">
                  <c:v>224.82857142857142</c:v>
                </c:pt>
                <c:pt idx="6">
                  <c:v>212.28631578947372</c:v>
                </c:pt>
                <c:pt idx="7">
                  <c:v>256.334</c:v>
                </c:pt>
                <c:pt idx="8">
                  <c:v>244.18600000000001</c:v>
                </c:pt>
                <c:pt idx="9">
                  <c:v>279.75809523809522</c:v>
                </c:pt>
                <c:pt idx="10">
                  <c:v>362.49300000000005</c:v>
                </c:pt>
                <c:pt idx="11">
                  <c:v>230.74105263157895</c:v>
                </c:pt>
              </c:numCache>
            </c:numRef>
          </c:val>
          <c:extLst>
            <c:ext xmlns:c16="http://schemas.microsoft.com/office/drawing/2014/chart" uri="{C3380CC4-5D6E-409C-BE32-E72D297353CC}">
              <c16:uniqueId val="{00000001-FE7E-48EA-AE72-C1BB73ACC421}"/>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8.104160483265533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CCA!$B$43:$M$43</c:f>
              <c:numCache>
                <c:formatCode>0.0</c:formatCode>
                <c:ptCount val="12"/>
                <c:pt idx="0">
                  <c:v>138</c:v>
                </c:pt>
                <c:pt idx="1">
                  <c:v>141</c:v>
                </c:pt>
                <c:pt idx="2">
                  <c:v>149</c:v>
                </c:pt>
                <c:pt idx="3">
                  <c:v>156</c:v>
                </c:pt>
                <c:pt idx="4">
                  <c:v>329</c:v>
                </c:pt>
                <c:pt idx="5">
                  <c:v>485</c:v>
                </c:pt>
                <c:pt idx="6">
                  <c:v>613</c:v>
                </c:pt>
                <c:pt idx="7">
                  <c:v>708</c:v>
                </c:pt>
                <c:pt idx="8">
                  <c:v>963</c:v>
                </c:pt>
                <c:pt idx="9">
                  <c:v>1165</c:v>
                </c:pt>
                <c:pt idx="10">
                  <c:v>1400</c:v>
                </c:pt>
                <c:pt idx="11">
                  <c:v>1528</c:v>
                </c:pt>
              </c:numCache>
            </c:numRef>
          </c:val>
          <c:smooth val="0"/>
          <c:extLst xmlns:c15="http://schemas.microsoft.com/office/drawing/2012/chart">
            <c:ext xmlns:c16="http://schemas.microsoft.com/office/drawing/2014/chart" uri="{C3380CC4-5D6E-409C-BE32-E72D297353CC}">
              <c16:uniqueId val="{00000000-0F0D-41ED-9A63-15815B85E4CC}"/>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CCA!$B$44:$M$44</c:f>
              <c:numCache>
                <c:formatCode>0.0</c:formatCode>
                <c:ptCount val="12"/>
                <c:pt idx="0">
                  <c:v>52.595000000000006</c:v>
                </c:pt>
                <c:pt idx="1">
                  <c:v>71.910000000000011</c:v>
                </c:pt>
                <c:pt idx="2">
                  <c:v>103.09400000000002</c:v>
                </c:pt>
                <c:pt idx="3">
                  <c:v>211.22733333333338</c:v>
                </c:pt>
                <c:pt idx="4">
                  <c:v>458.66161904761907</c:v>
                </c:pt>
                <c:pt idx="5">
                  <c:v>683.49019047619049</c:v>
                </c:pt>
                <c:pt idx="6">
                  <c:v>895.77650626566424</c:v>
                </c:pt>
                <c:pt idx="7">
                  <c:v>1152.1105062656643</c:v>
                </c:pt>
                <c:pt idx="8">
                  <c:v>1396.2965062656642</c:v>
                </c:pt>
                <c:pt idx="9">
                  <c:v>1676.0546015037594</c:v>
                </c:pt>
                <c:pt idx="10">
                  <c:v>2038.5476015037593</c:v>
                </c:pt>
                <c:pt idx="11">
                  <c:v>2269.2886541353382</c:v>
                </c:pt>
              </c:numCache>
            </c:numRef>
          </c:val>
          <c:smooth val="0"/>
          <c:extLst>
            <c:ext xmlns:c16="http://schemas.microsoft.com/office/drawing/2014/chart" uri="{C3380CC4-5D6E-409C-BE32-E72D297353CC}">
              <c16:uniqueId val="{00000001-0F0D-41ED-9A63-15815B85E4CC}"/>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860760148683495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800" b="0" i="0" u="none" strike="noStrike" kern="1200" spc="0" baseline="0">
                <a:solidFill>
                  <a:sysClr val="windowText" lastClr="000000"/>
                </a:solidFill>
                <a:latin typeface="+mn-lt"/>
                <a:ea typeface="+mn-ea"/>
                <a:cs typeface="+mn-cs"/>
              </a:defRPr>
            </a:pPr>
            <a:r>
              <a:rPr lang="en-US" sz="1800" b="0" i="0" u="none" strike="noStrike" kern="1200" spc="0" baseline="0">
                <a:solidFill>
                  <a:sysClr val="windowText" lastClr="000000"/>
                </a:solidFill>
                <a:latin typeface="+mn-lt"/>
                <a:ea typeface="+mn-ea"/>
                <a:cs typeface="+mn-cs"/>
              </a:rPr>
              <a:t>Monthly Precipitation</a:t>
            </a:r>
          </a:p>
        </c:rich>
      </c:tx>
      <c:layout>
        <c:manualLayout>
          <c:xMode val="edge"/>
          <c:yMode val="edge"/>
          <c:x val="0.4045868112158762"/>
          <c:y val="1.9665719924842884E-2"/>
        </c:manualLayout>
      </c:layout>
      <c:overlay val="0"/>
      <c:spPr>
        <a:noFill/>
        <a:ln>
          <a:noFill/>
        </a:ln>
        <a:effectLst/>
      </c:spPr>
      <c:txPr>
        <a:bodyPr rot="0" spcFirstLastPara="1" vertOverflow="ellipsis" vert="horz" wrap="square" anchor="ctr" anchorCtr="1"/>
        <a:lstStyle/>
        <a:p>
          <a:pPr algn="ctr" rtl="0">
            <a:defRPr lang="en-US"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860554307007322"/>
          <c:y val="4.4310255524588067E-2"/>
          <c:w val="0.85334136922374981"/>
          <c:h val="0.8622423653620040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ABU!$B$21:$M$21</c:f>
              <c:numCache>
                <c:formatCode>0.0</c:formatCode>
                <c:ptCount val="12"/>
                <c:pt idx="0">
                  <c:v>4</c:v>
                </c:pt>
                <c:pt idx="1">
                  <c:v>0</c:v>
                </c:pt>
                <c:pt idx="2">
                  <c:v>9</c:v>
                </c:pt>
                <c:pt idx="3">
                  <c:v>7</c:v>
                </c:pt>
                <c:pt idx="4">
                  <c:v>230</c:v>
                </c:pt>
                <c:pt idx="5">
                  <c:v>142</c:v>
                </c:pt>
                <c:pt idx="6">
                  <c:v>233</c:v>
                </c:pt>
                <c:pt idx="7">
                  <c:v>178</c:v>
                </c:pt>
                <c:pt idx="8">
                  <c:v>198</c:v>
                </c:pt>
                <c:pt idx="9">
                  <c:v>228</c:v>
                </c:pt>
                <c:pt idx="10">
                  <c:v>263</c:v>
                </c:pt>
                <c:pt idx="11">
                  <c:v>47</c:v>
                </c:pt>
              </c:numCache>
            </c:numRef>
          </c:val>
          <c:extLst>
            <c:ext xmlns:c16="http://schemas.microsoft.com/office/drawing/2014/chart" uri="{C3380CC4-5D6E-409C-BE32-E72D297353CC}">
              <c16:uniqueId val="{00000000-DC53-4C37-87FF-13B099C8D63A}"/>
            </c:ext>
          </c:extLst>
        </c:ser>
        <c:ser>
          <c:idx val="1"/>
          <c:order val="1"/>
          <c:tx>
            <c:v>Average</c:v>
          </c:tx>
          <c:spPr>
            <a:solidFill>
              <a:srgbClr val="FF0000"/>
            </a:solidFill>
            <a:ln>
              <a:noFill/>
            </a:ln>
            <a:effectLst/>
          </c:spPr>
          <c:invertIfNegative val="0"/>
          <c:errBars>
            <c:errBarType val="both"/>
            <c:errValType val="cust"/>
            <c:noEndCap val="0"/>
            <c:plus>
              <c:numRef>
                <c:f>ABU!$B$27:$M$27</c:f>
                <c:numCache>
                  <c:formatCode>General</c:formatCode>
                  <c:ptCount val="12"/>
                  <c:pt idx="0">
                    <c:v>25.854641749596919</c:v>
                  </c:pt>
                  <c:pt idx="1">
                    <c:v>28.884179637533993</c:v>
                  </c:pt>
                  <c:pt idx="2">
                    <c:v>13.663668370292559</c:v>
                  </c:pt>
                  <c:pt idx="3">
                    <c:v>98.957135699667219</c:v>
                  </c:pt>
                  <c:pt idx="4">
                    <c:v>82.437275620708732</c:v>
                  </c:pt>
                  <c:pt idx="5">
                    <c:v>104.95541770619728</c:v>
                  </c:pt>
                  <c:pt idx="6">
                    <c:v>118.74698138578219</c:v>
                  </c:pt>
                  <c:pt idx="7">
                    <c:v>86.756081326088179</c:v>
                  </c:pt>
                  <c:pt idx="8">
                    <c:v>117.23593606860632</c:v>
                  </c:pt>
                  <c:pt idx="9">
                    <c:v>77.715213515531815</c:v>
                  </c:pt>
                  <c:pt idx="10">
                    <c:v>183.31321636509915</c:v>
                  </c:pt>
                  <c:pt idx="11">
                    <c:v>133.69043478477124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ABU!$B$26:$M$26</c:f>
              <c:numCache>
                <c:formatCode>0.0</c:formatCode>
                <c:ptCount val="12"/>
                <c:pt idx="0">
                  <c:v>16.9375</c:v>
                </c:pt>
                <c:pt idx="1">
                  <c:v>12.1875</c:v>
                </c:pt>
                <c:pt idx="2">
                  <c:v>11.8125</c:v>
                </c:pt>
                <c:pt idx="3">
                  <c:v>122.47058823529412</c:v>
                </c:pt>
                <c:pt idx="4">
                  <c:v>274.1764705882353</c:v>
                </c:pt>
                <c:pt idx="5">
                  <c:v>280.52941176470586</c:v>
                </c:pt>
                <c:pt idx="6">
                  <c:v>272.70588235294116</c:v>
                </c:pt>
                <c:pt idx="7">
                  <c:v>277.35294117647061</c:v>
                </c:pt>
                <c:pt idx="8">
                  <c:v>265.52941176470586</c:v>
                </c:pt>
                <c:pt idx="9">
                  <c:v>307.1764705882353</c:v>
                </c:pt>
                <c:pt idx="10">
                  <c:v>332.88235294117646</c:v>
                </c:pt>
                <c:pt idx="11">
                  <c:v>137.58823529411765</c:v>
                </c:pt>
              </c:numCache>
            </c:numRef>
          </c:val>
          <c:extLst>
            <c:ext xmlns:c16="http://schemas.microsoft.com/office/drawing/2014/chart" uri="{C3380CC4-5D6E-409C-BE32-E72D297353CC}">
              <c16:uniqueId val="{00000001-DC53-4C37-87FF-13B099C8D63A}"/>
            </c:ext>
          </c:extLst>
        </c:ser>
        <c:dLbls>
          <c:showLegendKey val="0"/>
          <c:showVal val="0"/>
          <c:showCatName val="0"/>
          <c:showSerName val="0"/>
          <c:showPercent val="0"/>
          <c:showBubbleSize val="0"/>
        </c:dLbls>
        <c:gapWidth val="150"/>
        <c:axId val="248084360"/>
        <c:axId val="248261880"/>
      </c:barChart>
      <c:catAx>
        <c:axId val="24808436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8261880"/>
        <c:crosses val="autoZero"/>
        <c:auto val="1"/>
        <c:lblAlgn val="ctr"/>
        <c:lblOffset val="100"/>
        <c:tickMarkSkip val="1"/>
        <c:noMultiLvlLbl val="0"/>
      </c:catAx>
      <c:valAx>
        <c:axId val="248261880"/>
        <c:scaling>
          <c:orientation val="minMax"/>
          <c:min val="0"/>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Rainfall (mm)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8084360"/>
        <c:crosses val="autoZero"/>
        <c:crossBetween val="between"/>
      </c:valAx>
      <c:spPr>
        <a:noFill/>
        <a:ln>
          <a:noFill/>
        </a:ln>
        <a:effectLst/>
      </c:spPr>
    </c:plotArea>
    <c:legend>
      <c:legendPos val="r"/>
      <c:layout>
        <c:manualLayout>
          <c:xMode val="edge"/>
          <c:yMode val="edge"/>
          <c:x val="0.88125519640127659"/>
          <c:y val="3.4371962072104127E-2"/>
          <c:w val="9.6474101801661161E-2"/>
          <c:h val="9.46557081376453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CCL!$A$8:$A$24</c:f>
              <c:numCache>
                <c:formatCode>General</c:formatCode>
                <c:ptCount val="17"/>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xVal>
          <c:yVal>
            <c:numRef>
              <c:f>CCL!$N$8:$N$24</c:f>
              <c:numCache>
                <c:formatCode>0.0</c:formatCode>
                <c:ptCount val="17"/>
                <c:pt idx="0">
                  <c:v>2338</c:v>
                </c:pt>
                <c:pt idx="3">
                  <c:v>2012</c:v>
                </c:pt>
                <c:pt idx="4">
                  <c:v>1276</c:v>
                </c:pt>
                <c:pt idx="6">
                  <c:v>1829</c:v>
                </c:pt>
                <c:pt idx="7">
                  <c:v>2615</c:v>
                </c:pt>
                <c:pt idx="8">
                  <c:v>2058</c:v>
                </c:pt>
                <c:pt idx="9">
                  <c:v>2268</c:v>
                </c:pt>
                <c:pt idx="10">
                  <c:v>2085</c:v>
                </c:pt>
                <c:pt idx="11">
                  <c:v>2076</c:v>
                </c:pt>
                <c:pt idx="12">
                  <c:v>1498</c:v>
                </c:pt>
              </c:numCache>
            </c:numRef>
          </c:yVal>
          <c:smooth val="0"/>
          <c:extLst>
            <c:ext xmlns:c16="http://schemas.microsoft.com/office/drawing/2014/chart" uri="{C3380CC4-5D6E-409C-BE32-E72D297353CC}">
              <c16:uniqueId val="{00000000-0C22-41EE-A61F-3B4746A60191}"/>
            </c:ext>
          </c:extLst>
        </c:ser>
        <c:dLbls>
          <c:showLegendKey val="0"/>
          <c:showVal val="0"/>
          <c:showCatName val="0"/>
          <c:showSerName val="0"/>
          <c:showPercent val="0"/>
          <c:showBubbleSize val="0"/>
        </c:dLbls>
        <c:axId val="428540392"/>
        <c:axId val="428540784"/>
      </c:scatterChart>
      <c:valAx>
        <c:axId val="428540392"/>
        <c:scaling>
          <c:orientation val="minMax"/>
          <c:max val="2023"/>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540784"/>
        <c:crosses val="autoZero"/>
        <c:crossBetween val="midCat"/>
        <c:majorUnit val="1"/>
        <c:minorUnit val="1"/>
      </c:valAx>
      <c:valAx>
        <c:axId val="428540784"/>
        <c:scaling>
          <c:orientation val="minMax"/>
          <c:min val="12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5403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CCL!$B$20:$M$20</c:f>
              <c:numCache>
                <c:formatCode>0.0</c:formatCode>
                <c:ptCount val="12"/>
                <c:pt idx="0">
                  <c:v>118</c:v>
                </c:pt>
                <c:pt idx="1">
                  <c:v>0</c:v>
                </c:pt>
                <c:pt idx="2">
                  <c:v>13</c:v>
                </c:pt>
                <c:pt idx="3">
                  <c:v>27</c:v>
                </c:pt>
                <c:pt idx="4">
                  <c:v>122</c:v>
                </c:pt>
                <c:pt idx="5">
                  <c:v>103</c:v>
                </c:pt>
                <c:pt idx="6">
                  <c:v>233</c:v>
                </c:pt>
                <c:pt idx="7">
                  <c:v>231</c:v>
                </c:pt>
                <c:pt idx="8">
                  <c:v>68</c:v>
                </c:pt>
                <c:pt idx="9">
                  <c:v>119</c:v>
                </c:pt>
                <c:pt idx="10">
                  <c:v>372</c:v>
                </c:pt>
                <c:pt idx="11">
                  <c:v>92</c:v>
                </c:pt>
              </c:numCache>
            </c:numRef>
          </c:val>
          <c:extLst>
            <c:ext xmlns:c16="http://schemas.microsoft.com/office/drawing/2014/chart" uri="{C3380CC4-5D6E-409C-BE32-E72D297353CC}">
              <c16:uniqueId val="{00000000-C1AC-400E-ADFE-04398EBF31D8}"/>
            </c:ext>
          </c:extLst>
        </c:ser>
        <c:ser>
          <c:idx val="1"/>
          <c:order val="1"/>
          <c:tx>
            <c:v>Average</c:v>
          </c:tx>
          <c:spPr>
            <a:solidFill>
              <a:srgbClr val="FF0000"/>
            </a:solidFill>
            <a:ln>
              <a:noFill/>
            </a:ln>
            <a:effectLst/>
          </c:spPr>
          <c:invertIfNegative val="0"/>
          <c:errBars>
            <c:errBarType val="both"/>
            <c:errValType val="cust"/>
            <c:noEndCap val="0"/>
            <c:plus>
              <c:numRef>
                <c:f>CCL!$B$26:$M$26</c:f>
                <c:numCache>
                  <c:formatCode>General</c:formatCode>
                  <c:ptCount val="12"/>
                  <c:pt idx="0">
                    <c:v>57.763782298725431</c:v>
                  </c:pt>
                  <c:pt idx="1">
                    <c:v>17.707499980391233</c:v>
                  </c:pt>
                  <c:pt idx="2">
                    <c:v>25.907030752755947</c:v>
                  </c:pt>
                  <c:pt idx="3">
                    <c:v>96.845237363537919</c:v>
                  </c:pt>
                  <c:pt idx="4">
                    <c:v>91.318616632041355</c:v>
                  </c:pt>
                  <c:pt idx="5">
                    <c:v>125.07274806164736</c:v>
                  </c:pt>
                  <c:pt idx="6">
                    <c:v>94.102440089347468</c:v>
                  </c:pt>
                  <c:pt idx="7">
                    <c:v>57.676485009724082</c:v>
                  </c:pt>
                  <c:pt idx="8">
                    <c:v>83.843817388557142</c:v>
                  </c:pt>
                  <c:pt idx="9">
                    <c:v>88.112690084040409</c:v>
                  </c:pt>
                  <c:pt idx="10">
                    <c:v>105.31452108635521</c:v>
                  </c:pt>
                  <c:pt idx="11">
                    <c:v>99.797267024175099</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CCL!$B$25:$M$25</c:f>
              <c:numCache>
                <c:formatCode>0.0</c:formatCode>
                <c:ptCount val="12"/>
                <c:pt idx="0">
                  <c:v>42.363636363636367</c:v>
                </c:pt>
                <c:pt idx="1">
                  <c:v>9</c:v>
                </c:pt>
                <c:pt idx="2">
                  <c:v>14.916666666666666</c:v>
                </c:pt>
                <c:pt idx="3">
                  <c:v>118</c:v>
                </c:pt>
                <c:pt idx="4">
                  <c:v>237.38461538461539</c:v>
                </c:pt>
                <c:pt idx="5">
                  <c:v>236.23076923076923</c:v>
                </c:pt>
                <c:pt idx="6">
                  <c:v>238.46153846153845</c:v>
                </c:pt>
                <c:pt idx="7">
                  <c:v>203.07692307692307</c:v>
                </c:pt>
                <c:pt idx="8">
                  <c:v>230.35714285714286</c:v>
                </c:pt>
                <c:pt idx="9">
                  <c:v>247</c:v>
                </c:pt>
                <c:pt idx="10">
                  <c:v>307.07142857142856</c:v>
                </c:pt>
                <c:pt idx="11">
                  <c:v>159.42857142857142</c:v>
                </c:pt>
              </c:numCache>
            </c:numRef>
          </c:val>
          <c:extLst>
            <c:ext xmlns:c16="http://schemas.microsoft.com/office/drawing/2014/chart" uri="{C3380CC4-5D6E-409C-BE32-E72D297353CC}">
              <c16:uniqueId val="{00000001-C1AC-400E-ADFE-04398EBF31D8}"/>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722958506591170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CCL!$B$35:$M$35</c:f>
              <c:numCache>
                <c:formatCode>0.0</c:formatCode>
                <c:ptCount val="12"/>
                <c:pt idx="0">
                  <c:v>118</c:v>
                </c:pt>
                <c:pt idx="1">
                  <c:v>131</c:v>
                </c:pt>
                <c:pt idx="2">
                  <c:v>137</c:v>
                </c:pt>
                <c:pt idx="3">
                  <c:v>216</c:v>
                </c:pt>
                <c:pt idx="4">
                  <c:v>426</c:v>
                </c:pt>
                <c:pt idx="5">
                  <c:v>735</c:v>
                </c:pt>
                <c:pt idx="6">
                  <c:v>971</c:v>
                </c:pt>
                <c:pt idx="7">
                  <c:v>1275</c:v>
                </c:pt>
                <c:pt idx="8">
                  <c:v>1589</c:v>
                </c:pt>
                <c:pt idx="9">
                  <c:v>1827</c:v>
                </c:pt>
                <c:pt idx="10">
                  <c:v>2072</c:v>
                </c:pt>
                <c:pt idx="11">
                  <c:v>2176</c:v>
                </c:pt>
              </c:numCache>
            </c:numRef>
          </c:val>
          <c:smooth val="0"/>
          <c:extLst xmlns:c15="http://schemas.microsoft.com/office/drawing/2012/chart">
            <c:ext xmlns:c16="http://schemas.microsoft.com/office/drawing/2014/chart" uri="{C3380CC4-5D6E-409C-BE32-E72D297353CC}">
              <c16:uniqueId val="{00000000-1350-494D-A102-92069F4492CB}"/>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CCL!$B$36:$M$36</c:f>
              <c:numCache>
                <c:formatCode>0.0</c:formatCode>
                <c:ptCount val="12"/>
                <c:pt idx="0">
                  <c:v>42.363636363636367</c:v>
                </c:pt>
                <c:pt idx="1">
                  <c:v>51.363636363636367</c:v>
                </c:pt>
                <c:pt idx="2">
                  <c:v>66.280303030303031</c:v>
                </c:pt>
                <c:pt idx="3">
                  <c:v>184.28030303030303</c:v>
                </c:pt>
                <c:pt idx="4">
                  <c:v>421.66491841491842</c:v>
                </c:pt>
                <c:pt idx="5">
                  <c:v>657.89568764568764</c:v>
                </c:pt>
                <c:pt idx="6">
                  <c:v>896.3572261072261</c:v>
                </c:pt>
                <c:pt idx="7">
                  <c:v>1099.4341491841492</c:v>
                </c:pt>
                <c:pt idx="8">
                  <c:v>1329.7912920412921</c:v>
                </c:pt>
                <c:pt idx="9">
                  <c:v>1576.7912920412921</c:v>
                </c:pt>
                <c:pt idx="10">
                  <c:v>1883.8627206127208</c:v>
                </c:pt>
                <c:pt idx="11">
                  <c:v>2043.2912920412921</c:v>
                </c:pt>
              </c:numCache>
            </c:numRef>
          </c:val>
          <c:smooth val="0"/>
          <c:extLst>
            <c:ext xmlns:c16="http://schemas.microsoft.com/office/drawing/2014/chart" uri="{C3380CC4-5D6E-409C-BE32-E72D297353CC}">
              <c16:uniqueId val="{00000001-1350-494D-A102-92069F4492CB}"/>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7.503442168957105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1"/>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CCO!$B$19:$M$19</c:f>
              <c:numCache>
                <c:formatCode>0.0</c:formatCode>
                <c:ptCount val="11"/>
                <c:pt idx="0">
                  <c:v>39</c:v>
                </c:pt>
                <c:pt idx="1">
                  <c:v>22.4</c:v>
                </c:pt>
                <c:pt idx="2">
                  <c:v>22.6</c:v>
                </c:pt>
                <c:pt idx="3">
                  <c:v>154</c:v>
                </c:pt>
                <c:pt idx="4">
                  <c:v>244</c:v>
                </c:pt>
                <c:pt idx="5">
                  <c:v>237</c:v>
                </c:pt>
                <c:pt idx="6">
                  <c:v>295.33333333333331</c:v>
                </c:pt>
                <c:pt idx="7">
                  <c:v>187.6</c:v>
                </c:pt>
                <c:pt idx="8">
                  <c:v>186.8</c:v>
                </c:pt>
                <c:pt idx="9">
                  <c:v>302.2</c:v>
                </c:pt>
                <c:pt idx="10">
                  <c:v>159.80000000000001</c:v>
                </c:pt>
              </c:numCache>
            </c:numRef>
          </c:val>
          <c:extLst>
            <c:ext xmlns:c16="http://schemas.microsoft.com/office/drawing/2014/chart" uri="{C3380CC4-5D6E-409C-BE32-E72D297353CC}">
              <c16:uniqueId val="{00000001-AC4A-46EB-B325-999AB3429C23}"/>
            </c:ext>
          </c:extLst>
        </c:ser>
        <c:dLbls>
          <c:showLegendKey val="0"/>
          <c:showVal val="0"/>
          <c:showCatName val="0"/>
          <c:showSerName val="0"/>
          <c:showPercent val="0"/>
          <c:showBubbleSize val="0"/>
        </c:dLbls>
        <c:gapWidth val="150"/>
        <c:axId val="428541568"/>
        <c:axId val="428541960"/>
        <c:extLst>
          <c:ext xmlns:c15="http://schemas.microsoft.com/office/drawing/2012/chart" uri="{02D57815-91ED-43cb-92C2-25804820EDAC}">
            <c15:filteredBarSeries>
              <c15:ser>
                <c:idx val="0"/>
                <c:order val="0"/>
                <c:tx>
                  <c:v>2016</c:v>
                </c:tx>
                <c:spPr>
                  <a:solidFill>
                    <a:srgbClr val="0000FF"/>
                  </a:solidFill>
                  <a:ln>
                    <a:noFill/>
                  </a:ln>
                  <a:effectLst/>
                </c:spPr>
                <c:invertIfNegative val="0"/>
                <c:cat>
                  <c:strRef>
                    <c:extLst>
                      <c:ext uri="{02D57815-91ED-43cb-92C2-25804820EDAC}">
                        <c15:formulaRef>
                          <c15:sqref>ABU!$B$4:$M$4</c15:sqref>
                        </c15:formulaRef>
                      </c:ext>
                    </c:extLst>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uri="{02D57815-91ED-43cb-92C2-25804820EDAC}">
                        <c15:formulaRef>
                          <c15:sqref>CCO!$B$13:$M$13</c15:sqref>
                        </c15:formulaRef>
                      </c:ext>
                    </c:extLst>
                    <c:numCache>
                      <c:formatCode>0.0</c:formatCode>
                      <c:ptCount val="11"/>
                    </c:numCache>
                  </c:numRef>
                </c:val>
                <c:extLst>
                  <c:ext xmlns:c16="http://schemas.microsoft.com/office/drawing/2014/chart" uri="{C3380CC4-5D6E-409C-BE32-E72D297353CC}">
                    <c16:uniqueId val="{00000000-AC4A-46EB-B325-999AB3429C23}"/>
                  </c:ext>
                </c:extLst>
              </c15:ser>
            </c15:filteredBarSeries>
          </c:ext>
        </c:extLst>
      </c:barChart>
      <c:catAx>
        <c:axId val="4285415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541960"/>
        <c:crosses val="autoZero"/>
        <c:auto val="1"/>
        <c:lblAlgn val="ctr"/>
        <c:lblOffset val="100"/>
        <c:tickMarkSkip val="1"/>
        <c:noMultiLvlLbl val="0"/>
      </c:catAx>
      <c:valAx>
        <c:axId val="42854196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541568"/>
        <c:crosses val="autoZero"/>
        <c:crossBetween val="between"/>
      </c:valAx>
      <c:spPr>
        <a:noFill/>
        <a:ln>
          <a:noFill/>
        </a:ln>
        <a:effectLst/>
      </c:spPr>
    </c:plotArea>
    <c:legend>
      <c:legendPos val="r"/>
      <c:layout>
        <c:manualLayout>
          <c:xMode val="edge"/>
          <c:yMode val="edge"/>
          <c:x val="0.89470381571670099"/>
          <c:y val="8.1569566308219862E-2"/>
          <c:w val="9.6474101801661161E-2"/>
          <c:h val="0.145683365955450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CCO!$A$6:$A$17</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xVal>
          <c:yVal>
            <c:numRef>
              <c:f>CCO!$N$6:$N$17</c:f>
              <c:numCache>
                <c:formatCode>0.0</c:formatCode>
                <c:ptCount val="12"/>
                <c:pt idx="0">
                  <c:v>1653</c:v>
                </c:pt>
                <c:pt idx="1">
                  <c:v>2758</c:v>
                </c:pt>
                <c:pt idx="2">
                  <c:v>2519</c:v>
                </c:pt>
                <c:pt idx="6">
                  <c:v>1276</c:v>
                </c:pt>
              </c:numCache>
            </c:numRef>
          </c:yVal>
          <c:smooth val="0"/>
          <c:extLst>
            <c:ext xmlns:c16="http://schemas.microsoft.com/office/drawing/2014/chart" uri="{C3380CC4-5D6E-409C-BE32-E72D297353CC}">
              <c16:uniqueId val="{00000000-6513-45E6-A957-01B4AE3C968D}"/>
            </c:ext>
          </c:extLst>
        </c:ser>
        <c:dLbls>
          <c:showLegendKey val="0"/>
          <c:showVal val="0"/>
          <c:showCatName val="0"/>
          <c:showSerName val="0"/>
          <c:showPercent val="0"/>
          <c:showBubbleSize val="0"/>
        </c:dLbls>
        <c:axId val="428542744"/>
        <c:axId val="428543136"/>
      </c:scatterChart>
      <c:valAx>
        <c:axId val="428542744"/>
        <c:scaling>
          <c:orientation val="minMax"/>
          <c:max val="2016"/>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543136"/>
        <c:crosses val="autoZero"/>
        <c:crossBetween val="midCat"/>
        <c:majorUnit val="1"/>
        <c:minorUnit val="1"/>
      </c:valAx>
      <c:valAx>
        <c:axId val="428543136"/>
        <c:scaling>
          <c:orientation val="minMax"/>
          <c:max val="2800"/>
          <c:min val="12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5427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CDL!$A$7:$A$99</c:f>
              <c:numCache>
                <c:formatCode>General</c:formatCode>
                <c:ptCount val="93"/>
                <c:pt idx="0">
                  <c:v>1935</c:v>
                </c:pt>
                <c:pt idx="1">
                  <c:v>1936</c:v>
                </c:pt>
                <c:pt idx="2">
                  <c:v>1937</c:v>
                </c:pt>
                <c:pt idx="3">
                  <c:v>1938</c:v>
                </c:pt>
                <c:pt idx="4">
                  <c:v>1939</c:v>
                </c:pt>
                <c:pt idx="5">
                  <c:v>1940</c:v>
                </c:pt>
                <c:pt idx="6">
                  <c:v>1941</c:v>
                </c:pt>
                <c:pt idx="7">
                  <c:v>1942</c:v>
                </c:pt>
                <c:pt idx="8">
                  <c:v>1943</c:v>
                </c:pt>
                <c:pt idx="9">
                  <c:v>1944</c:v>
                </c:pt>
                <c:pt idx="10">
                  <c:v>1945</c:v>
                </c:pt>
                <c:pt idx="11">
                  <c:v>1946</c:v>
                </c:pt>
                <c:pt idx="12">
                  <c:v>1947</c:v>
                </c:pt>
                <c:pt idx="13">
                  <c:v>1948</c:v>
                </c:pt>
                <c:pt idx="14">
                  <c:v>1949</c:v>
                </c:pt>
                <c:pt idx="15">
                  <c:v>1950</c:v>
                </c:pt>
                <c:pt idx="16">
                  <c:v>1951</c:v>
                </c:pt>
                <c:pt idx="17">
                  <c:v>1952</c:v>
                </c:pt>
                <c:pt idx="18">
                  <c:v>1953</c:v>
                </c:pt>
                <c:pt idx="19">
                  <c:v>1954</c:v>
                </c:pt>
                <c:pt idx="20">
                  <c:v>1955</c:v>
                </c:pt>
                <c:pt idx="21">
                  <c:v>1956</c:v>
                </c:pt>
                <c:pt idx="22">
                  <c:v>1957</c:v>
                </c:pt>
                <c:pt idx="23">
                  <c:v>1958</c:v>
                </c:pt>
                <c:pt idx="24">
                  <c:v>1959</c:v>
                </c:pt>
                <c:pt idx="25">
                  <c:v>1960</c:v>
                </c:pt>
                <c:pt idx="26">
                  <c:v>1961</c:v>
                </c:pt>
                <c:pt idx="27">
                  <c:v>1962</c:v>
                </c:pt>
                <c:pt idx="28">
                  <c:v>1963</c:v>
                </c:pt>
                <c:pt idx="29">
                  <c:v>1964</c:v>
                </c:pt>
                <c:pt idx="30">
                  <c:v>1965</c:v>
                </c:pt>
                <c:pt idx="31">
                  <c:v>1966</c:v>
                </c:pt>
                <c:pt idx="32">
                  <c:v>1967</c:v>
                </c:pt>
                <c:pt idx="33">
                  <c:v>1968</c:v>
                </c:pt>
                <c:pt idx="34">
                  <c:v>1969</c:v>
                </c:pt>
                <c:pt idx="35">
                  <c:v>1970</c:v>
                </c:pt>
                <c:pt idx="36">
                  <c:v>1971</c:v>
                </c:pt>
                <c:pt idx="37">
                  <c:v>1972</c:v>
                </c:pt>
                <c:pt idx="38">
                  <c:v>1973</c:v>
                </c:pt>
                <c:pt idx="39">
                  <c:v>1974</c:v>
                </c:pt>
                <c:pt idx="40">
                  <c:v>1975</c:v>
                </c:pt>
                <c:pt idx="41">
                  <c:v>1976</c:v>
                </c:pt>
                <c:pt idx="42">
                  <c:v>1977</c:v>
                </c:pt>
                <c:pt idx="43">
                  <c:v>1978</c:v>
                </c:pt>
                <c:pt idx="44">
                  <c:v>1979</c:v>
                </c:pt>
                <c:pt idx="45">
                  <c:v>1980</c:v>
                </c:pt>
                <c:pt idx="46">
                  <c:v>1981</c:v>
                </c:pt>
                <c:pt idx="47">
                  <c:v>1982</c:v>
                </c:pt>
                <c:pt idx="48">
                  <c:v>1983</c:v>
                </c:pt>
                <c:pt idx="49">
                  <c:v>1984</c:v>
                </c:pt>
                <c:pt idx="50">
                  <c:v>1985</c:v>
                </c:pt>
                <c:pt idx="51">
                  <c:v>1986</c:v>
                </c:pt>
                <c:pt idx="52">
                  <c:v>1987</c:v>
                </c:pt>
                <c:pt idx="53">
                  <c:v>1988</c:v>
                </c:pt>
                <c:pt idx="54">
                  <c:v>1989</c:v>
                </c:pt>
                <c:pt idx="55">
                  <c:v>1990</c:v>
                </c:pt>
                <c:pt idx="56">
                  <c:v>1991</c:v>
                </c:pt>
                <c:pt idx="57">
                  <c:v>1992</c:v>
                </c:pt>
                <c:pt idx="58">
                  <c:v>1993</c:v>
                </c:pt>
                <c:pt idx="59">
                  <c:v>1994</c:v>
                </c:pt>
                <c:pt idx="60">
                  <c:v>1995</c:v>
                </c:pt>
                <c:pt idx="61">
                  <c:v>1996</c:v>
                </c:pt>
                <c:pt idx="62">
                  <c:v>1997</c:v>
                </c:pt>
                <c:pt idx="63">
                  <c:v>1998</c:v>
                </c:pt>
                <c:pt idx="64">
                  <c:v>1999</c:v>
                </c:pt>
                <c:pt idx="65">
                  <c:v>2000</c:v>
                </c:pt>
                <c:pt idx="66">
                  <c:v>2001</c:v>
                </c:pt>
                <c:pt idx="67">
                  <c:v>2002</c:v>
                </c:pt>
                <c:pt idx="68">
                  <c:v>2003</c:v>
                </c:pt>
                <c:pt idx="69">
                  <c:v>2004</c:v>
                </c:pt>
                <c:pt idx="70">
                  <c:v>2005</c:v>
                </c:pt>
                <c:pt idx="71">
                  <c:v>2006</c:v>
                </c:pt>
                <c:pt idx="72">
                  <c:v>2007</c:v>
                </c:pt>
                <c:pt idx="73">
                  <c:v>2008</c:v>
                </c:pt>
                <c:pt idx="74">
                  <c:v>2009</c:v>
                </c:pt>
                <c:pt idx="75">
                  <c:v>2010</c:v>
                </c:pt>
                <c:pt idx="76">
                  <c:v>2011</c:v>
                </c:pt>
                <c:pt idx="77">
                  <c:v>2012</c:v>
                </c:pt>
                <c:pt idx="78">
                  <c:v>2013</c:v>
                </c:pt>
                <c:pt idx="79">
                  <c:v>2014</c:v>
                </c:pt>
                <c:pt idx="80">
                  <c:v>2015</c:v>
                </c:pt>
                <c:pt idx="81">
                  <c:v>2016</c:v>
                </c:pt>
                <c:pt idx="82">
                  <c:v>2017</c:v>
                </c:pt>
                <c:pt idx="83">
                  <c:v>2018</c:v>
                </c:pt>
                <c:pt idx="84">
                  <c:v>2019</c:v>
                </c:pt>
                <c:pt idx="85">
                  <c:v>2020</c:v>
                </c:pt>
                <c:pt idx="86">
                  <c:v>2021</c:v>
                </c:pt>
                <c:pt idx="87">
                  <c:v>2022</c:v>
                </c:pt>
                <c:pt idx="88">
                  <c:v>2023</c:v>
                </c:pt>
                <c:pt idx="89">
                  <c:v>2024</c:v>
                </c:pt>
                <c:pt idx="90">
                  <c:v>2025</c:v>
                </c:pt>
                <c:pt idx="91">
                  <c:v>2026</c:v>
                </c:pt>
              </c:numCache>
            </c:numRef>
          </c:xVal>
          <c:yVal>
            <c:numRef>
              <c:f>CDL!$N$7:$N$99</c:f>
              <c:numCache>
                <c:formatCode>0.0</c:formatCode>
                <c:ptCount val="93"/>
                <c:pt idx="0">
                  <c:v>4698.4920000000002</c:v>
                </c:pt>
                <c:pt idx="1">
                  <c:v>2902.2039999999997</c:v>
                </c:pt>
                <c:pt idx="2">
                  <c:v>3788.9179999999997</c:v>
                </c:pt>
                <c:pt idx="3">
                  <c:v>3655.8220000000001</c:v>
                </c:pt>
                <c:pt idx="4">
                  <c:v>2585.4659999999999</c:v>
                </c:pt>
                <c:pt idx="5">
                  <c:v>2896.87</c:v>
                </c:pt>
                <c:pt idx="6">
                  <c:v>3468.6240000000003</c:v>
                </c:pt>
                <c:pt idx="7">
                  <c:v>3350.768</c:v>
                </c:pt>
                <c:pt idx="8">
                  <c:v>3285.2360000000008</c:v>
                </c:pt>
                <c:pt idx="9">
                  <c:v>3973.5759999999991</c:v>
                </c:pt>
                <c:pt idx="10">
                  <c:v>3003.8040000000001</c:v>
                </c:pt>
                <c:pt idx="11">
                  <c:v>3072.13</c:v>
                </c:pt>
                <c:pt idx="12">
                  <c:v>2502.4079999999999</c:v>
                </c:pt>
                <c:pt idx="13">
                  <c:v>2515.3620000000001</c:v>
                </c:pt>
                <c:pt idx="14">
                  <c:v>3217.1640000000002</c:v>
                </c:pt>
                <c:pt idx="15">
                  <c:v>3409.95</c:v>
                </c:pt>
                <c:pt idx="16">
                  <c:v>3110.4839999999999</c:v>
                </c:pt>
                <c:pt idx="17">
                  <c:v>3597.6559999999999</c:v>
                </c:pt>
                <c:pt idx="18">
                  <c:v>2965.1959999999999</c:v>
                </c:pt>
                <c:pt idx="19">
                  <c:v>3477.26</c:v>
                </c:pt>
                <c:pt idx="20">
                  <c:v>3494.5320000000002</c:v>
                </c:pt>
                <c:pt idx="21">
                  <c:v>3734.5619999999994</c:v>
                </c:pt>
                <c:pt idx="22">
                  <c:v>2491.7399999999998</c:v>
                </c:pt>
                <c:pt idx="23">
                  <c:v>3161.538</c:v>
                </c:pt>
                <c:pt idx="24">
                  <c:v>3276.3460000000005</c:v>
                </c:pt>
                <c:pt idx="25">
                  <c:v>3350.26</c:v>
                </c:pt>
                <c:pt idx="26">
                  <c:v>2625.598</c:v>
                </c:pt>
                <c:pt idx="30">
                  <c:v>2711.9580000000001</c:v>
                </c:pt>
                <c:pt idx="34">
                  <c:v>2723.3880000000008</c:v>
                </c:pt>
                <c:pt idx="35">
                  <c:v>4080.002</c:v>
                </c:pt>
                <c:pt idx="36">
                  <c:v>2910.8400000000006</c:v>
                </c:pt>
                <c:pt idx="37">
                  <c:v>2926.08</c:v>
                </c:pt>
                <c:pt idx="38">
                  <c:v>2981.9600000000005</c:v>
                </c:pt>
                <c:pt idx="39">
                  <c:v>2298.6999999999998</c:v>
                </c:pt>
                <c:pt idx="40">
                  <c:v>3428.9999999999995</c:v>
                </c:pt>
                <c:pt idx="41">
                  <c:v>1788.16</c:v>
                </c:pt>
                <c:pt idx="42">
                  <c:v>2646.68</c:v>
                </c:pt>
                <c:pt idx="43">
                  <c:v>3141.98</c:v>
                </c:pt>
                <c:pt idx="44">
                  <c:v>2590.8000000000002</c:v>
                </c:pt>
                <c:pt idx="45">
                  <c:v>2921</c:v>
                </c:pt>
                <c:pt idx="46">
                  <c:v>4028.440000000001</c:v>
                </c:pt>
                <c:pt idx="47">
                  <c:v>2473.96</c:v>
                </c:pt>
                <c:pt idx="48">
                  <c:v>3045.4600000000005</c:v>
                </c:pt>
                <c:pt idx="49">
                  <c:v>2626.3600000000006</c:v>
                </c:pt>
                <c:pt idx="50">
                  <c:v>2550.1600000000003</c:v>
                </c:pt>
                <c:pt idx="51">
                  <c:v>2626.3599999999997</c:v>
                </c:pt>
                <c:pt idx="52">
                  <c:v>3937</c:v>
                </c:pt>
                <c:pt idx="53">
                  <c:v>2639.0600000000004</c:v>
                </c:pt>
                <c:pt idx="54">
                  <c:v>2872.7400000000007</c:v>
                </c:pt>
                <c:pt idx="55">
                  <c:v>3086.1000000000004</c:v>
                </c:pt>
                <c:pt idx="56">
                  <c:v>3149.6000000000004</c:v>
                </c:pt>
                <c:pt idx="57">
                  <c:v>3375.6600000000008</c:v>
                </c:pt>
                <c:pt idx="58">
                  <c:v>3436.6200000000003</c:v>
                </c:pt>
                <c:pt idx="59">
                  <c:v>3200.4</c:v>
                </c:pt>
                <c:pt idx="60">
                  <c:v>3197.8599999999997</c:v>
                </c:pt>
                <c:pt idx="61">
                  <c:v>3924.3000000000006</c:v>
                </c:pt>
                <c:pt idx="62">
                  <c:v>1874.5200000000002</c:v>
                </c:pt>
                <c:pt idx="63">
                  <c:v>3340.1</c:v>
                </c:pt>
                <c:pt idx="64">
                  <c:v>4572.0000000000009</c:v>
                </c:pt>
                <c:pt idx="65">
                  <c:v>3192.7799999999997</c:v>
                </c:pt>
                <c:pt idx="66">
                  <c:v>2649.2200000000007</c:v>
                </c:pt>
                <c:pt idx="67">
                  <c:v>2783.84</c:v>
                </c:pt>
                <c:pt idx="68">
                  <c:v>3258.8200000000006</c:v>
                </c:pt>
                <c:pt idx="69">
                  <c:v>3807.4600000000005</c:v>
                </c:pt>
                <c:pt idx="70">
                  <c:v>2981.96</c:v>
                </c:pt>
                <c:pt idx="71">
                  <c:v>3312.16</c:v>
                </c:pt>
                <c:pt idx="72">
                  <c:v>4024.1800000000003</c:v>
                </c:pt>
                <c:pt idx="73">
                  <c:v>3000</c:v>
                </c:pt>
                <c:pt idx="74">
                  <c:v>3468</c:v>
                </c:pt>
                <c:pt idx="75">
                  <c:v>4929</c:v>
                </c:pt>
                <c:pt idx="76">
                  <c:v>3913</c:v>
                </c:pt>
                <c:pt idx="77">
                  <c:v>3476</c:v>
                </c:pt>
                <c:pt idx="78">
                  <c:v>2776</c:v>
                </c:pt>
                <c:pt idx="79">
                  <c:v>2632</c:v>
                </c:pt>
                <c:pt idx="82">
                  <c:v>2509</c:v>
                </c:pt>
                <c:pt idx="83">
                  <c:v>3124</c:v>
                </c:pt>
                <c:pt idx="84">
                  <c:v>2669</c:v>
                </c:pt>
                <c:pt idx="86">
                  <c:v>3253</c:v>
                </c:pt>
                <c:pt idx="87">
                  <c:v>3304</c:v>
                </c:pt>
                <c:pt idx="88">
                  <c:v>2522</c:v>
                </c:pt>
              </c:numCache>
            </c:numRef>
          </c:yVal>
          <c:smooth val="0"/>
          <c:extLst>
            <c:ext xmlns:c16="http://schemas.microsoft.com/office/drawing/2014/chart" uri="{C3380CC4-5D6E-409C-BE32-E72D297353CC}">
              <c16:uniqueId val="{00000000-7D82-4F4D-BCED-E750BF0B22C3}"/>
            </c:ext>
          </c:extLst>
        </c:ser>
        <c:dLbls>
          <c:showLegendKey val="0"/>
          <c:showVal val="0"/>
          <c:showCatName val="0"/>
          <c:showSerName val="0"/>
          <c:showPercent val="0"/>
          <c:showBubbleSize val="0"/>
        </c:dLbls>
        <c:axId val="428303600"/>
        <c:axId val="428303992"/>
      </c:scatterChart>
      <c:valAx>
        <c:axId val="428303600"/>
        <c:scaling>
          <c:orientation val="minMax"/>
          <c:max val="2025"/>
          <c:min val="193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8303992"/>
        <c:crosses val="autoZero"/>
        <c:crossBetween val="midCat"/>
        <c:majorUnit val="5"/>
        <c:minorUnit val="1"/>
      </c:valAx>
      <c:valAx>
        <c:axId val="428303992"/>
        <c:scaling>
          <c:orientation val="minMax"/>
          <c:max val="5000"/>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83036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CDL!$B$95:$M$95</c:f>
              <c:numCache>
                <c:formatCode>0.0</c:formatCode>
                <c:ptCount val="12"/>
                <c:pt idx="0">
                  <c:v>80</c:v>
                </c:pt>
                <c:pt idx="1">
                  <c:v>61</c:v>
                </c:pt>
                <c:pt idx="2">
                  <c:v>27</c:v>
                </c:pt>
                <c:pt idx="3">
                  <c:v>26</c:v>
                </c:pt>
                <c:pt idx="4">
                  <c:v>230</c:v>
                </c:pt>
                <c:pt idx="5">
                  <c:v>333</c:v>
                </c:pt>
                <c:pt idx="6">
                  <c:v>232</c:v>
                </c:pt>
                <c:pt idx="7">
                  <c:v>506</c:v>
                </c:pt>
                <c:pt idx="8">
                  <c:v>308</c:v>
                </c:pt>
                <c:pt idx="9">
                  <c:v>252</c:v>
                </c:pt>
                <c:pt idx="10">
                  <c:v>354</c:v>
                </c:pt>
                <c:pt idx="11">
                  <c:v>113</c:v>
                </c:pt>
              </c:numCache>
            </c:numRef>
          </c:val>
          <c:extLst>
            <c:ext xmlns:c16="http://schemas.microsoft.com/office/drawing/2014/chart" uri="{C3380CC4-5D6E-409C-BE32-E72D297353CC}">
              <c16:uniqueId val="{00000000-1B58-4834-809B-A3CC5E0DA5AC}"/>
            </c:ext>
          </c:extLst>
        </c:ser>
        <c:ser>
          <c:idx val="1"/>
          <c:order val="1"/>
          <c:tx>
            <c:v>Average</c:v>
          </c:tx>
          <c:spPr>
            <a:solidFill>
              <a:srgbClr val="FF0000"/>
            </a:solidFill>
            <a:ln>
              <a:noFill/>
            </a:ln>
            <a:effectLst/>
          </c:spPr>
          <c:invertIfNegative val="0"/>
          <c:errBars>
            <c:errBarType val="both"/>
            <c:errValType val="cust"/>
            <c:noEndCap val="0"/>
            <c:plus>
              <c:numRef>
                <c:f>CCA!$B$34:$M$34</c:f>
                <c:numCache>
                  <c:formatCode>General</c:formatCode>
                  <c:ptCount val="12"/>
                  <c:pt idx="0">
                    <c:v>69.758086910935873</c:v>
                  </c:pt>
                  <c:pt idx="1">
                    <c:v>13.895980297231736</c:v>
                  </c:pt>
                  <c:pt idx="2">
                    <c:v>30.486026894127637</c:v>
                  </c:pt>
                  <c:pt idx="3">
                    <c:v>59.616590084751856</c:v>
                  </c:pt>
                  <c:pt idx="4">
                    <c:v>110.97985855872355</c:v>
                  </c:pt>
                  <c:pt idx="5">
                    <c:v>92.923712489639328</c:v>
                  </c:pt>
                  <c:pt idx="6">
                    <c:v>74.56591328858913</c:v>
                  </c:pt>
                  <c:pt idx="7">
                    <c:v>93.733862015928096</c:v>
                  </c:pt>
                  <c:pt idx="8">
                    <c:v>99.791182629159778</c:v>
                  </c:pt>
                  <c:pt idx="9">
                    <c:v>83.322314395307529</c:v>
                  </c:pt>
                  <c:pt idx="10">
                    <c:v>153.10687760343643</c:v>
                  </c:pt>
                  <c:pt idx="11">
                    <c:v>210.36426232964834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CDL!$B$100:$M$100</c:f>
              <c:numCache>
                <c:formatCode>0.0</c:formatCode>
                <c:ptCount val="12"/>
                <c:pt idx="0">
                  <c:v>108.70868181818182</c:v>
                </c:pt>
                <c:pt idx="1">
                  <c:v>57.517977528089894</c:v>
                </c:pt>
                <c:pt idx="2">
                  <c:v>58.630359550561806</c:v>
                </c:pt>
                <c:pt idx="3">
                  <c:v>166.04701123595504</c:v>
                </c:pt>
                <c:pt idx="4">
                  <c:v>335.35072941176475</c:v>
                </c:pt>
                <c:pt idx="5">
                  <c:v>340.63889411764717</c:v>
                </c:pt>
                <c:pt idx="6">
                  <c:v>336.43763636363633</c:v>
                </c:pt>
                <c:pt idx="7">
                  <c:v>357.73436363636358</c:v>
                </c:pt>
                <c:pt idx="8">
                  <c:v>316.38705747126454</c:v>
                </c:pt>
                <c:pt idx="9">
                  <c:v>353.69647191011239</c:v>
                </c:pt>
                <c:pt idx="10">
                  <c:v>406.15737777777764</c:v>
                </c:pt>
                <c:pt idx="11">
                  <c:v>310.65480898876405</c:v>
                </c:pt>
              </c:numCache>
            </c:numRef>
          </c:val>
          <c:extLst>
            <c:ext xmlns:c16="http://schemas.microsoft.com/office/drawing/2014/chart" uri="{C3380CC4-5D6E-409C-BE32-E72D297353CC}">
              <c16:uniqueId val="{00000001-1B58-4834-809B-A3CC5E0DA5AC}"/>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679545454545454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CDL!$B$110:$M$110</c:f>
              <c:numCache>
                <c:formatCode>0.0</c:formatCode>
                <c:ptCount val="12"/>
                <c:pt idx="0">
                  <c:v>80</c:v>
                </c:pt>
                <c:pt idx="1">
                  <c:v>141</c:v>
                </c:pt>
                <c:pt idx="2">
                  <c:v>168</c:v>
                </c:pt>
                <c:pt idx="3">
                  <c:v>194</c:v>
                </c:pt>
                <c:pt idx="4">
                  <c:v>424</c:v>
                </c:pt>
                <c:pt idx="5">
                  <c:v>757</c:v>
                </c:pt>
                <c:pt idx="6">
                  <c:v>989</c:v>
                </c:pt>
                <c:pt idx="7">
                  <c:v>1495</c:v>
                </c:pt>
                <c:pt idx="8">
                  <c:v>1803</c:v>
                </c:pt>
                <c:pt idx="9">
                  <c:v>2055</c:v>
                </c:pt>
                <c:pt idx="10">
                  <c:v>2409</c:v>
                </c:pt>
                <c:pt idx="11">
                  <c:v>2522</c:v>
                </c:pt>
              </c:numCache>
            </c:numRef>
          </c:val>
          <c:smooth val="0"/>
          <c:extLst xmlns:c15="http://schemas.microsoft.com/office/drawing/2012/chart">
            <c:ext xmlns:c16="http://schemas.microsoft.com/office/drawing/2014/chart" uri="{C3380CC4-5D6E-409C-BE32-E72D297353CC}">
              <c16:uniqueId val="{00000000-301B-4BB9-B49C-6671897228E8}"/>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CCA!$B$44:$M$44</c:f>
              <c:numCache>
                <c:formatCode>0.0</c:formatCode>
                <c:ptCount val="12"/>
                <c:pt idx="0">
                  <c:v>52.595000000000006</c:v>
                </c:pt>
                <c:pt idx="1">
                  <c:v>71.910000000000011</c:v>
                </c:pt>
                <c:pt idx="2">
                  <c:v>103.09400000000002</c:v>
                </c:pt>
                <c:pt idx="3">
                  <c:v>211.22733333333338</c:v>
                </c:pt>
                <c:pt idx="4">
                  <c:v>458.66161904761907</c:v>
                </c:pt>
                <c:pt idx="5">
                  <c:v>683.49019047619049</c:v>
                </c:pt>
                <c:pt idx="6">
                  <c:v>895.77650626566424</c:v>
                </c:pt>
                <c:pt idx="7">
                  <c:v>1152.1105062656643</c:v>
                </c:pt>
                <c:pt idx="8">
                  <c:v>1396.2965062656642</c:v>
                </c:pt>
                <c:pt idx="9">
                  <c:v>1676.0546015037594</c:v>
                </c:pt>
                <c:pt idx="10">
                  <c:v>2038.5476015037593</c:v>
                </c:pt>
                <c:pt idx="11">
                  <c:v>2269.2886541353382</c:v>
                </c:pt>
              </c:numCache>
            </c:numRef>
          </c:val>
          <c:smooth val="0"/>
          <c:extLst>
            <c:ext xmlns:c16="http://schemas.microsoft.com/office/drawing/2014/chart" uri="{C3380CC4-5D6E-409C-BE32-E72D297353CC}">
              <c16:uniqueId val="{00000001-301B-4BB9-B49C-6671897228E8}"/>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422644047916792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CHI!$A$7:$A$100</c:f>
              <c:numCache>
                <c:formatCode>General</c:formatCode>
                <c:ptCount val="94"/>
                <c:pt idx="0">
                  <c:v>1934</c:v>
                </c:pt>
                <c:pt idx="1">
                  <c:v>1935</c:v>
                </c:pt>
                <c:pt idx="2">
                  <c:v>1936</c:v>
                </c:pt>
                <c:pt idx="3">
                  <c:v>1937</c:v>
                </c:pt>
                <c:pt idx="4">
                  <c:v>1938</c:v>
                </c:pt>
                <c:pt idx="5">
                  <c:v>1939</c:v>
                </c:pt>
                <c:pt idx="6">
                  <c:v>1940</c:v>
                </c:pt>
                <c:pt idx="7">
                  <c:v>1941</c:v>
                </c:pt>
                <c:pt idx="8">
                  <c:v>1942</c:v>
                </c:pt>
                <c:pt idx="9">
                  <c:v>1943</c:v>
                </c:pt>
                <c:pt idx="10">
                  <c:v>1944</c:v>
                </c:pt>
                <c:pt idx="11">
                  <c:v>1945</c:v>
                </c:pt>
                <c:pt idx="12">
                  <c:v>1946</c:v>
                </c:pt>
                <c:pt idx="13">
                  <c:v>1947</c:v>
                </c:pt>
                <c:pt idx="14">
                  <c:v>1948</c:v>
                </c:pt>
                <c:pt idx="15">
                  <c:v>1949</c:v>
                </c:pt>
                <c:pt idx="16">
                  <c:v>1950</c:v>
                </c:pt>
                <c:pt idx="17">
                  <c:v>1951</c:v>
                </c:pt>
                <c:pt idx="18">
                  <c:v>1952</c:v>
                </c:pt>
                <c:pt idx="19">
                  <c:v>1953</c:v>
                </c:pt>
                <c:pt idx="20">
                  <c:v>1954</c:v>
                </c:pt>
                <c:pt idx="21">
                  <c:v>1955</c:v>
                </c:pt>
                <c:pt idx="22">
                  <c:v>1956</c:v>
                </c:pt>
                <c:pt idx="23">
                  <c:v>1957</c:v>
                </c:pt>
                <c:pt idx="24">
                  <c:v>1958</c:v>
                </c:pt>
                <c:pt idx="25">
                  <c:v>1959</c:v>
                </c:pt>
                <c:pt idx="26">
                  <c:v>1960</c:v>
                </c:pt>
                <c:pt idx="27">
                  <c:v>1961</c:v>
                </c:pt>
                <c:pt idx="28">
                  <c:v>1962</c:v>
                </c:pt>
                <c:pt idx="29">
                  <c:v>1963</c:v>
                </c:pt>
                <c:pt idx="30">
                  <c:v>1964</c:v>
                </c:pt>
                <c:pt idx="31">
                  <c:v>1965</c:v>
                </c:pt>
                <c:pt idx="32">
                  <c:v>1966</c:v>
                </c:pt>
                <c:pt idx="33">
                  <c:v>1967</c:v>
                </c:pt>
                <c:pt idx="34">
                  <c:v>1968</c:v>
                </c:pt>
                <c:pt idx="35">
                  <c:v>1969</c:v>
                </c:pt>
                <c:pt idx="36">
                  <c:v>1970</c:v>
                </c:pt>
                <c:pt idx="37">
                  <c:v>1971</c:v>
                </c:pt>
                <c:pt idx="38">
                  <c:v>1972</c:v>
                </c:pt>
                <c:pt idx="39">
                  <c:v>1973</c:v>
                </c:pt>
                <c:pt idx="40">
                  <c:v>1974</c:v>
                </c:pt>
                <c:pt idx="41">
                  <c:v>1975</c:v>
                </c:pt>
                <c:pt idx="42">
                  <c:v>1976</c:v>
                </c:pt>
                <c:pt idx="43">
                  <c:v>1977</c:v>
                </c:pt>
                <c:pt idx="44">
                  <c:v>1978</c:v>
                </c:pt>
                <c:pt idx="45">
                  <c:v>1979</c:v>
                </c:pt>
                <c:pt idx="46">
                  <c:v>1980</c:v>
                </c:pt>
                <c:pt idx="47">
                  <c:v>1981</c:v>
                </c:pt>
                <c:pt idx="48">
                  <c:v>1982</c:v>
                </c:pt>
                <c:pt idx="49">
                  <c:v>1983</c:v>
                </c:pt>
                <c:pt idx="50">
                  <c:v>1984</c:v>
                </c:pt>
                <c:pt idx="51">
                  <c:v>1985</c:v>
                </c:pt>
                <c:pt idx="52">
                  <c:v>1986</c:v>
                </c:pt>
                <c:pt idx="53">
                  <c:v>1987</c:v>
                </c:pt>
                <c:pt idx="54">
                  <c:v>1988</c:v>
                </c:pt>
                <c:pt idx="55">
                  <c:v>1989</c:v>
                </c:pt>
                <c:pt idx="56">
                  <c:v>1990</c:v>
                </c:pt>
                <c:pt idx="57">
                  <c:v>1991</c:v>
                </c:pt>
                <c:pt idx="58">
                  <c:v>1992</c:v>
                </c:pt>
                <c:pt idx="59">
                  <c:v>1993</c:v>
                </c:pt>
                <c:pt idx="60">
                  <c:v>1994</c:v>
                </c:pt>
                <c:pt idx="61">
                  <c:v>1995</c:v>
                </c:pt>
                <c:pt idx="62">
                  <c:v>1996</c:v>
                </c:pt>
                <c:pt idx="63">
                  <c:v>1997</c:v>
                </c:pt>
                <c:pt idx="64">
                  <c:v>1998</c:v>
                </c:pt>
                <c:pt idx="65">
                  <c:v>1999</c:v>
                </c:pt>
                <c:pt idx="66">
                  <c:v>2000</c:v>
                </c:pt>
                <c:pt idx="67">
                  <c:v>2001</c:v>
                </c:pt>
                <c:pt idx="68">
                  <c:v>2002</c:v>
                </c:pt>
                <c:pt idx="69">
                  <c:v>2003</c:v>
                </c:pt>
                <c:pt idx="70">
                  <c:v>2004</c:v>
                </c:pt>
                <c:pt idx="71">
                  <c:v>2005</c:v>
                </c:pt>
                <c:pt idx="72">
                  <c:v>2006</c:v>
                </c:pt>
                <c:pt idx="73">
                  <c:v>2007</c:v>
                </c:pt>
                <c:pt idx="74">
                  <c:v>2008</c:v>
                </c:pt>
                <c:pt idx="75">
                  <c:v>2009</c:v>
                </c:pt>
                <c:pt idx="76">
                  <c:v>2010</c:v>
                </c:pt>
                <c:pt idx="77">
                  <c:v>2011</c:v>
                </c:pt>
                <c:pt idx="78">
                  <c:v>2012</c:v>
                </c:pt>
                <c:pt idx="79">
                  <c:v>2013</c:v>
                </c:pt>
                <c:pt idx="80">
                  <c:v>2014</c:v>
                </c:pt>
                <c:pt idx="81">
                  <c:v>2015</c:v>
                </c:pt>
                <c:pt idx="82">
                  <c:v>2016</c:v>
                </c:pt>
                <c:pt idx="83">
                  <c:v>2017</c:v>
                </c:pt>
                <c:pt idx="84">
                  <c:v>2018</c:v>
                </c:pt>
                <c:pt idx="85">
                  <c:v>2019</c:v>
                </c:pt>
                <c:pt idx="86">
                  <c:v>2020</c:v>
                </c:pt>
                <c:pt idx="87">
                  <c:v>2021</c:v>
                </c:pt>
                <c:pt idx="88">
                  <c:v>2022</c:v>
                </c:pt>
                <c:pt idx="89">
                  <c:v>2023</c:v>
                </c:pt>
                <c:pt idx="90">
                  <c:v>2024</c:v>
                </c:pt>
                <c:pt idx="91">
                  <c:v>2025</c:v>
                </c:pt>
                <c:pt idx="92">
                  <c:v>2026</c:v>
                </c:pt>
              </c:numCache>
            </c:numRef>
          </c:xVal>
          <c:yVal>
            <c:numRef>
              <c:f>CHI!$N$7:$N$100</c:f>
              <c:numCache>
                <c:formatCode>0.0</c:formatCode>
                <c:ptCount val="94"/>
                <c:pt idx="0">
                  <c:v>2496.058</c:v>
                </c:pt>
                <c:pt idx="1">
                  <c:v>3830.828</c:v>
                </c:pt>
                <c:pt idx="2">
                  <c:v>2492.248</c:v>
                </c:pt>
                <c:pt idx="3">
                  <c:v>3091.6880000000001</c:v>
                </c:pt>
                <c:pt idx="4">
                  <c:v>3517.1380000000004</c:v>
                </c:pt>
                <c:pt idx="5">
                  <c:v>2498.598</c:v>
                </c:pt>
                <c:pt idx="6">
                  <c:v>1896.364</c:v>
                </c:pt>
                <c:pt idx="7">
                  <c:v>2798.8260000000005</c:v>
                </c:pt>
                <c:pt idx="9">
                  <c:v>2728.9759999999997</c:v>
                </c:pt>
                <c:pt idx="10">
                  <c:v>2798.826</c:v>
                </c:pt>
                <c:pt idx="11">
                  <c:v>2712.7200000000003</c:v>
                </c:pt>
                <c:pt idx="12">
                  <c:v>2622.55</c:v>
                </c:pt>
                <c:pt idx="13">
                  <c:v>2681.9859999999999</c:v>
                </c:pt>
                <c:pt idx="14">
                  <c:v>2286.2540000000004</c:v>
                </c:pt>
                <c:pt idx="15">
                  <c:v>2854.1979999999999</c:v>
                </c:pt>
                <c:pt idx="16">
                  <c:v>3144.52</c:v>
                </c:pt>
                <c:pt idx="17">
                  <c:v>2760.4719999999998</c:v>
                </c:pt>
                <c:pt idx="18">
                  <c:v>2776.7280000000001</c:v>
                </c:pt>
                <c:pt idx="19">
                  <c:v>2876.2960000000003</c:v>
                </c:pt>
                <c:pt idx="20">
                  <c:v>2768.0920000000001</c:v>
                </c:pt>
                <c:pt idx="21">
                  <c:v>2745.8162000000002</c:v>
                </c:pt>
                <c:pt idx="22">
                  <c:v>2765.806</c:v>
                </c:pt>
                <c:pt idx="23">
                  <c:v>1814.8300000000002</c:v>
                </c:pt>
                <c:pt idx="24">
                  <c:v>2383.0025999999998</c:v>
                </c:pt>
                <c:pt idx="25">
                  <c:v>1696.9739999999999</c:v>
                </c:pt>
                <c:pt idx="29">
                  <c:v>2498.8519999999999</c:v>
                </c:pt>
                <c:pt idx="34">
                  <c:v>2541.27</c:v>
                </c:pt>
                <c:pt idx="36">
                  <c:v>3438.9821999999999</c:v>
                </c:pt>
                <c:pt idx="37">
                  <c:v>2590.5460000000003</c:v>
                </c:pt>
                <c:pt idx="38">
                  <c:v>1912.6200000000001</c:v>
                </c:pt>
                <c:pt idx="39">
                  <c:v>2606.04</c:v>
                </c:pt>
                <c:pt idx="40">
                  <c:v>2113.2799999999997</c:v>
                </c:pt>
                <c:pt idx="41">
                  <c:v>2407.9199999999996</c:v>
                </c:pt>
                <c:pt idx="42">
                  <c:v>1871.9800000000002</c:v>
                </c:pt>
                <c:pt idx="43">
                  <c:v>2057.3999999999996</c:v>
                </c:pt>
                <c:pt idx="44">
                  <c:v>2547.6200000000003</c:v>
                </c:pt>
                <c:pt idx="45">
                  <c:v>2311.4</c:v>
                </c:pt>
                <c:pt idx="46">
                  <c:v>2176.7800000000002</c:v>
                </c:pt>
                <c:pt idx="47">
                  <c:v>2672.0800000000008</c:v>
                </c:pt>
                <c:pt idx="48">
                  <c:v>1866.9000000000003</c:v>
                </c:pt>
                <c:pt idx="49">
                  <c:v>2781.3</c:v>
                </c:pt>
                <c:pt idx="50">
                  <c:v>2722.8800000000006</c:v>
                </c:pt>
                <c:pt idx="51">
                  <c:v>2654.3000000000006</c:v>
                </c:pt>
                <c:pt idx="52">
                  <c:v>2148.84</c:v>
                </c:pt>
                <c:pt idx="53">
                  <c:v>3258.82</c:v>
                </c:pt>
                <c:pt idx="54">
                  <c:v>3030.22</c:v>
                </c:pt>
                <c:pt idx="55">
                  <c:v>2349.5</c:v>
                </c:pt>
                <c:pt idx="56">
                  <c:v>2639.0600000000004</c:v>
                </c:pt>
                <c:pt idx="57">
                  <c:v>2209.8000000000002</c:v>
                </c:pt>
                <c:pt idx="58">
                  <c:v>2646.6800000000003</c:v>
                </c:pt>
                <c:pt idx="59">
                  <c:v>2382.5199999999995</c:v>
                </c:pt>
                <c:pt idx="60">
                  <c:v>2087.88</c:v>
                </c:pt>
                <c:pt idx="61">
                  <c:v>2547.6200000000003</c:v>
                </c:pt>
                <c:pt idx="62">
                  <c:v>3075.9400000000005</c:v>
                </c:pt>
                <c:pt idx="63">
                  <c:v>1811.0200000000002</c:v>
                </c:pt>
                <c:pt idx="64">
                  <c:v>2966.72</c:v>
                </c:pt>
                <c:pt idx="65">
                  <c:v>3139.44</c:v>
                </c:pt>
                <c:pt idx="66">
                  <c:v>2839.72</c:v>
                </c:pt>
                <c:pt idx="67">
                  <c:v>2512.0600000000004</c:v>
                </c:pt>
                <c:pt idx="68">
                  <c:v>2491.7400000000002</c:v>
                </c:pt>
                <c:pt idx="69">
                  <c:v>3261.3599999999997</c:v>
                </c:pt>
                <c:pt idx="70">
                  <c:v>2882.9000000000005</c:v>
                </c:pt>
                <c:pt idx="71">
                  <c:v>2298.7000000000003</c:v>
                </c:pt>
                <c:pt idx="72">
                  <c:v>3119.12</c:v>
                </c:pt>
                <c:pt idx="73">
                  <c:v>3226.7</c:v>
                </c:pt>
                <c:pt idx="74">
                  <c:v>2551</c:v>
                </c:pt>
                <c:pt idx="75">
                  <c:v>2752</c:v>
                </c:pt>
                <c:pt idx="76">
                  <c:v>3691</c:v>
                </c:pt>
                <c:pt idx="77">
                  <c:v>3218</c:v>
                </c:pt>
                <c:pt idx="78">
                  <c:v>3109</c:v>
                </c:pt>
                <c:pt idx="79">
                  <c:v>2242</c:v>
                </c:pt>
                <c:pt idx="80">
                  <c:v>1852</c:v>
                </c:pt>
                <c:pt idx="81">
                  <c:v>1765</c:v>
                </c:pt>
                <c:pt idx="83">
                  <c:v>2650</c:v>
                </c:pt>
                <c:pt idx="84">
                  <c:v>2733</c:v>
                </c:pt>
                <c:pt idx="85">
                  <c:v>2181</c:v>
                </c:pt>
                <c:pt idx="86">
                  <c:v>2625</c:v>
                </c:pt>
                <c:pt idx="87">
                  <c:v>2438</c:v>
                </c:pt>
                <c:pt idx="88">
                  <c:v>2900</c:v>
                </c:pt>
                <c:pt idx="89">
                  <c:v>1663</c:v>
                </c:pt>
              </c:numCache>
            </c:numRef>
          </c:yVal>
          <c:smooth val="0"/>
          <c:extLst>
            <c:ext xmlns:c16="http://schemas.microsoft.com/office/drawing/2014/chart" uri="{C3380CC4-5D6E-409C-BE32-E72D297353CC}">
              <c16:uniqueId val="{00000000-2297-4E05-8D03-5B418D8886BF}"/>
            </c:ext>
          </c:extLst>
        </c:ser>
        <c:dLbls>
          <c:showLegendKey val="0"/>
          <c:showVal val="0"/>
          <c:showCatName val="0"/>
          <c:showSerName val="0"/>
          <c:showPercent val="0"/>
          <c:showBubbleSize val="0"/>
        </c:dLbls>
        <c:axId val="428305952"/>
        <c:axId val="428306344"/>
      </c:scatterChart>
      <c:valAx>
        <c:axId val="428305952"/>
        <c:scaling>
          <c:orientation val="minMax"/>
          <c:max val="2025"/>
          <c:min val="193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8306344"/>
        <c:crosses val="autoZero"/>
        <c:crossBetween val="midCat"/>
        <c:majorUnit val="5"/>
        <c:minorUnit val="1"/>
      </c:valAx>
      <c:valAx>
        <c:axId val="428306344"/>
        <c:scaling>
          <c:orientation val="minMax"/>
          <c:max val="4000"/>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83059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CHI!$B$96:$M$96</c:f>
              <c:numCache>
                <c:formatCode>0.0</c:formatCode>
                <c:ptCount val="12"/>
                <c:pt idx="0">
                  <c:v>33</c:v>
                </c:pt>
                <c:pt idx="1">
                  <c:v>4</c:v>
                </c:pt>
                <c:pt idx="2">
                  <c:v>17</c:v>
                </c:pt>
                <c:pt idx="3">
                  <c:v>24</c:v>
                </c:pt>
                <c:pt idx="4">
                  <c:v>133</c:v>
                </c:pt>
                <c:pt idx="5">
                  <c:v>162</c:v>
                </c:pt>
                <c:pt idx="6">
                  <c:v>290</c:v>
                </c:pt>
                <c:pt idx="7">
                  <c:v>220</c:v>
                </c:pt>
                <c:pt idx="8">
                  <c:v>344</c:v>
                </c:pt>
                <c:pt idx="9">
                  <c:v>186</c:v>
                </c:pt>
                <c:pt idx="10">
                  <c:v>204</c:v>
                </c:pt>
                <c:pt idx="11">
                  <c:v>46</c:v>
                </c:pt>
              </c:numCache>
            </c:numRef>
          </c:val>
          <c:extLst>
            <c:ext xmlns:c16="http://schemas.microsoft.com/office/drawing/2014/chart" uri="{C3380CC4-5D6E-409C-BE32-E72D297353CC}">
              <c16:uniqueId val="{00000000-1357-4DEE-B6E0-C39668E513E8}"/>
            </c:ext>
          </c:extLst>
        </c:ser>
        <c:ser>
          <c:idx val="1"/>
          <c:order val="1"/>
          <c:tx>
            <c:v>Average</c:v>
          </c:tx>
          <c:spPr>
            <a:solidFill>
              <a:srgbClr val="FF0000"/>
            </a:solidFill>
            <a:ln>
              <a:noFill/>
            </a:ln>
            <a:effectLst/>
          </c:spPr>
          <c:invertIfNegative val="0"/>
          <c:errBars>
            <c:errBarType val="both"/>
            <c:errValType val="cust"/>
            <c:noEndCap val="0"/>
            <c:plus>
              <c:numRef>
                <c:f>CHI!$B$102:$M$102</c:f>
                <c:numCache>
                  <c:formatCode>General</c:formatCode>
                  <c:ptCount val="12"/>
                  <c:pt idx="0">
                    <c:v>50.098749742125698</c:v>
                  </c:pt>
                  <c:pt idx="1">
                    <c:v>20.979747665090848</c:v>
                  </c:pt>
                  <c:pt idx="2">
                    <c:v>16.869563507709064</c:v>
                  </c:pt>
                  <c:pt idx="3">
                    <c:v>83.899958645974579</c:v>
                  </c:pt>
                  <c:pt idx="4">
                    <c:v>102.5743748087141</c:v>
                  </c:pt>
                  <c:pt idx="5">
                    <c:v>100.77770835887718</c:v>
                  </c:pt>
                  <c:pt idx="6">
                    <c:v>113.52545567252797</c:v>
                  </c:pt>
                  <c:pt idx="7">
                    <c:v>105.48128979806243</c:v>
                  </c:pt>
                  <c:pt idx="8">
                    <c:v>86.488064666685389</c:v>
                  </c:pt>
                  <c:pt idx="9">
                    <c:v>107.48404623156645</c:v>
                  </c:pt>
                  <c:pt idx="10">
                    <c:v>134.52202804648243</c:v>
                  </c:pt>
                  <c:pt idx="11">
                    <c:v>151.18195611964637</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CHI!$B$101:$M$101</c:f>
              <c:numCache>
                <c:formatCode>0.0</c:formatCode>
                <c:ptCount val="12"/>
                <c:pt idx="0">
                  <c:v>37.427499999999981</c:v>
                </c:pt>
                <c:pt idx="1">
                  <c:v>14.253954022988504</c:v>
                </c:pt>
                <c:pt idx="2">
                  <c:v>16.547976744186048</c:v>
                </c:pt>
                <c:pt idx="3">
                  <c:v>90.861590909090893</c:v>
                </c:pt>
                <c:pt idx="4">
                  <c:v>271.58932558139543</c:v>
                </c:pt>
                <c:pt idx="5">
                  <c:v>318.08983908045963</c:v>
                </c:pt>
                <c:pt idx="6">
                  <c:v>315.37613793103452</c:v>
                </c:pt>
                <c:pt idx="7">
                  <c:v>342.42509090909101</c:v>
                </c:pt>
                <c:pt idx="8">
                  <c:v>322.13954252873566</c:v>
                </c:pt>
                <c:pt idx="9">
                  <c:v>376.03860674157306</c:v>
                </c:pt>
                <c:pt idx="10">
                  <c:v>342.20144827586199</c:v>
                </c:pt>
                <c:pt idx="11">
                  <c:v>171.08134252873569</c:v>
                </c:pt>
              </c:numCache>
            </c:numRef>
          </c:val>
          <c:extLst>
            <c:ext xmlns:c16="http://schemas.microsoft.com/office/drawing/2014/chart" uri="{C3380CC4-5D6E-409C-BE32-E72D297353CC}">
              <c16:uniqueId val="{00000001-1357-4DEE-B6E0-C39668E513E8}"/>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860554307007322"/>
          <c:y val="4.4310255524588067E-2"/>
          <c:w val="0.85334136922374981"/>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ABU!$A$6:$A$25</c:f>
              <c:numCache>
                <c:formatCode>General</c:formatCode>
                <c:ptCount val="20"/>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numCache>
            </c:numRef>
          </c:xVal>
          <c:yVal>
            <c:numRef>
              <c:f>ABU!$N$6:$N$25</c:f>
              <c:numCache>
                <c:formatCode>0</c:formatCode>
                <c:ptCount val="20"/>
                <c:pt idx="0">
                  <c:v>2457</c:v>
                </c:pt>
                <c:pt idx="1">
                  <c:v>1485</c:v>
                </c:pt>
                <c:pt idx="2">
                  <c:v>3231</c:v>
                </c:pt>
                <c:pt idx="3">
                  <c:v>3068</c:v>
                </c:pt>
                <c:pt idx="4">
                  <c:v>2284</c:v>
                </c:pt>
                <c:pt idx="5">
                  <c:v>2340</c:v>
                </c:pt>
                <c:pt idx="6">
                  <c:v>2100</c:v>
                </c:pt>
                <c:pt idx="7">
                  <c:v>1912</c:v>
                </c:pt>
                <c:pt idx="8">
                  <c:v>2944</c:v>
                </c:pt>
                <c:pt idx="9">
                  <c:v>2236</c:v>
                </c:pt>
                <c:pt idx="10">
                  <c:v>2349</c:v>
                </c:pt>
                <c:pt idx="11">
                  <c:v>1863</c:v>
                </c:pt>
                <c:pt idx="12">
                  <c:v>1930</c:v>
                </c:pt>
                <c:pt idx="13">
                  <c:v>2615</c:v>
                </c:pt>
                <c:pt idx="14">
                  <c:v>2615</c:v>
                </c:pt>
                <c:pt idx="15">
                  <c:v>1539</c:v>
                </c:pt>
              </c:numCache>
            </c:numRef>
          </c:yVal>
          <c:smooth val="0"/>
          <c:extLst>
            <c:ext xmlns:c16="http://schemas.microsoft.com/office/drawing/2014/chart" uri="{C3380CC4-5D6E-409C-BE32-E72D297353CC}">
              <c16:uniqueId val="{00000000-D77F-4F9C-944C-858326DE7B32}"/>
            </c:ext>
          </c:extLst>
        </c:ser>
        <c:dLbls>
          <c:showLegendKey val="0"/>
          <c:showVal val="0"/>
          <c:showCatName val="0"/>
          <c:showSerName val="0"/>
          <c:showPercent val="0"/>
          <c:showBubbleSize val="0"/>
        </c:dLbls>
        <c:axId val="248263840"/>
        <c:axId val="248263056"/>
      </c:scatterChart>
      <c:valAx>
        <c:axId val="248263840"/>
        <c:scaling>
          <c:orientation val="minMax"/>
          <c:max val="2023"/>
          <c:min val="2008"/>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8263056"/>
        <c:crosses val="autoZero"/>
        <c:crossBetween val="midCat"/>
        <c:majorUnit val="1"/>
        <c:minorUnit val="1"/>
      </c:valAx>
      <c:valAx>
        <c:axId val="248263056"/>
        <c:scaling>
          <c:orientation val="minMax"/>
          <c:min val="1500"/>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Rainfall (mm)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82638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CHI!$B$111:$M$111</c:f>
              <c:numCache>
                <c:formatCode>0.0</c:formatCode>
                <c:ptCount val="12"/>
                <c:pt idx="0">
                  <c:v>33</c:v>
                </c:pt>
                <c:pt idx="1">
                  <c:v>37</c:v>
                </c:pt>
                <c:pt idx="2">
                  <c:v>54</c:v>
                </c:pt>
                <c:pt idx="3">
                  <c:v>78</c:v>
                </c:pt>
                <c:pt idx="4">
                  <c:v>211</c:v>
                </c:pt>
                <c:pt idx="5">
                  <c:v>373</c:v>
                </c:pt>
                <c:pt idx="6">
                  <c:v>663</c:v>
                </c:pt>
                <c:pt idx="7">
                  <c:v>883</c:v>
                </c:pt>
                <c:pt idx="8">
                  <c:v>1227</c:v>
                </c:pt>
                <c:pt idx="9">
                  <c:v>1413</c:v>
                </c:pt>
                <c:pt idx="10">
                  <c:v>1617</c:v>
                </c:pt>
                <c:pt idx="11">
                  <c:v>1663</c:v>
                </c:pt>
              </c:numCache>
            </c:numRef>
          </c:val>
          <c:smooth val="0"/>
          <c:extLst xmlns:c15="http://schemas.microsoft.com/office/drawing/2012/chart">
            <c:ext xmlns:c16="http://schemas.microsoft.com/office/drawing/2014/chart" uri="{C3380CC4-5D6E-409C-BE32-E72D297353CC}">
              <c16:uniqueId val="{00000000-4913-497A-9A85-5CD7A48DFDF9}"/>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CHI!$B$112:$M$112</c:f>
              <c:numCache>
                <c:formatCode>0.0</c:formatCode>
                <c:ptCount val="12"/>
                <c:pt idx="0">
                  <c:v>37.427499999999981</c:v>
                </c:pt>
                <c:pt idx="1">
                  <c:v>51.681454022988483</c:v>
                </c:pt>
                <c:pt idx="2">
                  <c:v>68.229430767174534</c:v>
                </c:pt>
                <c:pt idx="3">
                  <c:v>159.09102167626543</c:v>
                </c:pt>
                <c:pt idx="4">
                  <c:v>430.68034725766086</c:v>
                </c:pt>
                <c:pt idx="5">
                  <c:v>748.77018633812054</c:v>
                </c:pt>
                <c:pt idx="6">
                  <c:v>1064.146324269155</c:v>
                </c:pt>
                <c:pt idx="7">
                  <c:v>1406.5714151782461</c:v>
                </c:pt>
                <c:pt idx="8">
                  <c:v>1728.7109577069818</c:v>
                </c:pt>
                <c:pt idx="9">
                  <c:v>2104.7495644485548</c:v>
                </c:pt>
                <c:pt idx="10">
                  <c:v>2446.9510127244166</c:v>
                </c:pt>
                <c:pt idx="11">
                  <c:v>2618.0323552531522</c:v>
                </c:pt>
              </c:numCache>
            </c:numRef>
          </c:val>
          <c:smooth val="0"/>
          <c:extLst>
            <c:ext xmlns:c16="http://schemas.microsoft.com/office/drawing/2014/chart" uri="{C3380CC4-5D6E-409C-BE32-E72D297353CC}">
              <c16:uniqueId val="{00000001-4913-497A-9A85-5CD7A48DFDF9}"/>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CHM!$A$5:$A$32</c:f>
              <c:numCache>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xVal>
          <c:yVal>
            <c:numRef>
              <c:f>CHM!$N$5:$N$32</c:f>
              <c:numCache>
                <c:formatCode>0.0</c:formatCode>
                <c:ptCount val="28"/>
                <c:pt idx="0">
                  <c:v>4315.4600000000009</c:v>
                </c:pt>
                <c:pt idx="2">
                  <c:v>3446.78</c:v>
                </c:pt>
                <c:pt idx="3">
                  <c:v>3144.5200000000004</c:v>
                </c:pt>
                <c:pt idx="4">
                  <c:v>4145.28</c:v>
                </c:pt>
                <c:pt idx="5">
                  <c:v>3495.04</c:v>
                </c:pt>
                <c:pt idx="6">
                  <c:v>4638.0400000000009</c:v>
                </c:pt>
                <c:pt idx="7">
                  <c:v>3834.7799999999997</c:v>
                </c:pt>
                <c:pt idx="8">
                  <c:v>3453</c:v>
                </c:pt>
                <c:pt idx="9">
                  <c:v>4380</c:v>
                </c:pt>
                <c:pt idx="10">
                  <c:v>4649</c:v>
                </c:pt>
                <c:pt idx="11">
                  <c:v>3887</c:v>
                </c:pt>
                <c:pt idx="12">
                  <c:v>3877</c:v>
                </c:pt>
                <c:pt idx="13">
                  <c:v>3577</c:v>
                </c:pt>
                <c:pt idx="14">
                  <c:v>3559</c:v>
                </c:pt>
                <c:pt idx="15">
                  <c:v>3387</c:v>
                </c:pt>
                <c:pt idx="16">
                  <c:v>3464</c:v>
                </c:pt>
                <c:pt idx="17">
                  <c:v>3197</c:v>
                </c:pt>
                <c:pt idx="18">
                  <c:v>3911</c:v>
                </c:pt>
                <c:pt idx="19">
                  <c:v>2864</c:v>
                </c:pt>
                <c:pt idx="20">
                  <c:v>2998</c:v>
                </c:pt>
                <c:pt idx="21">
                  <c:v>3237</c:v>
                </c:pt>
                <c:pt idx="22">
                  <c:v>3737</c:v>
                </c:pt>
                <c:pt idx="23">
                  <c:v>2459</c:v>
                </c:pt>
              </c:numCache>
            </c:numRef>
          </c:yVal>
          <c:smooth val="0"/>
          <c:extLst>
            <c:ext xmlns:c16="http://schemas.microsoft.com/office/drawing/2014/chart" uri="{C3380CC4-5D6E-409C-BE32-E72D297353CC}">
              <c16:uniqueId val="{00000000-E137-4FE5-BCC1-6410FEF6E37F}"/>
            </c:ext>
          </c:extLst>
        </c:ser>
        <c:dLbls>
          <c:showLegendKey val="0"/>
          <c:showVal val="0"/>
          <c:showCatName val="0"/>
          <c:showSerName val="0"/>
          <c:showPercent val="0"/>
          <c:showBubbleSize val="0"/>
        </c:dLbls>
        <c:axId val="428308304"/>
        <c:axId val="428308696"/>
      </c:scatterChart>
      <c:valAx>
        <c:axId val="428308304"/>
        <c:scaling>
          <c:orientation val="minMax"/>
          <c:max val="2023"/>
          <c:min val="200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8308696"/>
        <c:crosses val="autoZero"/>
        <c:crossBetween val="midCat"/>
        <c:majorUnit val="1"/>
        <c:minorUnit val="1"/>
      </c:valAx>
      <c:valAx>
        <c:axId val="428308696"/>
        <c:scaling>
          <c:orientation val="minMax"/>
          <c:max val="5000"/>
          <c:min val="2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83083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CHM!$B$28:$M$28</c:f>
              <c:numCache>
                <c:formatCode>0.0</c:formatCode>
                <c:ptCount val="12"/>
                <c:pt idx="0">
                  <c:v>236</c:v>
                </c:pt>
                <c:pt idx="1">
                  <c:v>148</c:v>
                </c:pt>
                <c:pt idx="2">
                  <c:v>48</c:v>
                </c:pt>
                <c:pt idx="3">
                  <c:v>39</c:v>
                </c:pt>
                <c:pt idx="4">
                  <c:v>270</c:v>
                </c:pt>
                <c:pt idx="5">
                  <c:v>225</c:v>
                </c:pt>
                <c:pt idx="6">
                  <c:v>358</c:v>
                </c:pt>
                <c:pt idx="7">
                  <c:v>324</c:v>
                </c:pt>
                <c:pt idx="8">
                  <c:v>168</c:v>
                </c:pt>
                <c:pt idx="9">
                  <c:v>148</c:v>
                </c:pt>
                <c:pt idx="10">
                  <c:v>324</c:v>
                </c:pt>
                <c:pt idx="11">
                  <c:v>171</c:v>
                </c:pt>
              </c:numCache>
            </c:numRef>
          </c:val>
          <c:extLst>
            <c:ext xmlns:c16="http://schemas.microsoft.com/office/drawing/2014/chart" uri="{C3380CC4-5D6E-409C-BE32-E72D297353CC}">
              <c16:uniqueId val="{00000000-B5BA-4FF7-8E21-7F217A6BBB2A}"/>
            </c:ext>
          </c:extLst>
        </c:ser>
        <c:ser>
          <c:idx val="1"/>
          <c:order val="1"/>
          <c:tx>
            <c:v>Average</c:v>
          </c:tx>
          <c:spPr>
            <a:solidFill>
              <a:srgbClr val="FF0000"/>
            </a:solidFill>
            <a:ln>
              <a:noFill/>
            </a:ln>
            <a:effectLst/>
          </c:spPr>
          <c:invertIfNegative val="0"/>
          <c:errBars>
            <c:errBarType val="both"/>
            <c:errValType val="cust"/>
            <c:noEndCap val="0"/>
            <c:plus>
              <c:numRef>
                <c:f>CHI!$B$102:$M$102</c:f>
                <c:numCache>
                  <c:formatCode>General</c:formatCode>
                  <c:ptCount val="12"/>
                  <c:pt idx="0">
                    <c:v>50.098749742125698</c:v>
                  </c:pt>
                  <c:pt idx="1">
                    <c:v>20.979747665090848</c:v>
                  </c:pt>
                  <c:pt idx="2">
                    <c:v>16.869563507709064</c:v>
                  </c:pt>
                  <c:pt idx="3">
                    <c:v>83.899958645974579</c:v>
                  </c:pt>
                  <c:pt idx="4">
                    <c:v>102.5743748087141</c:v>
                  </c:pt>
                  <c:pt idx="5">
                    <c:v>100.77770835887718</c:v>
                  </c:pt>
                  <c:pt idx="6">
                    <c:v>113.52545567252797</c:v>
                  </c:pt>
                  <c:pt idx="7">
                    <c:v>105.48128979806243</c:v>
                  </c:pt>
                  <c:pt idx="8">
                    <c:v>86.488064666685389</c:v>
                  </c:pt>
                  <c:pt idx="9">
                    <c:v>107.48404623156645</c:v>
                  </c:pt>
                  <c:pt idx="10">
                    <c:v>134.52202804648243</c:v>
                  </c:pt>
                  <c:pt idx="11">
                    <c:v>151.18195611964637</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CHM!$B$33:$M$33</c:f>
              <c:numCache>
                <c:formatCode>0.0</c:formatCode>
                <c:ptCount val="12"/>
                <c:pt idx="0">
                  <c:v>173.63416666666669</c:v>
                </c:pt>
                <c:pt idx="1">
                  <c:v>104.65916666666668</c:v>
                </c:pt>
                <c:pt idx="2">
                  <c:v>145.02833333333334</c:v>
                </c:pt>
                <c:pt idx="3">
                  <c:v>233.51249999999996</c:v>
                </c:pt>
                <c:pt idx="4">
                  <c:v>377.48173913043479</c:v>
                </c:pt>
                <c:pt idx="5">
                  <c:v>332.32347826086959</c:v>
                </c:pt>
                <c:pt idx="6">
                  <c:v>343.07333333333332</c:v>
                </c:pt>
                <c:pt idx="7">
                  <c:v>341.41666666666669</c:v>
                </c:pt>
                <c:pt idx="8">
                  <c:v>300.06916666666666</c:v>
                </c:pt>
                <c:pt idx="9">
                  <c:v>333.91833333333335</c:v>
                </c:pt>
                <c:pt idx="10">
                  <c:v>548.95583333333332</c:v>
                </c:pt>
                <c:pt idx="11">
                  <c:v>390.17333333333335</c:v>
                </c:pt>
              </c:numCache>
            </c:numRef>
          </c:val>
          <c:extLst>
            <c:ext xmlns:c16="http://schemas.microsoft.com/office/drawing/2014/chart" uri="{C3380CC4-5D6E-409C-BE32-E72D297353CC}">
              <c16:uniqueId val="{00000001-B5BA-4FF7-8E21-7F217A6BBB2A}"/>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7.608645420451111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3331596898440685"/>
          <c:y val="2.0408212332237097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CHM!$B$43:$M$43</c:f>
              <c:numCache>
                <c:formatCode>0.0</c:formatCode>
                <c:ptCount val="12"/>
                <c:pt idx="0">
                  <c:v>236</c:v>
                </c:pt>
                <c:pt idx="1">
                  <c:v>384</c:v>
                </c:pt>
                <c:pt idx="2">
                  <c:v>432</c:v>
                </c:pt>
                <c:pt idx="3">
                  <c:v>471</c:v>
                </c:pt>
                <c:pt idx="4">
                  <c:v>741</c:v>
                </c:pt>
                <c:pt idx="5">
                  <c:v>966</c:v>
                </c:pt>
                <c:pt idx="6">
                  <c:v>1324</c:v>
                </c:pt>
                <c:pt idx="7">
                  <c:v>1648</c:v>
                </c:pt>
                <c:pt idx="8">
                  <c:v>1816</c:v>
                </c:pt>
                <c:pt idx="9">
                  <c:v>1964</c:v>
                </c:pt>
                <c:pt idx="10">
                  <c:v>2288</c:v>
                </c:pt>
                <c:pt idx="11">
                  <c:v>2459</c:v>
                </c:pt>
              </c:numCache>
            </c:numRef>
          </c:val>
          <c:smooth val="0"/>
          <c:extLst xmlns:c15="http://schemas.microsoft.com/office/drawing/2012/chart">
            <c:ext xmlns:c16="http://schemas.microsoft.com/office/drawing/2014/chart" uri="{C3380CC4-5D6E-409C-BE32-E72D297353CC}">
              <c16:uniqueId val="{00000000-F5D1-47A9-A29C-62D564B72A43}"/>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CHM!$B$44:$M$44</c:f>
              <c:numCache>
                <c:formatCode>0.0</c:formatCode>
                <c:ptCount val="12"/>
                <c:pt idx="0">
                  <c:v>173.63416666666669</c:v>
                </c:pt>
                <c:pt idx="1">
                  <c:v>278.29333333333335</c:v>
                </c:pt>
                <c:pt idx="2">
                  <c:v>423.32166666666672</c:v>
                </c:pt>
                <c:pt idx="3">
                  <c:v>656.83416666666665</c:v>
                </c:pt>
                <c:pt idx="4">
                  <c:v>1034.3159057971015</c:v>
                </c:pt>
                <c:pt idx="5">
                  <c:v>1366.6393840579713</c:v>
                </c:pt>
                <c:pt idx="6">
                  <c:v>1709.7127173913045</c:v>
                </c:pt>
                <c:pt idx="7">
                  <c:v>2051.129384057971</c:v>
                </c:pt>
                <c:pt idx="8">
                  <c:v>2351.1985507246377</c:v>
                </c:pt>
                <c:pt idx="9">
                  <c:v>2685.1168840579712</c:v>
                </c:pt>
                <c:pt idx="10">
                  <c:v>3234.0727173913046</c:v>
                </c:pt>
                <c:pt idx="11">
                  <c:v>3624.2460507246378</c:v>
                </c:pt>
              </c:numCache>
            </c:numRef>
          </c:val>
          <c:smooth val="0"/>
          <c:extLst>
            <c:ext xmlns:c16="http://schemas.microsoft.com/office/drawing/2014/chart" uri="{C3380CC4-5D6E-409C-BE32-E72D297353CC}">
              <c16:uniqueId val="{00000001-F5D1-47A9-A29C-62D564B72A43}"/>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436977820520527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CHR!$A$6:$A$85</c:f>
              <c:numCache>
                <c:formatCode>General</c:formatCode>
                <c:ptCount val="80"/>
                <c:pt idx="0">
                  <c:v>1948</c:v>
                </c:pt>
                <c:pt idx="1">
                  <c:v>1949</c:v>
                </c:pt>
                <c:pt idx="2">
                  <c:v>1950</c:v>
                </c:pt>
                <c:pt idx="3">
                  <c:v>1951</c:v>
                </c:pt>
                <c:pt idx="4">
                  <c:v>1952</c:v>
                </c:pt>
                <c:pt idx="5">
                  <c:v>1953</c:v>
                </c:pt>
                <c:pt idx="6">
                  <c:v>1954</c:v>
                </c:pt>
                <c:pt idx="7">
                  <c:v>1955</c:v>
                </c:pt>
                <c:pt idx="8">
                  <c:v>1956</c:v>
                </c:pt>
                <c:pt idx="9">
                  <c:v>1957</c:v>
                </c:pt>
                <c:pt idx="10">
                  <c:v>1958</c:v>
                </c:pt>
                <c:pt idx="11">
                  <c:v>1959</c:v>
                </c:pt>
                <c:pt idx="12">
                  <c:v>1960</c:v>
                </c:pt>
                <c:pt idx="13">
                  <c:v>1961</c:v>
                </c:pt>
                <c:pt idx="14">
                  <c:v>1962</c:v>
                </c:pt>
                <c:pt idx="15">
                  <c:v>1963</c:v>
                </c:pt>
                <c:pt idx="16">
                  <c:v>1964</c:v>
                </c:pt>
                <c:pt idx="17">
                  <c:v>1965</c:v>
                </c:pt>
                <c:pt idx="18">
                  <c:v>1966</c:v>
                </c:pt>
                <c:pt idx="19">
                  <c:v>1967</c:v>
                </c:pt>
                <c:pt idx="20">
                  <c:v>1968</c:v>
                </c:pt>
                <c:pt idx="21">
                  <c:v>1969</c:v>
                </c:pt>
                <c:pt idx="22">
                  <c:v>1970</c:v>
                </c:pt>
                <c:pt idx="23">
                  <c:v>1971</c:v>
                </c:pt>
                <c:pt idx="24">
                  <c:v>1972</c:v>
                </c:pt>
                <c:pt idx="25">
                  <c:v>1973</c:v>
                </c:pt>
                <c:pt idx="26">
                  <c:v>1974</c:v>
                </c:pt>
                <c:pt idx="27">
                  <c:v>1975</c:v>
                </c:pt>
                <c:pt idx="28">
                  <c:v>1976</c:v>
                </c:pt>
                <c:pt idx="29">
                  <c:v>1977</c:v>
                </c:pt>
                <c:pt idx="30">
                  <c:v>1978</c:v>
                </c:pt>
                <c:pt idx="31">
                  <c:v>1979</c:v>
                </c:pt>
                <c:pt idx="32">
                  <c:v>1980</c:v>
                </c:pt>
                <c:pt idx="33">
                  <c:v>1981</c:v>
                </c:pt>
                <c:pt idx="34">
                  <c:v>1982</c:v>
                </c:pt>
                <c:pt idx="35">
                  <c:v>1983</c:v>
                </c:pt>
                <c:pt idx="36">
                  <c:v>1984</c:v>
                </c:pt>
                <c:pt idx="37">
                  <c:v>1985</c:v>
                </c:pt>
                <c:pt idx="38">
                  <c:v>1986</c:v>
                </c:pt>
                <c:pt idx="39">
                  <c:v>1987</c:v>
                </c:pt>
                <c:pt idx="40">
                  <c:v>1988</c:v>
                </c:pt>
                <c:pt idx="41">
                  <c:v>1989</c:v>
                </c:pt>
                <c:pt idx="42">
                  <c:v>1990</c:v>
                </c:pt>
                <c:pt idx="43">
                  <c:v>1991</c:v>
                </c:pt>
                <c:pt idx="44">
                  <c:v>1992</c:v>
                </c:pt>
                <c:pt idx="45">
                  <c:v>1993</c:v>
                </c:pt>
                <c:pt idx="46">
                  <c:v>1994</c:v>
                </c:pt>
                <c:pt idx="47">
                  <c:v>1995</c:v>
                </c:pt>
                <c:pt idx="48">
                  <c:v>1996</c:v>
                </c:pt>
                <c:pt idx="49">
                  <c:v>1997</c:v>
                </c:pt>
                <c:pt idx="50">
                  <c:v>1998</c:v>
                </c:pt>
                <c:pt idx="51">
                  <c:v>1999</c:v>
                </c:pt>
                <c:pt idx="52">
                  <c:v>2000</c:v>
                </c:pt>
                <c:pt idx="53">
                  <c:v>2001</c:v>
                </c:pt>
                <c:pt idx="54">
                  <c:v>2002</c:v>
                </c:pt>
                <c:pt idx="55">
                  <c:v>2003</c:v>
                </c:pt>
                <c:pt idx="56">
                  <c:v>2004</c:v>
                </c:pt>
                <c:pt idx="57">
                  <c:v>2005</c:v>
                </c:pt>
                <c:pt idx="58">
                  <c:v>2006</c:v>
                </c:pt>
                <c:pt idx="59">
                  <c:v>2007</c:v>
                </c:pt>
                <c:pt idx="60">
                  <c:v>2008</c:v>
                </c:pt>
                <c:pt idx="61">
                  <c:v>2009</c:v>
                </c:pt>
                <c:pt idx="62">
                  <c:v>2010</c:v>
                </c:pt>
                <c:pt idx="63">
                  <c:v>2011</c:v>
                </c:pt>
                <c:pt idx="64">
                  <c:v>2012</c:v>
                </c:pt>
                <c:pt idx="65">
                  <c:v>2013</c:v>
                </c:pt>
                <c:pt idx="66">
                  <c:v>2014</c:v>
                </c:pt>
                <c:pt idx="67">
                  <c:v>2015</c:v>
                </c:pt>
                <c:pt idx="68">
                  <c:v>2016</c:v>
                </c:pt>
                <c:pt idx="69">
                  <c:v>2017</c:v>
                </c:pt>
                <c:pt idx="70">
                  <c:v>2018</c:v>
                </c:pt>
                <c:pt idx="71">
                  <c:v>2019</c:v>
                </c:pt>
                <c:pt idx="72">
                  <c:v>2020</c:v>
                </c:pt>
                <c:pt idx="73">
                  <c:v>2021</c:v>
                </c:pt>
                <c:pt idx="74">
                  <c:v>2022</c:v>
                </c:pt>
                <c:pt idx="75">
                  <c:v>2023</c:v>
                </c:pt>
                <c:pt idx="76">
                  <c:v>2024</c:v>
                </c:pt>
                <c:pt idx="77">
                  <c:v>2025</c:v>
                </c:pt>
                <c:pt idx="78">
                  <c:v>2026</c:v>
                </c:pt>
              </c:numCache>
            </c:numRef>
          </c:xVal>
          <c:yVal>
            <c:numRef>
              <c:f>CHR!$N$6:$N$85</c:f>
              <c:numCache>
                <c:formatCode>0.0</c:formatCode>
                <c:ptCount val="80"/>
                <c:pt idx="0">
                  <c:v>1974.5960000000002</c:v>
                </c:pt>
                <c:pt idx="1">
                  <c:v>2765.0440000000003</c:v>
                </c:pt>
                <c:pt idx="2">
                  <c:v>2935.9859999999999</c:v>
                </c:pt>
                <c:pt idx="3">
                  <c:v>2165.8579999999997</c:v>
                </c:pt>
                <c:pt idx="4">
                  <c:v>1871.4720000000002</c:v>
                </c:pt>
                <c:pt idx="5">
                  <c:v>1929.3839999999998</c:v>
                </c:pt>
                <c:pt idx="6">
                  <c:v>2747.01</c:v>
                </c:pt>
                <c:pt idx="7">
                  <c:v>2627.1220000000003</c:v>
                </c:pt>
                <c:pt idx="8">
                  <c:v>2110.2320000000004</c:v>
                </c:pt>
                <c:pt idx="9">
                  <c:v>1859.788</c:v>
                </c:pt>
                <c:pt idx="10">
                  <c:v>2299.9700000000003</c:v>
                </c:pt>
                <c:pt idx="11">
                  <c:v>2109.7240000000002</c:v>
                </c:pt>
                <c:pt idx="13">
                  <c:v>2305.558</c:v>
                </c:pt>
                <c:pt idx="14">
                  <c:v>2348.7380000000003</c:v>
                </c:pt>
                <c:pt idx="17">
                  <c:v>1878.33</c:v>
                </c:pt>
                <c:pt idx="21">
                  <c:v>2343.404</c:v>
                </c:pt>
                <c:pt idx="22">
                  <c:v>2853.69</c:v>
                </c:pt>
                <c:pt idx="23">
                  <c:v>2294.7121999999999</c:v>
                </c:pt>
                <c:pt idx="24">
                  <c:v>2095.4999999999995</c:v>
                </c:pt>
                <c:pt idx="25">
                  <c:v>2313.94</c:v>
                </c:pt>
                <c:pt idx="26">
                  <c:v>1874.5200000000002</c:v>
                </c:pt>
                <c:pt idx="27">
                  <c:v>3073.4</c:v>
                </c:pt>
                <c:pt idx="28">
                  <c:v>1557.0200000000002</c:v>
                </c:pt>
                <c:pt idx="29">
                  <c:v>1866.9</c:v>
                </c:pt>
                <c:pt idx="30">
                  <c:v>2476.5</c:v>
                </c:pt>
                <c:pt idx="31">
                  <c:v>1940.56</c:v>
                </c:pt>
                <c:pt idx="32">
                  <c:v>2529.84</c:v>
                </c:pt>
                <c:pt idx="33">
                  <c:v>2743.2</c:v>
                </c:pt>
                <c:pt idx="34">
                  <c:v>1859.2800000000002</c:v>
                </c:pt>
                <c:pt idx="35">
                  <c:v>1788.16</c:v>
                </c:pt>
                <c:pt idx="36">
                  <c:v>2217.42</c:v>
                </c:pt>
                <c:pt idx="37">
                  <c:v>1704.34</c:v>
                </c:pt>
                <c:pt idx="38">
                  <c:v>2100.5800000000004</c:v>
                </c:pt>
                <c:pt idx="39">
                  <c:v>2024.3799999999999</c:v>
                </c:pt>
                <c:pt idx="40">
                  <c:v>2085.34</c:v>
                </c:pt>
                <c:pt idx="41">
                  <c:v>1920.2400000000002</c:v>
                </c:pt>
                <c:pt idx="42">
                  <c:v>2479.0400000000004</c:v>
                </c:pt>
                <c:pt idx="43">
                  <c:v>1988.8200000000002</c:v>
                </c:pt>
                <c:pt idx="44">
                  <c:v>2090.42</c:v>
                </c:pt>
                <c:pt idx="45">
                  <c:v>2413</c:v>
                </c:pt>
                <c:pt idx="46">
                  <c:v>1793.24</c:v>
                </c:pt>
                <c:pt idx="47">
                  <c:v>2306.3200000000002</c:v>
                </c:pt>
                <c:pt idx="48">
                  <c:v>2692.4</c:v>
                </c:pt>
                <c:pt idx="49">
                  <c:v>1239.52</c:v>
                </c:pt>
                <c:pt idx="50">
                  <c:v>2222.5</c:v>
                </c:pt>
                <c:pt idx="51">
                  <c:v>2720.3400000000006</c:v>
                </c:pt>
                <c:pt idx="52">
                  <c:v>2359.66</c:v>
                </c:pt>
                <c:pt idx="53">
                  <c:v>1917.7000000000003</c:v>
                </c:pt>
                <c:pt idx="54">
                  <c:v>2092.96</c:v>
                </c:pt>
                <c:pt idx="55">
                  <c:v>2319.02</c:v>
                </c:pt>
                <c:pt idx="56">
                  <c:v>2108.2000000000003</c:v>
                </c:pt>
                <c:pt idx="57">
                  <c:v>2644.14</c:v>
                </c:pt>
                <c:pt idx="58">
                  <c:v>2349.5</c:v>
                </c:pt>
                <c:pt idx="59">
                  <c:v>2415.58</c:v>
                </c:pt>
                <c:pt idx="60">
                  <c:v>1897</c:v>
                </c:pt>
                <c:pt idx="61">
                  <c:v>2133</c:v>
                </c:pt>
                <c:pt idx="62">
                  <c:v>2938</c:v>
                </c:pt>
                <c:pt idx="63">
                  <c:v>3008</c:v>
                </c:pt>
                <c:pt idx="64">
                  <c:v>2839</c:v>
                </c:pt>
                <c:pt idx="66">
                  <c:v>1608</c:v>
                </c:pt>
                <c:pt idx="68">
                  <c:v>2053</c:v>
                </c:pt>
                <c:pt idx="69">
                  <c:v>1551</c:v>
                </c:pt>
                <c:pt idx="70">
                  <c:v>2129</c:v>
                </c:pt>
                <c:pt idx="71">
                  <c:v>2049</c:v>
                </c:pt>
                <c:pt idx="72">
                  <c:v>2172</c:v>
                </c:pt>
                <c:pt idx="73">
                  <c:v>2510</c:v>
                </c:pt>
                <c:pt idx="74">
                  <c:v>2209</c:v>
                </c:pt>
                <c:pt idx="75">
                  <c:v>1453</c:v>
                </c:pt>
              </c:numCache>
            </c:numRef>
          </c:yVal>
          <c:smooth val="0"/>
          <c:extLst>
            <c:ext xmlns:c16="http://schemas.microsoft.com/office/drawing/2014/chart" uri="{C3380CC4-5D6E-409C-BE32-E72D297353CC}">
              <c16:uniqueId val="{00000000-85D0-4E11-82EC-9277F065EDBD}"/>
            </c:ext>
          </c:extLst>
        </c:ser>
        <c:dLbls>
          <c:showLegendKey val="0"/>
          <c:showVal val="0"/>
          <c:showCatName val="0"/>
          <c:showSerName val="0"/>
          <c:showPercent val="0"/>
          <c:showBubbleSize val="0"/>
        </c:dLbls>
        <c:axId val="248085536"/>
        <c:axId val="427910664"/>
      </c:scatterChart>
      <c:valAx>
        <c:axId val="248085536"/>
        <c:scaling>
          <c:orientation val="minMax"/>
          <c:max val="2025"/>
          <c:min val="194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7910664"/>
        <c:crosses val="autoZero"/>
        <c:crossBetween val="midCat"/>
        <c:majorUnit val="5"/>
        <c:minorUnit val="1"/>
      </c:valAx>
      <c:valAx>
        <c:axId val="427910664"/>
        <c:scaling>
          <c:orientation val="minMax"/>
          <c:max val="4000"/>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80855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CHR!$B$81:$M$81</c:f>
              <c:numCache>
                <c:formatCode>0.0</c:formatCode>
                <c:ptCount val="12"/>
                <c:pt idx="0">
                  <c:v>57</c:v>
                </c:pt>
                <c:pt idx="1">
                  <c:v>2</c:v>
                </c:pt>
                <c:pt idx="2">
                  <c:v>5</c:v>
                </c:pt>
                <c:pt idx="3">
                  <c:v>3</c:v>
                </c:pt>
                <c:pt idx="4">
                  <c:v>217</c:v>
                </c:pt>
                <c:pt idx="5">
                  <c:v>148</c:v>
                </c:pt>
                <c:pt idx="6">
                  <c:v>130</c:v>
                </c:pt>
                <c:pt idx="7">
                  <c:v>122</c:v>
                </c:pt>
                <c:pt idx="8">
                  <c:v>245</c:v>
                </c:pt>
                <c:pt idx="9">
                  <c:v>204</c:v>
                </c:pt>
                <c:pt idx="10">
                  <c:v>199</c:v>
                </c:pt>
                <c:pt idx="11">
                  <c:v>121</c:v>
                </c:pt>
              </c:numCache>
            </c:numRef>
          </c:val>
          <c:extLst>
            <c:ext xmlns:c16="http://schemas.microsoft.com/office/drawing/2014/chart" uri="{C3380CC4-5D6E-409C-BE32-E72D297353CC}">
              <c16:uniqueId val="{00000000-7942-421A-BDC7-0FBF36B1D676}"/>
            </c:ext>
          </c:extLst>
        </c:ser>
        <c:ser>
          <c:idx val="1"/>
          <c:order val="1"/>
          <c:tx>
            <c:v>Average</c:v>
          </c:tx>
          <c:spPr>
            <a:solidFill>
              <a:srgbClr val="FF0000"/>
            </a:solidFill>
            <a:ln>
              <a:noFill/>
            </a:ln>
            <a:effectLst/>
          </c:spPr>
          <c:invertIfNegative val="0"/>
          <c:errBars>
            <c:errBarType val="both"/>
            <c:errValType val="cust"/>
            <c:noEndCap val="0"/>
            <c:plus>
              <c:numRef>
                <c:f>CHR!$B$87:$M$87</c:f>
                <c:numCache>
                  <c:formatCode>General</c:formatCode>
                  <c:ptCount val="12"/>
                  <c:pt idx="0">
                    <c:v>64.087492655210696</c:v>
                  </c:pt>
                  <c:pt idx="1">
                    <c:v>28.695550328933599</c:v>
                  </c:pt>
                  <c:pt idx="2">
                    <c:v>44.654615391770093</c:v>
                  </c:pt>
                  <c:pt idx="3">
                    <c:v>75.22995456053593</c:v>
                  </c:pt>
                  <c:pt idx="4">
                    <c:v>92.033686188051661</c:v>
                  </c:pt>
                  <c:pt idx="5">
                    <c:v>98.325112197935752</c:v>
                  </c:pt>
                  <c:pt idx="6">
                    <c:v>78.798301769033245</c:v>
                  </c:pt>
                  <c:pt idx="7">
                    <c:v>91.284677183006963</c:v>
                  </c:pt>
                  <c:pt idx="8">
                    <c:v>111.1338529625784</c:v>
                  </c:pt>
                  <c:pt idx="9">
                    <c:v>102.21214839290727</c:v>
                  </c:pt>
                  <c:pt idx="10">
                    <c:v>132.7705112779249</c:v>
                  </c:pt>
                  <c:pt idx="11">
                    <c:v>145.01431826245303</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CHR!$B$86:$M$86</c:f>
              <c:numCache>
                <c:formatCode>0.0</c:formatCode>
                <c:ptCount val="12"/>
                <c:pt idx="0">
                  <c:v>66.793028947368413</c:v>
                </c:pt>
                <c:pt idx="1">
                  <c:v>25.534906666666657</c:v>
                </c:pt>
                <c:pt idx="2">
                  <c:v>38.577068493150691</c:v>
                </c:pt>
                <c:pt idx="3">
                  <c:v>95.227432432432451</c:v>
                </c:pt>
                <c:pt idx="4">
                  <c:v>262.25756164383557</c:v>
                </c:pt>
                <c:pt idx="5">
                  <c:v>237.18523287671238</c:v>
                </c:pt>
                <c:pt idx="6">
                  <c:v>199.48221333333333</c:v>
                </c:pt>
                <c:pt idx="7">
                  <c:v>249.38075675675674</c:v>
                </c:pt>
                <c:pt idx="8">
                  <c:v>267.96451351351357</c:v>
                </c:pt>
                <c:pt idx="9">
                  <c:v>302.7614054054053</c:v>
                </c:pt>
                <c:pt idx="10">
                  <c:v>321.26988888888889</c:v>
                </c:pt>
                <c:pt idx="11">
                  <c:v>175.56383783783787</c:v>
                </c:pt>
              </c:numCache>
            </c:numRef>
          </c:val>
          <c:extLst>
            <c:ext xmlns:c16="http://schemas.microsoft.com/office/drawing/2014/chart" uri="{C3380CC4-5D6E-409C-BE32-E72D297353CC}">
              <c16:uniqueId val="{00000001-7942-421A-BDC7-0FBF36B1D676}"/>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CHR!$B$96:$M$96</c:f>
              <c:numCache>
                <c:formatCode>0.0</c:formatCode>
                <c:ptCount val="12"/>
                <c:pt idx="0">
                  <c:v>57</c:v>
                </c:pt>
                <c:pt idx="1">
                  <c:v>59</c:v>
                </c:pt>
                <c:pt idx="2">
                  <c:v>64</c:v>
                </c:pt>
                <c:pt idx="3">
                  <c:v>67</c:v>
                </c:pt>
                <c:pt idx="4">
                  <c:v>284</c:v>
                </c:pt>
                <c:pt idx="5">
                  <c:v>432</c:v>
                </c:pt>
                <c:pt idx="6">
                  <c:v>562</c:v>
                </c:pt>
                <c:pt idx="7">
                  <c:v>684</c:v>
                </c:pt>
                <c:pt idx="8">
                  <c:v>929</c:v>
                </c:pt>
                <c:pt idx="9">
                  <c:v>1133</c:v>
                </c:pt>
                <c:pt idx="10">
                  <c:v>1332</c:v>
                </c:pt>
                <c:pt idx="11">
                  <c:v>1453</c:v>
                </c:pt>
              </c:numCache>
            </c:numRef>
          </c:val>
          <c:smooth val="0"/>
          <c:extLst xmlns:c15="http://schemas.microsoft.com/office/drawing/2012/chart">
            <c:ext xmlns:c16="http://schemas.microsoft.com/office/drawing/2014/chart" uri="{C3380CC4-5D6E-409C-BE32-E72D297353CC}">
              <c16:uniqueId val="{00000000-AE35-4EE6-A1AB-5EEEA118E4C7}"/>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CHR!$B$97:$M$97</c:f>
              <c:numCache>
                <c:formatCode>0.0</c:formatCode>
                <c:ptCount val="12"/>
                <c:pt idx="0">
                  <c:v>66.793028947368413</c:v>
                </c:pt>
                <c:pt idx="1">
                  <c:v>92.32793561403507</c:v>
                </c:pt>
                <c:pt idx="2">
                  <c:v>130.90500410718576</c:v>
                </c:pt>
                <c:pt idx="3">
                  <c:v>226.1324365396182</c:v>
                </c:pt>
                <c:pt idx="4">
                  <c:v>488.38999818345377</c:v>
                </c:pt>
                <c:pt idx="5">
                  <c:v>725.57523106016617</c:v>
                </c:pt>
                <c:pt idx="6">
                  <c:v>925.05744439349951</c:v>
                </c:pt>
                <c:pt idx="7">
                  <c:v>1174.4382011502562</c:v>
                </c:pt>
                <c:pt idx="8">
                  <c:v>1442.4027146637698</c:v>
                </c:pt>
                <c:pt idx="9">
                  <c:v>1745.1641200691752</c:v>
                </c:pt>
                <c:pt idx="10">
                  <c:v>2066.4340089580642</c:v>
                </c:pt>
                <c:pt idx="11">
                  <c:v>2241.9978467959022</c:v>
                </c:pt>
              </c:numCache>
            </c:numRef>
          </c:val>
          <c:smooth val="0"/>
          <c:extLst>
            <c:ext xmlns:c16="http://schemas.microsoft.com/office/drawing/2014/chart" uri="{C3380CC4-5D6E-409C-BE32-E72D297353CC}">
              <c16:uniqueId val="{00000001-AE35-4EE6-A1AB-5EEEA118E4C7}"/>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193351675497292"/>
          <c:w val="0.87447491386227405"/>
          <c:h val="0.7872174249106651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CNO!$A$6:$A$120</c:f>
              <c:numCache>
                <c:formatCode>General</c:formatCode>
                <c:ptCount val="115"/>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pt idx="109">
                  <c:v>2022</c:v>
                </c:pt>
                <c:pt idx="110">
                  <c:v>2023</c:v>
                </c:pt>
                <c:pt idx="111">
                  <c:v>2024</c:v>
                </c:pt>
                <c:pt idx="112">
                  <c:v>2025</c:v>
                </c:pt>
                <c:pt idx="113">
                  <c:v>2026</c:v>
                </c:pt>
              </c:numCache>
            </c:numRef>
          </c:xVal>
          <c:yVal>
            <c:numRef>
              <c:f>CNO!$N$6:$N$120</c:f>
              <c:numCache>
                <c:formatCode>0.0</c:formatCode>
                <c:ptCount val="115"/>
                <c:pt idx="0">
                  <c:v>2969.0059999999999</c:v>
                </c:pt>
                <c:pt idx="1">
                  <c:v>2423.4139999999998</c:v>
                </c:pt>
                <c:pt idx="2">
                  <c:v>2663.1900000000005</c:v>
                </c:pt>
                <c:pt idx="3">
                  <c:v>2465.0700000000002</c:v>
                </c:pt>
                <c:pt idx="4">
                  <c:v>2568.9560000000001</c:v>
                </c:pt>
                <c:pt idx="5">
                  <c:v>1969.77</c:v>
                </c:pt>
                <c:pt idx="6">
                  <c:v>2160.27</c:v>
                </c:pt>
                <c:pt idx="7">
                  <c:v>2174.748</c:v>
                </c:pt>
                <c:pt idx="8">
                  <c:v>2531.3640000000005</c:v>
                </c:pt>
                <c:pt idx="9">
                  <c:v>2024.8879999999997</c:v>
                </c:pt>
                <c:pt idx="10">
                  <c:v>2154.6820000000002</c:v>
                </c:pt>
                <c:pt idx="11">
                  <c:v>2397.5059999999999</c:v>
                </c:pt>
                <c:pt idx="12">
                  <c:v>2309.3679999999999</c:v>
                </c:pt>
                <c:pt idx="13">
                  <c:v>2346.1980000000003</c:v>
                </c:pt>
                <c:pt idx="14">
                  <c:v>2361.692</c:v>
                </c:pt>
                <c:pt idx="15">
                  <c:v>2495.0419999999995</c:v>
                </c:pt>
                <c:pt idx="16">
                  <c:v>2270.5059999999994</c:v>
                </c:pt>
                <c:pt idx="17">
                  <c:v>1686.0519999999997</c:v>
                </c:pt>
                <c:pt idx="18">
                  <c:v>2617.4699999999998</c:v>
                </c:pt>
                <c:pt idx="19">
                  <c:v>2877.8199999999997</c:v>
                </c:pt>
                <c:pt idx="20">
                  <c:v>2055.3679999999999</c:v>
                </c:pt>
                <c:pt idx="21">
                  <c:v>2559.5579999999995</c:v>
                </c:pt>
                <c:pt idx="22">
                  <c:v>2999.4859999999999</c:v>
                </c:pt>
                <c:pt idx="23">
                  <c:v>2289.0479999999998</c:v>
                </c:pt>
                <c:pt idx="24">
                  <c:v>2688.59</c:v>
                </c:pt>
                <c:pt idx="25">
                  <c:v>3264.6620000000003</c:v>
                </c:pt>
                <c:pt idx="26">
                  <c:v>1993.8999999999999</c:v>
                </c:pt>
                <c:pt idx="27">
                  <c:v>1774.6979999999999</c:v>
                </c:pt>
                <c:pt idx="28">
                  <c:v>2124.4559999999997</c:v>
                </c:pt>
                <c:pt idx="29">
                  <c:v>2331.9740000000002</c:v>
                </c:pt>
                <c:pt idx="30">
                  <c:v>2088.3879999999999</c:v>
                </c:pt>
                <c:pt idx="31">
                  <c:v>2278.38</c:v>
                </c:pt>
                <c:pt idx="32">
                  <c:v>2431.288</c:v>
                </c:pt>
                <c:pt idx="33">
                  <c:v>1858.2639999999999</c:v>
                </c:pt>
                <c:pt idx="34">
                  <c:v>2146.2999999999997</c:v>
                </c:pt>
                <c:pt idx="35">
                  <c:v>1862.0740000000001</c:v>
                </c:pt>
                <c:pt idx="36">
                  <c:v>2478.5319999999997</c:v>
                </c:pt>
                <c:pt idx="37">
                  <c:v>2338.3240000000001</c:v>
                </c:pt>
                <c:pt idx="38">
                  <c:v>2044.192</c:v>
                </c:pt>
                <c:pt idx="39">
                  <c:v>1998.472</c:v>
                </c:pt>
                <c:pt idx="40">
                  <c:v>2101.0879999999997</c:v>
                </c:pt>
                <c:pt idx="41">
                  <c:v>2388.616</c:v>
                </c:pt>
                <c:pt idx="42">
                  <c:v>2368.5500000000002</c:v>
                </c:pt>
                <c:pt idx="43">
                  <c:v>2327.4019999999996</c:v>
                </c:pt>
                <c:pt idx="44">
                  <c:v>1972.056</c:v>
                </c:pt>
                <c:pt idx="45">
                  <c:v>1812.29</c:v>
                </c:pt>
                <c:pt idx="59">
                  <c:v>2072.64</c:v>
                </c:pt>
                <c:pt idx="60">
                  <c:v>2146.3000000000002</c:v>
                </c:pt>
                <c:pt idx="61">
                  <c:v>2217.42</c:v>
                </c:pt>
                <c:pt idx="62">
                  <c:v>2405.3800000000006</c:v>
                </c:pt>
                <c:pt idx="63">
                  <c:v>1828.7999999999997</c:v>
                </c:pt>
                <c:pt idx="64">
                  <c:v>2166.62</c:v>
                </c:pt>
                <c:pt idx="65">
                  <c:v>2301.2400000000002</c:v>
                </c:pt>
                <c:pt idx="66">
                  <c:v>2085.34</c:v>
                </c:pt>
                <c:pt idx="67">
                  <c:v>1861.8200000000002</c:v>
                </c:pt>
                <c:pt idx="68">
                  <c:v>3489.9600000000009</c:v>
                </c:pt>
                <c:pt idx="69">
                  <c:v>1526.54</c:v>
                </c:pt>
                <c:pt idx="70">
                  <c:v>1752.6</c:v>
                </c:pt>
                <c:pt idx="71">
                  <c:v>2346.96</c:v>
                </c:pt>
                <c:pt idx="72">
                  <c:v>1831.34</c:v>
                </c:pt>
                <c:pt idx="73">
                  <c:v>1778</c:v>
                </c:pt>
                <c:pt idx="74">
                  <c:v>2263.1400000000003</c:v>
                </c:pt>
                <c:pt idx="75">
                  <c:v>2164.08</c:v>
                </c:pt>
                <c:pt idx="76">
                  <c:v>1328.42</c:v>
                </c:pt>
                <c:pt idx="77">
                  <c:v>2298.6999999999998</c:v>
                </c:pt>
                <c:pt idx="78">
                  <c:v>2052.3200000000002</c:v>
                </c:pt>
                <c:pt idx="79">
                  <c:v>2395.2199999999998</c:v>
                </c:pt>
                <c:pt idx="80">
                  <c:v>2265.6799999999998</c:v>
                </c:pt>
                <c:pt idx="81">
                  <c:v>2019.3</c:v>
                </c:pt>
                <c:pt idx="82">
                  <c:v>2336.8000000000002</c:v>
                </c:pt>
                <c:pt idx="83">
                  <c:v>2407.92</c:v>
                </c:pt>
                <c:pt idx="84">
                  <c:v>1361.4400000000003</c:v>
                </c:pt>
                <c:pt idx="85">
                  <c:v>2268.2200000000003</c:v>
                </c:pt>
                <c:pt idx="86">
                  <c:v>2430.7800000000002</c:v>
                </c:pt>
                <c:pt idx="87">
                  <c:v>2212.34</c:v>
                </c:pt>
                <c:pt idx="88">
                  <c:v>1590.0400000000002</c:v>
                </c:pt>
                <c:pt idx="89">
                  <c:v>2161.54</c:v>
                </c:pt>
                <c:pt idx="90">
                  <c:v>2301.2399999999998</c:v>
                </c:pt>
                <c:pt idx="91">
                  <c:v>2192.02</c:v>
                </c:pt>
                <c:pt idx="92">
                  <c:v>1869.4400000000003</c:v>
                </c:pt>
                <c:pt idx="93">
                  <c:v>2288.54</c:v>
                </c:pt>
                <c:pt idx="94">
                  <c:v>2880.64</c:v>
                </c:pt>
                <c:pt idx="95">
                  <c:v>1864</c:v>
                </c:pt>
                <c:pt idx="96">
                  <c:v>2283</c:v>
                </c:pt>
                <c:pt idx="97">
                  <c:v>2970</c:v>
                </c:pt>
                <c:pt idx="98">
                  <c:v>2584</c:v>
                </c:pt>
                <c:pt idx="99">
                  <c:v>2450</c:v>
                </c:pt>
                <c:pt idx="101">
                  <c:v>1839.3</c:v>
                </c:pt>
                <c:pt idx="103">
                  <c:v>2621</c:v>
                </c:pt>
                <c:pt idx="104">
                  <c:v>1850</c:v>
                </c:pt>
                <c:pt idx="105">
                  <c:v>2466</c:v>
                </c:pt>
                <c:pt idx="106">
                  <c:v>1765</c:v>
                </c:pt>
                <c:pt idx="107">
                  <c:v>2084</c:v>
                </c:pt>
                <c:pt idx="108">
                  <c:v>2583</c:v>
                </c:pt>
                <c:pt idx="109">
                  <c:v>2719</c:v>
                </c:pt>
                <c:pt idx="110">
                  <c:v>1422</c:v>
                </c:pt>
              </c:numCache>
            </c:numRef>
          </c:yVal>
          <c:smooth val="0"/>
          <c:extLst>
            <c:ext xmlns:c16="http://schemas.microsoft.com/office/drawing/2014/chart" uri="{C3380CC4-5D6E-409C-BE32-E72D297353CC}">
              <c16:uniqueId val="{00000000-5608-4064-8D6C-C6FE7A81D513}"/>
            </c:ext>
          </c:extLst>
        </c:ser>
        <c:dLbls>
          <c:showLegendKey val="0"/>
          <c:showVal val="0"/>
          <c:showCatName val="0"/>
          <c:showSerName val="0"/>
          <c:showPercent val="0"/>
          <c:showBubbleSize val="0"/>
        </c:dLbls>
        <c:axId val="427912624"/>
        <c:axId val="427913016"/>
      </c:scatterChart>
      <c:valAx>
        <c:axId val="427912624"/>
        <c:scaling>
          <c:orientation val="minMax"/>
          <c:max val="2025"/>
          <c:min val="194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7913016"/>
        <c:crosses val="autoZero"/>
        <c:crossBetween val="midCat"/>
        <c:majorUnit val="5"/>
        <c:minorUnit val="1"/>
      </c:valAx>
      <c:valAx>
        <c:axId val="427913016"/>
        <c:scaling>
          <c:orientation val="minMax"/>
          <c:max val="3500"/>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79126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CHR!$B$81:$M$81</c:f>
              <c:numCache>
                <c:formatCode>0.0</c:formatCode>
                <c:ptCount val="12"/>
                <c:pt idx="0">
                  <c:v>57</c:v>
                </c:pt>
                <c:pt idx="1">
                  <c:v>2</c:v>
                </c:pt>
                <c:pt idx="2">
                  <c:v>5</c:v>
                </c:pt>
                <c:pt idx="3">
                  <c:v>3</c:v>
                </c:pt>
                <c:pt idx="4">
                  <c:v>217</c:v>
                </c:pt>
                <c:pt idx="5">
                  <c:v>148</c:v>
                </c:pt>
                <c:pt idx="6">
                  <c:v>130</c:v>
                </c:pt>
                <c:pt idx="7">
                  <c:v>122</c:v>
                </c:pt>
                <c:pt idx="8">
                  <c:v>245</c:v>
                </c:pt>
                <c:pt idx="9">
                  <c:v>204</c:v>
                </c:pt>
                <c:pt idx="10">
                  <c:v>199</c:v>
                </c:pt>
                <c:pt idx="11">
                  <c:v>121</c:v>
                </c:pt>
              </c:numCache>
            </c:numRef>
          </c:val>
          <c:extLst>
            <c:ext xmlns:c16="http://schemas.microsoft.com/office/drawing/2014/chart" uri="{C3380CC4-5D6E-409C-BE32-E72D297353CC}">
              <c16:uniqueId val="{00000000-59AD-4920-A910-9D7EC3920F97}"/>
            </c:ext>
          </c:extLst>
        </c:ser>
        <c:ser>
          <c:idx val="1"/>
          <c:order val="1"/>
          <c:tx>
            <c:v>Average</c:v>
          </c:tx>
          <c:spPr>
            <a:solidFill>
              <a:srgbClr val="FF0000"/>
            </a:solidFill>
            <a:ln>
              <a:noFill/>
            </a:ln>
            <a:effectLst/>
          </c:spPr>
          <c:invertIfNegative val="0"/>
          <c:errBars>
            <c:errBarType val="both"/>
            <c:errValType val="cust"/>
            <c:noEndCap val="0"/>
            <c:plus>
              <c:numRef>
                <c:f>CHR!$B$87:$M$87</c:f>
                <c:numCache>
                  <c:formatCode>General</c:formatCode>
                  <c:ptCount val="12"/>
                  <c:pt idx="0">
                    <c:v>64.087492655210696</c:v>
                  </c:pt>
                  <c:pt idx="1">
                    <c:v>28.695550328933599</c:v>
                  </c:pt>
                  <c:pt idx="2">
                    <c:v>44.654615391770093</c:v>
                  </c:pt>
                  <c:pt idx="3">
                    <c:v>75.22995456053593</c:v>
                  </c:pt>
                  <c:pt idx="4">
                    <c:v>92.033686188051661</c:v>
                  </c:pt>
                  <c:pt idx="5">
                    <c:v>98.325112197935752</c:v>
                  </c:pt>
                  <c:pt idx="6">
                    <c:v>78.798301769033245</c:v>
                  </c:pt>
                  <c:pt idx="7">
                    <c:v>91.284677183006963</c:v>
                  </c:pt>
                  <c:pt idx="8">
                    <c:v>111.1338529625784</c:v>
                  </c:pt>
                  <c:pt idx="9">
                    <c:v>102.21214839290727</c:v>
                  </c:pt>
                  <c:pt idx="10">
                    <c:v>132.7705112779249</c:v>
                  </c:pt>
                  <c:pt idx="11">
                    <c:v>145.01431826245303</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CHR!$B$86:$M$86</c:f>
              <c:numCache>
                <c:formatCode>0.0</c:formatCode>
                <c:ptCount val="12"/>
                <c:pt idx="0">
                  <c:v>66.793028947368413</c:v>
                </c:pt>
                <c:pt idx="1">
                  <c:v>25.534906666666657</c:v>
                </c:pt>
                <c:pt idx="2">
                  <c:v>38.577068493150691</c:v>
                </c:pt>
                <c:pt idx="3">
                  <c:v>95.227432432432451</c:v>
                </c:pt>
                <c:pt idx="4">
                  <c:v>262.25756164383557</c:v>
                </c:pt>
                <c:pt idx="5">
                  <c:v>237.18523287671238</c:v>
                </c:pt>
                <c:pt idx="6">
                  <c:v>199.48221333333333</c:v>
                </c:pt>
                <c:pt idx="7">
                  <c:v>249.38075675675674</c:v>
                </c:pt>
                <c:pt idx="8">
                  <c:v>267.96451351351357</c:v>
                </c:pt>
                <c:pt idx="9">
                  <c:v>302.7614054054053</c:v>
                </c:pt>
                <c:pt idx="10">
                  <c:v>321.26988888888889</c:v>
                </c:pt>
                <c:pt idx="11">
                  <c:v>175.56383783783787</c:v>
                </c:pt>
              </c:numCache>
            </c:numRef>
          </c:val>
          <c:extLst>
            <c:ext xmlns:c16="http://schemas.microsoft.com/office/drawing/2014/chart" uri="{C3380CC4-5D6E-409C-BE32-E72D297353CC}">
              <c16:uniqueId val="{00000001-59AD-4920-A910-9D7EC3920F97}"/>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7.397115809961955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CHR!$B$96:$M$96</c:f>
              <c:numCache>
                <c:formatCode>0.0</c:formatCode>
                <c:ptCount val="12"/>
                <c:pt idx="0">
                  <c:v>57</c:v>
                </c:pt>
                <c:pt idx="1">
                  <c:v>59</c:v>
                </c:pt>
                <c:pt idx="2">
                  <c:v>64</c:v>
                </c:pt>
                <c:pt idx="3">
                  <c:v>67</c:v>
                </c:pt>
                <c:pt idx="4">
                  <c:v>284</c:v>
                </c:pt>
                <c:pt idx="5">
                  <c:v>432</c:v>
                </c:pt>
                <c:pt idx="6">
                  <c:v>562</c:v>
                </c:pt>
                <c:pt idx="7">
                  <c:v>684</c:v>
                </c:pt>
                <c:pt idx="8">
                  <c:v>929</c:v>
                </c:pt>
                <c:pt idx="9">
                  <c:v>1133</c:v>
                </c:pt>
                <c:pt idx="10">
                  <c:v>1332</c:v>
                </c:pt>
                <c:pt idx="11">
                  <c:v>1453</c:v>
                </c:pt>
              </c:numCache>
            </c:numRef>
          </c:val>
          <c:smooth val="0"/>
          <c:extLst xmlns:c15="http://schemas.microsoft.com/office/drawing/2012/chart">
            <c:ext xmlns:c16="http://schemas.microsoft.com/office/drawing/2014/chart" uri="{C3380CC4-5D6E-409C-BE32-E72D297353CC}">
              <c16:uniqueId val="{00000000-8DD0-4900-9D33-5399E257D8DC}"/>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CHR!$B$97:$M$97</c:f>
              <c:numCache>
                <c:formatCode>0.0</c:formatCode>
                <c:ptCount val="12"/>
                <c:pt idx="0">
                  <c:v>66.793028947368413</c:v>
                </c:pt>
                <c:pt idx="1">
                  <c:v>92.32793561403507</c:v>
                </c:pt>
                <c:pt idx="2">
                  <c:v>130.90500410718576</c:v>
                </c:pt>
                <c:pt idx="3">
                  <c:v>226.1324365396182</c:v>
                </c:pt>
                <c:pt idx="4">
                  <c:v>488.38999818345377</c:v>
                </c:pt>
                <c:pt idx="5">
                  <c:v>725.57523106016617</c:v>
                </c:pt>
                <c:pt idx="6">
                  <c:v>925.05744439349951</c:v>
                </c:pt>
                <c:pt idx="7">
                  <c:v>1174.4382011502562</c:v>
                </c:pt>
                <c:pt idx="8">
                  <c:v>1442.4027146637698</c:v>
                </c:pt>
                <c:pt idx="9">
                  <c:v>1745.1641200691752</c:v>
                </c:pt>
                <c:pt idx="10">
                  <c:v>2066.4340089580642</c:v>
                </c:pt>
                <c:pt idx="11">
                  <c:v>2241.9978467959022</c:v>
                </c:pt>
              </c:numCache>
            </c:numRef>
          </c:val>
          <c:smooth val="0"/>
          <c:extLst>
            <c:ext xmlns:c16="http://schemas.microsoft.com/office/drawing/2014/chart" uri="{C3380CC4-5D6E-409C-BE32-E72D297353CC}">
              <c16:uniqueId val="{00000001-8DD0-4900-9D33-5399E257D8DC}"/>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5.992668129598554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010157935248376"/>
          <c:y val="0.1046875649977715"/>
          <c:w val="0.84184530685164916"/>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ABU!$B$36:$M$36</c:f>
              <c:numCache>
                <c:formatCode>0</c:formatCode>
                <c:ptCount val="12"/>
                <c:pt idx="0">
                  <c:v>4</c:v>
                </c:pt>
                <c:pt idx="1">
                  <c:v>4</c:v>
                </c:pt>
                <c:pt idx="2">
                  <c:v>13</c:v>
                </c:pt>
                <c:pt idx="3">
                  <c:v>20</c:v>
                </c:pt>
                <c:pt idx="4">
                  <c:v>250</c:v>
                </c:pt>
                <c:pt idx="5">
                  <c:v>392</c:v>
                </c:pt>
                <c:pt idx="6">
                  <c:v>625</c:v>
                </c:pt>
                <c:pt idx="7">
                  <c:v>803</c:v>
                </c:pt>
                <c:pt idx="8">
                  <c:v>1001</c:v>
                </c:pt>
                <c:pt idx="9">
                  <c:v>1229</c:v>
                </c:pt>
                <c:pt idx="10">
                  <c:v>1492</c:v>
                </c:pt>
                <c:pt idx="11">
                  <c:v>1539</c:v>
                </c:pt>
              </c:numCache>
            </c:numRef>
          </c:val>
          <c:smooth val="0"/>
          <c:extLst>
            <c:ext xmlns:c16="http://schemas.microsoft.com/office/drawing/2014/chart" uri="{C3380CC4-5D6E-409C-BE32-E72D297353CC}">
              <c16:uniqueId val="{00000000-91C9-4763-B94F-A71173F469C7}"/>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ABU!$B$37:$M$37</c:f>
              <c:numCache>
                <c:formatCode>0.0</c:formatCode>
                <c:ptCount val="12"/>
                <c:pt idx="0">
                  <c:v>16.9375</c:v>
                </c:pt>
                <c:pt idx="1">
                  <c:v>29.125</c:v>
                </c:pt>
                <c:pt idx="2">
                  <c:v>40.9375</c:v>
                </c:pt>
                <c:pt idx="3">
                  <c:v>163.40808823529412</c:v>
                </c:pt>
                <c:pt idx="4">
                  <c:v>437.58455882352939</c:v>
                </c:pt>
                <c:pt idx="5">
                  <c:v>718.11397058823525</c:v>
                </c:pt>
                <c:pt idx="6">
                  <c:v>990.81985294117635</c:v>
                </c:pt>
                <c:pt idx="7">
                  <c:v>1268.1727941176468</c:v>
                </c:pt>
                <c:pt idx="8">
                  <c:v>1533.7022058823527</c:v>
                </c:pt>
                <c:pt idx="9">
                  <c:v>1840.8786764705881</c:v>
                </c:pt>
                <c:pt idx="10">
                  <c:v>2173.7610294117644</c:v>
                </c:pt>
                <c:pt idx="11">
                  <c:v>2311.349264705882</c:v>
                </c:pt>
              </c:numCache>
            </c:numRef>
          </c:val>
          <c:smooth val="0"/>
          <c:extLst>
            <c:ext xmlns:c16="http://schemas.microsoft.com/office/drawing/2014/chart" uri="{C3380CC4-5D6E-409C-BE32-E72D297353CC}">
              <c16:uniqueId val="{00000001-91C9-4763-B94F-A71173F469C7}"/>
            </c:ext>
          </c:extLst>
        </c:ser>
        <c:dLbls>
          <c:showLegendKey val="0"/>
          <c:showVal val="0"/>
          <c:showCatName val="0"/>
          <c:showSerName val="0"/>
          <c:showPercent val="0"/>
          <c:showBubbleSize val="0"/>
        </c:dLbls>
        <c:marker val="1"/>
        <c:smooth val="0"/>
        <c:axId val="246188944"/>
        <c:axId val="246189336"/>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Rainfall (mm)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2417158465270973"/>
          <c:h val="9.036102033206852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layout>
        <c:manualLayout>
          <c:xMode val="edge"/>
          <c:yMode val="edge"/>
          <c:x val="0.54475016731353165"/>
          <c:y val="3.6253845429208419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CNT!$A$6:$A$85</c:f>
              <c:numCache>
                <c:formatCode>General</c:formatCode>
                <c:ptCount val="80"/>
                <c:pt idx="0">
                  <c:v>1948</c:v>
                </c:pt>
                <c:pt idx="1">
                  <c:v>1949</c:v>
                </c:pt>
                <c:pt idx="2">
                  <c:v>1950</c:v>
                </c:pt>
                <c:pt idx="3">
                  <c:v>1951</c:v>
                </c:pt>
                <c:pt idx="4">
                  <c:v>1952</c:v>
                </c:pt>
                <c:pt idx="5">
                  <c:v>1953</c:v>
                </c:pt>
                <c:pt idx="6">
                  <c:v>1954</c:v>
                </c:pt>
                <c:pt idx="7">
                  <c:v>1955</c:v>
                </c:pt>
                <c:pt idx="8">
                  <c:v>1956</c:v>
                </c:pt>
                <c:pt idx="9">
                  <c:v>1957</c:v>
                </c:pt>
                <c:pt idx="10">
                  <c:v>1958</c:v>
                </c:pt>
                <c:pt idx="11">
                  <c:v>1959</c:v>
                </c:pt>
                <c:pt idx="12">
                  <c:v>1960</c:v>
                </c:pt>
                <c:pt idx="13">
                  <c:v>1961</c:v>
                </c:pt>
                <c:pt idx="14">
                  <c:v>1962</c:v>
                </c:pt>
                <c:pt idx="15">
                  <c:v>1963</c:v>
                </c:pt>
                <c:pt idx="16">
                  <c:v>1964</c:v>
                </c:pt>
                <c:pt idx="17">
                  <c:v>1965</c:v>
                </c:pt>
                <c:pt idx="18">
                  <c:v>1966</c:v>
                </c:pt>
                <c:pt idx="19">
                  <c:v>1967</c:v>
                </c:pt>
                <c:pt idx="20">
                  <c:v>1968</c:v>
                </c:pt>
                <c:pt idx="21">
                  <c:v>1969</c:v>
                </c:pt>
                <c:pt idx="22">
                  <c:v>1970</c:v>
                </c:pt>
                <c:pt idx="23">
                  <c:v>1971</c:v>
                </c:pt>
                <c:pt idx="24">
                  <c:v>1972</c:v>
                </c:pt>
                <c:pt idx="25">
                  <c:v>1973</c:v>
                </c:pt>
                <c:pt idx="26">
                  <c:v>1974</c:v>
                </c:pt>
                <c:pt idx="27">
                  <c:v>1975</c:v>
                </c:pt>
                <c:pt idx="28">
                  <c:v>1976</c:v>
                </c:pt>
                <c:pt idx="29">
                  <c:v>1977</c:v>
                </c:pt>
                <c:pt idx="30">
                  <c:v>1978</c:v>
                </c:pt>
                <c:pt idx="31">
                  <c:v>1979</c:v>
                </c:pt>
                <c:pt idx="32">
                  <c:v>1980</c:v>
                </c:pt>
                <c:pt idx="33">
                  <c:v>1981</c:v>
                </c:pt>
                <c:pt idx="34">
                  <c:v>1982</c:v>
                </c:pt>
                <c:pt idx="35">
                  <c:v>1983</c:v>
                </c:pt>
                <c:pt idx="36">
                  <c:v>1984</c:v>
                </c:pt>
                <c:pt idx="37">
                  <c:v>1985</c:v>
                </c:pt>
                <c:pt idx="38">
                  <c:v>1986</c:v>
                </c:pt>
                <c:pt idx="39">
                  <c:v>1987</c:v>
                </c:pt>
                <c:pt idx="40">
                  <c:v>1988</c:v>
                </c:pt>
                <c:pt idx="41">
                  <c:v>1989</c:v>
                </c:pt>
                <c:pt idx="42">
                  <c:v>1990</c:v>
                </c:pt>
                <c:pt idx="43">
                  <c:v>1991</c:v>
                </c:pt>
                <c:pt idx="44">
                  <c:v>1992</c:v>
                </c:pt>
                <c:pt idx="45">
                  <c:v>1993</c:v>
                </c:pt>
                <c:pt idx="46">
                  <c:v>1994</c:v>
                </c:pt>
                <c:pt idx="47">
                  <c:v>1995</c:v>
                </c:pt>
                <c:pt idx="48">
                  <c:v>1996</c:v>
                </c:pt>
                <c:pt idx="49">
                  <c:v>1997</c:v>
                </c:pt>
                <c:pt idx="50">
                  <c:v>1998</c:v>
                </c:pt>
                <c:pt idx="51">
                  <c:v>1999</c:v>
                </c:pt>
                <c:pt idx="52">
                  <c:v>2000</c:v>
                </c:pt>
                <c:pt idx="53">
                  <c:v>2001</c:v>
                </c:pt>
                <c:pt idx="54">
                  <c:v>2002</c:v>
                </c:pt>
                <c:pt idx="55">
                  <c:v>2003</c:v>
                </c:pt>
                <c:pt idx="56">
                  <c:v>2004</c:v>
                </c:pt>
                <c:pt idx="57">
                  <c:v>2005</c:v>
                </c:pt>
                <c:pt idx="58">
                  <c:v>2006</c:v>
                </c:pt>
                <c:pt idx="59">
                  <c:v>2007</c:v>
                </c:pt>
                <c:pt idx="60">
                  <c:v>2008</c:v>
                </c:pt>
                <c:pt idx="61">
                  <c:v>2009</c:v>
                </c:pt>
                <c:pt idx="62">
                  <c:v>2010</c:v>
                </c:pt>
                <c:pt idx="63">
                  <c:v>2011</c:v>
                </c:pt>
                <c:pt idx="64">
                  <c:v>2012</c:v>
                </c:pt>
                <c:pt idx="65">
                  <c:v>2013</c:v>
                </c:pt>
                <c:pt idx="66">
                  <c:v>2014</c:v>
                </c:pt>
                <c:pt idx="67">
                  <c:v>2015</c:v>
                </c:pt>
                <c:pt idx="68">
                  <c:v>2016</c:v>
                </c:pt>
                <c:pt idx="69">
                  <c:v>2017</c:v>
                </c:pt>
                <c:pt idx="70">
                  <c:v>2018</c:v>
                </c:pt>
                <c:pt idx="71">
                  <c:v>2019</c:v>
                </c:pt>
                <c:pt idx="72">
                  <c:v>2020</c:v>
                </c:pt>
                <c:pt idx="73">
                  <c:v>2021</c:v>
                </c:pt>
                <c:pt idx="74">
                  <c:v>2022</c:v>
                </c:pt>
                <c:pt idx="75">
                  <c:v>2023</c:v>
                </c:pt>
                <c:pt idx="76">
                  <c:v>2024</c:v>
                </c:pt>
                <c:pt idx="77">
                  <c:v>2025</c:v>
                </c:pt>
                <c:pt idx="78">
                  <c:v>2026</c:v>
                </c:pt>
              </c:numCache>
            </c:numRef>
          </c:xVal>
          <c:yVal>
            <c:numRef>
              <c:f>CNT!$N$6:$N$85</c:f>
              <c:numCache>
                <c:formatCode>0.0</c:formatCode>
                <c:ptCount val="80"/>
                <c:pt idx="0">
                  <c:v>2444.2419999999997</c:v>
                </c:pt>
                <c:pt idx="1">
                  <c:v>3063.4940000000001</c:v>
                </c:pt>
                <c:pt idx="2">
                  <c:v>3801.8720000000003</c:v>
                </c:pt>
                <c:pt idx="3">
                  <c:v>3715.5119999999997</c:v>
                </c:pt>
                <c:pt idx="4">
                  <c:v>3416.808</c:v>
                </c:pt>
                <c:pt idx="5">
                  <c:v>3055.62</c:v>
                </c:pt>
                <c:pt idx="6">
                  <c:v>3515.614</c:v>
                </c:pt>
                <c:pt idx="7">
                  <c:v>3301.4919999999997</c:v>
                </c:pt>
                <c:pt idx="8">
                  <c:v>3600.7040000000006</c:v>
                </c:pt>
                <c:pt idx="9">
                  <c:v>2500.884</c:v>
                </c:pt>
                <c:pt idx="10">
                  <c:v>2399.7920000000004</c:v>
                </c:pt>
                <c:pt idx="11">
                  <c:v>3379.7240000000002</c:v>
                </c:pt>
                <c:pt idx="12">
                  <c:v>3713.4800000000005</c:v>
                </c:pt>
                <c:pt idx="13">
                  <c:v>3003.2960000000003</c:v>
                </c:pt>
                <c:pt idx="19">
                  <c:v>3291.3320000000003</c:v>
                </c:pt>
                <c:pt idx="21">
                  <c:v>3549.1419999999998</c:v>
                </c:pt>
                <c:pt idx="22">
                  <c:v>4554.4740000000002</c:v>
                </c:pt>
                <c:pt idx="24">
                  <c:v>2882.9000000000005</c:v>
                </c:pt>
                <c:pt idx="25">
                  <c:v>2590.8000000000006</c:v>
                </c:pt>
                <c:pt idx="27">
                  <c:v>2971.7999999999997</c:v>
                </c:pt>
                <c:pt idx="28">
                  <c:v>2278.3799999999997</c:v>
                </c:pt>
                <c:pt idx="29">
                  <c:v>3172.46</c:v>
                </c:pt>
                <c:pt idx="30">
                  <c:v>2781.2999999999997</c:v>
                </c:pt>
                <c:pt idx="31">
                  <c:v>2827.02</c:v>
                </c:pt>
                <c:pt idx="32">
                  <c:v>2461.2600000000002</c:v>
                </c:pt>
                <c:pt idx="33">
                  <c:v>4874.26</c:v>
                </c:pt>
                <c:pt idx="34">
                  <c:v>2664.4600000000005</c:v>
                </c:pt>
                <c:pt idx="35">
                  <c:v>2697.48</c:v>
                </c:pt>
                <c:pt idx="36">
                  <c:v>2824.4800000000005</c:v>
                </c:pt>
                <c:pt idx="37">
                  <c:v>2900.68</c:v>
                </c:pt>
                <c:pt idx="38">
                  <c:v>2938.78</c:v>
                </c:pt>
                <c:pt idx="39">
                  <c:v>4312.92</c:v>
                </c:pt>
                <c:pt idx="40">
                  <c:v>3464.5599999999995</c:v>
                </c:pt>
                <c:pt idx="41">
                  <c:v>3081.02</c:v>
                </c:pt>
                <c:pt idx="42">
                  <c:v>2961.64</c:v>
                </c:pt>
                <c:pt idx="43">
                  <c:v>2349.5</c:v>
                </c:pt>
                <c:pt idx="44">
                  <c:v>2824.4800000000005</c:v>
                </c:pt>
                <c:pt idx="45">
                  <c:v>2890.52</c:v>
                </c:pt>
                <c:pt idx="46">
                  <c:v>2573.0200000000004</c:v>
                </c:pt>
                <c:pt idx="47">
                  <c:v>3126.7400000000002</c:v>
                </c:pt>
                <c:pt idx="48">
                  <c:v>3175</c:v>
                </c:pt>
                <c:pt idx="49">
                  <c:v>1907.54</c:v>
                </c:pt>
                <c:pt idx="50">
                  <c:v>3009.9000000000005</c:v>
                </c:pt>
                <c:pt idx="51">
                  <c:v>3876.0400000000004</c:v>
                </c:pt>
                <c:pt idx="52">
                  <c:v>3688.08</c:v>
                </c:pt>
                <c:pt idx="53">
                  <c:v>2722.88</c:v>
                </c:pt>
                <c:pt idx="54">
                  <c:v>2771.1400000000003</c:v>
                </c:pt>
                <c:pt idx="55">
                  <c:v>3289.2999999999997</c:v>
                </c:pt>
                <c:pt idx="56">
                  <c:v>2893.06</c:v>
                </c:pt>
                <c:pt idx="57">
                  <c:v>3007.36</c:v>
                </c:pt>
                <c:pt idx="58">
                  <c:v>3098.8</c:v>
                </c:pt>
                <c:pt idx="59">
                  <c:v>3279.8</c:v>
                </c:pt>
                <c:pt idx="60">
                  <c:v>2358</c:v>
                </c:pt>
                <c:pt idx="61">
                  <c:v>2993</c:v>
                </c:pt>
                <c:pt idx="62">
                  <c:v>4435</c:v>
                </c:pt>
                <c:pt idx="63">
                  <c:v>3743</c:v>
                </c:pt>
                <c:pt idx="65">
                  <c:v>2584</c:v>
                </c:pt>
                <c:pt idx="66">
                  <c:v>2897</c:v>
                </c:pt>
                <c:pt idx="67">
                  <c:v>1636</c:v>
                </c:pt>
                <c:pt idx="69">
                  <c:v>2566</c:v>
                </c:pt>
                <c:pt idx="70">
                  <c:v>2421</c:v>
                </c:pt>
                <c:pt idx="71">
                  <c:v>2638</c:v>
                </c:pt>
                <c:pt idx="72">
                  <c:v>2499</c:v>
                </c:pt>
                <c:pt idx="73">
                  <c:v>2778</c:v>
                </c:pt>
                <c:pt idx="74">
                  <c:v>3260</c:v>
                </c:pt>
                <c:pt idx="75">
                  <c:v>1914</c:v>
                </c:pt>
              </c:numCache>
            </c:numRef>
          </c:yVal>
          <c:smooth val="0"/>
          <c:extLst>
            <c:ext xmlns:c16="http://schemas.microsoft.com/office/drawing/2014/chart" uri="{C3380CC4-5D6E-409C-BE32-E72D297353CC}">
              <c16:uniqueId val="{00000000-5CD3-4C53-8481-68DD2F7FBC8C}"/>
            </c:ext>
          </c:extLst>
        </c:ser>
        <c:dLbls>
          <c:showLegendKey val="0"/>
          <c:showVal val="0"/>
          <c:showCatName val="0"/>
          <c:showSerName val="0"/>
          <c:showPercent val="0"/>
          <c:showBubbleSize val="0"/>
        </c:dLbls>
        <c:axId val="427915368"/>
        <c:axId val="427915760"/>
      </c:scatterChart>
      <c:valAx>
        <c:axId val="427915368"/>
        <c:scaling>
          <c:orientation val="minMax"/>
          <c:max val="2025"/>
          <c:min val="194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7915760"/>
        <c:crosses val="autoZero"/>
        <c:crossBetween val="midCat"/>
        <c:majorUnit val="5"/>
        <c:minorUnit val="1"/>
      </c:valAx>
      <c:valAx>
        <c:axId val="427915760"/>
        <c:scaling>
          <c:orientation val="minMax"/>
          <c:max val="5000"/>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79153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CNT!$B$81:$M$81</c:f>
              <c:numCache>
                <c:formatCode>0.0</c:formatCode>
                <c:ptCount val="12"/>
                <c:pt idx="0">
                  <c:v>83</c:v>
                </c:pt>
                <c:pt idx="1">
                  <c:v>1</c:v>
                </c:pt>
                <c:pt idx="2">
                  <c:v>9</c:v>
                </c:pt>
                <c:pt idx="3">
                  <c:v>1</c:v>
                </c:pt>
                <c:pt idx="4">
                  <c:v>176</c:v>
                </c:pt>
                <c:pt idx="5">
                  <c:v>254</c:v>
                </c:pt>
                <c:pt idx="6">
                  <c:v>216</c:v>
                </c:pt>
                <c:pt idx="7">
                  <c:v>253</c:v>
                </c:pt>
                <c:pt idx="8">
                  <c:v>275</c:v>
                </c:pt>
                <c:pt idx="9">
                  <c:v>181</c:v>
                </c:pt>
                <c:pt idx="10">
                  <c:v>378</c:v>
                </c:pt>
                <c:pt idx="11">
                  <c:v>87</c:v>
                </c:pt>
              </c:numCache>
            </c:numRef>
          </c:val>
          <c:extLst>
            <c:ext xmlns:c16="http://schemas.microsoft.com/office/drawing/2014/chart" uri="{C3380CC4-5D6E-409C-BE32-E72D297353CC}">
              <c16:uniqueId val="{00000000-2A58-4646-B9D2-40F394B9C298}"/>
            </c:ext>
          </c:extLst>
        </c:ser>
        <c:ser>
          <c:idx val="1"/>
          <c:order val="1"/>
          <c:tx>
            <c:v>Average</c:v>
          </c:tx>
          <c:spPr>
            <a:solidFill>
              <a:srgbClr val="FF0000"/>
            </a:solidFill>
            <a:ln>
              <a:noFill/>
            </a:ln>
            <a:effectLst/>
          </c:spPr>
          <c:invertIfNegative val="0"/>
          <c:errBars>
            <c:errBarType val="both"/>
            <c:errValType val="cust"/>
            <c:noEndCap val="0"/>
            <c:plus>
              <c:numRef>
                <c:f>CNT!$B$87:$M$87</c:f>
                <c:numCache>
                  <c:formatCode>General</c:formatCode>
                  <c:ptCount val="12"/>
                  <c:pt idx="0">
                    <c:v>107.55201042830944</c:v>
                  </c:pt>
                  <c:pt idx="1">
                    <c:v>42.105362812934281</c:v>
                  </c:pt>
                  <c:pt idx="2">
                    <c:v>43.368686982797549</c:v>
                  </c:pt>
                  <c:pt idx="3">
                    <c:v>108.55612692127735</c:v>
                  </c:pt>
                  <c:pt idx="4">
                    <c:v>133.28294490585048</c:v>
                  </c:pt>
                  <c:pt idx="5">
                    <c:v>100.82562739560741</c:v>
                  </c:pt>
                  <c:pt idx="6">
                    <c:v>100.69314909688994</c:v>
                  </c:pt>
                  <c:pt idx="7">
                    <c:v>91.416795459960028</c:v>
                  </c:pt>
                  <c:pt idx="8">
                    <c:v>104.06198084407833</c:v>
                  </c:pt>
                  <c:pt idx="9">
                    <c:v>172.5435585228108</c:v>
                  </c:pt>
                  <c:pt idx="10">
                    <c:v>211.55068988851338</c:v>
                  </c:pt>
                  <c:pt idx="11">
                    <c:v>255.75631183104622</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CNT!$B$86:$M$86</c:f>
              <c:numCache>
                <c:formatCode>0.0</c:formatCode>
                <c:ptCount val="12"/>
                <c:pt idx="0">
                  <c:v>87.845733333333314</c:v>
                </c:pt>
                <c:pt idx="1">
                  <c:v>37.191424657534235</c:v>
                </c:pt>
                <c:pt idx="2">
                  <c:v>45.451260273972593</c:v>
                </c:pt>
                <c:pt idx="3">
                  <c:v>125.88565333333332</c:v>
                </c:pt>
                <c:pt idx="4">
                  <c:v>322.38813513513514</c:v>
                </c:pt>
                <c:pt idx="5">
                  <c:v>301.83262162162163</c:v>
                </c:pt>
                <c:pt idx="6">
                  <c:v>305.00521621621618</c:v>
                </c:pt>
                <c:pt idx="7">
                  <c:v>330.14052777777783</c:v>
                </c:pt>
                <c:pt idx="8">
                  <c:v>311.69320547945205</c:v>
                </c:pt>
                <c:pt idx="9">
                  <c:v>417.99296000000004</c:v>
                </c:pt>
                <c:pt idx="10">
                  <c:v>491.68152631578948</c:v>
                </c:pt>
                <c:pt idx="11">
                  <c:v>292.32624324324331</c:v>
                </c:pt>
              </c:numCache>
            </c:numRef>
          </c:val>
          <c:extLst>
            <c:ext xmlns:c16="http://schemas.microsoft.com/office/drawing/2014/chart" uri="{C3380CC4-5D6E-409C-BE32-E72D297353CC}">
              <c16:uniqueId val="{00000001-2A58-4646-B9D2-40F394B9C298}"/>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7.172396708838360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CNT!$B$96:$M$96</c:f>
              <c:numCache>
                <c:formatCode>0.0</c:formatCode>
                <c:ptCount val="12"/>
                <c:pt idx="0">
                  <c:v>83</c:v>
                </c:pt>
                <c:pt idx="1">
                  <c:v>84</c:v>
                </c:pt>
                <c:pt idx="2">
                  <c:v>93</c:v>
                </c:pt>
                <c:pt idx="3">
                  <c:v>94</c:v>
                </c:pt>
                <c:pt idx="4">
                  <c:v>270</c:v>
                </c:pt>
                <c:pt idx="5">
                  <c:v>524</c:v>
                </c:pt>
                <c:pt idx="6">
                  <c:v>740</c:v>
                </c:pt>
                <c:pt idx="7">
                  <c:v>993</c:v>
                </c:pt>
                <c:pt idx="8">
                  <c:v>1268</c:v>
                </c:pt>
                <c:pt idx="9">
                  <c:v>1449</c:v>
                </c:pt>
                <c:pt idx="10">
                  <c:v>1827</c:v>
                </c:pt>
                <c:pt idx="11">
                  <c:v>1914</c:v>
                </c:pt>
              </c:numCache>
            </c:numRef>
          </c:val>
          <c:smooth val="0"/>
          <c:extLst xmlns:c15="http://schemas.microsoft.com/office/drawing/2012/chart">
            <c:ext xmlns:c16="http://schemas.microsoft.com/office/drawing/2014/chart" uri="{C3380CC4-5D6E-409C-BE32-E72D297353CC}">
              <c16:uniqueId val="{00000000-CEA6-4057-B81D-87CD8B68BC64}"/>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CNT!$B$97:$M$97</c:f>
              <c:numCache>
                <c:formatCode>0.0</c:formatCode>
                <c:ptCount val="12"/>
                <c:pt idx="0">
                  <c:v>87.845733333333314</c:v>
                </c:pt>
                <c:pt idx="1">
                  <c:v>125.03715799086754</c:v>
                </c:pt>
                <c:pt idx="2">
                  <c:v>170.48841826484013</c:v>
                </c:pt>
                <c:pt idx="3">
                  <c:v>296.37407159817349</c:v>
                </c:pt>
                <c:pt idx="4">
                  <c:v>618.76220673330863</c:v>
                </c:pt>
                <c:pt idx="5">
                  <c:v>920.59482835493031</c:v>
                </c:pt>
                <c:pt idx="6">
                  <c:v>1225.6000445711466</c:v>
                </c:pt>
                <c:pt idx="7">
                  <c:v>1555.7405723489244</c:v>
                </c:pt>
                <c:pt idx="8">
                  <c:v>1867.4337778283764</c:v>
                </c:pt>
                <c:pt idx="9">
                  <c:v>2285.4267378283766</c:v>
                </c:pt>
                <c:pt idx="10">
                  <c:v>2777.1082641441662</c:v>
                </c:pt>
                <c:pt idx="11">
                  <c:v>3069.4345073874097</c:v>
                </c:pt>
              </c:numCache>
            </c:numRef>
          </c:val>
          <c:smooth val="0"/>
          <c:extLst>
            <c:ext xmlns:c16="http://schemas.microsoft.com/office/drawing/2014/chart" uri="{C3380CC4-5D6E-409C-BE32-E72D297353CC}">
              <c16:uniqueId val="{00000001-CEA6-4057-B81D-87CD8B68BC64}"/>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7.047750405922098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Monthly Precipitation</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errBars>
            <c:errBarType val="both"/>
            <c:errValType val="cust"/>
            <c:noEndCap val="0"/>
            <c:plus>
              <c:numRef>
                <c:f>COA!$B$21:$M$21</c:f>
                <c:numCache>
                  <c:formatCode>General</c:formatCode>
                  <c:ptCount val="12"/>
                  <c:pt idx="0">
                    <c:v>106.45297271565508</c:v>
                  </c:pt>
                  <c:pt idx="1">
                    <c:v>17.816248763418201</c:v>
                  </c:pt>
                  <c:pt idx="2">
                    <c:v>50.907835546210372</c:v>
                  </c:pt>
                  <c:pt idx="3">
                    <c:v>50.640998410378899</c:v>
                  </c:pt>
                  <c:pt idx="4">
                    <c:v>87.137699227525289</c:v>
                  </c:pt>
                  <c:pt idx="5">
                    <c:v>121.58351483651059</c:v>
                  </c:pt>
                  <c:pt idx="6">
                    <c:v>87.813367926908867</c:v>
                  </c:pt>
                  <c:pt idx="7">
                    <c:v>131.79749678958251</c:v>
                  </c:pt>
                  <c:pt idx="8">
                    <c:v>48.639507810009491</c:v>
                  </c:pt>
                  <c:pt idx="9">
                    <c:v>158.058630514123</c:v>
                  </c:pt>
                  <c:pt idx="10">
                    <c:v>281.81983925905575</c:v>
                  </c:pt>
                  <c:pt idx="11">
                    <c:v>263.46057405236166</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COA!$B$20:$M$20</c:f>
              <c:numCache>
                <c:formatCode>0.0</c:formatCode>
                <c:ptCount val="12"/>
                <c:pt idx="0">
                  <c:v>152.40000000000003</c:v>
                </c:pt>
                <c:pt idx="1">
                  <c:v>64.007999999999996</c:v>
                </c:pt>
                <c:pt idx="2">
                  <c:v>99.567999999999984</c:v>
                </c:pt>
                <c:pt idx="3">
                  <c:v>206.67199999999997</c:v>
                </c:pt>
                <c:pt idx="4">
                  <c:v>274.11666666666667</c:v>
                </c:pt>
                <c:pt idx="5">
                  <c:v>273.30400000000003</c:v>
                </c:pt>
                <c:pt idx="6">
                  <c:v>212.0566666666667</c:v>
                </c:pt>
                <c:pt idx="7">
                  <c:v>305.66000000000003</c:v>
                </c:pt>
                <c:pt idx="8">
                  <c:v>299.21200000000005</c:v>
                </c:pt>
                <c:pt idx="9">
                  <c:v>377.44400000000007</c:v>
                </c:pt>
                <c:pt idx="10">
                  <c:v>482.6</c:v>
                </c:pt>
                <c:pt idx="11">
                  <c:v>275.84399999999994</c:v>
                </c:pt>
              </c:numCache>
            </c:numRef>
          </c:val>
          <c:extLst>
            <c:ext xmlns:c16="http://schemas.microsoft.com/office/drawing/2014/chart" uri="{C3380CC4-5D6E-409C-BE32-E72D297353CC}">
              <c16:uniqueId val="{00000000-B3F5-41A1-A4D6-9E89EA11FA39}"/>
            </c:ext>
          </c:extLst>
        </c:ser>
        <c:dLbls>
          <c:showLegendKey val="0"/>
          <c:showVal val="0"/>
          <c:showCatName val="0"/>
          <c:showSerName val="0"/>
          <c:showPercent val="0"/>
          <c:showBubbleSize val="0"/>
        </c:dLbls>
        <c:gapWidth val="150"/>
        <c:axId val="427916544"/>
        <c:axId val="427916936"/>
      </c:barChart>
      <c:catAx>
        <c:axId val="42791654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7916936"/>
        <c:crosses val="autoZero"/>
        <c:auto val="1"/>
        <c:lblAlgn val="ctr"/>
        <c:lblOffset val="100"/>
        <c:tickMarkSkip val="1"/>
        <c:noMultiLvlLbl val="0"/>
      </c:catAx>
      <c:valAx>
        <c:axId val="427916936"/>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Rainfall (mm)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7916544"/>
        <c:crosses val="autoZero"/>
        <c:crossBetween val="between"/>
      </c:valAx>
      <c:spPr>
        <a:noFill/>
        <a:ln>
          <a:noFill/>
        </a:ln>
        <a:effectLst/>
      </c:spPr>
    </c:plotArea>
    <c:legend>
      <c:legendPos val="r"/>
      <c:layout>
        <c:manualLayout>
          <c:xMode val="edge"/>
          <c:yMode val="edge"/>
          <c:x val="0.869727808416627"/>
          <c:y val="3.8262517693318294E-2"/>
          <c:w val="9.6474101801661161E-2"/>
          <c:h val="0.1174859306216218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Monthly Precipitation</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errBars>
            <c:errBarType val="both"/>
            <c:errValType val="cust"/>
            <c:noEndCap val="0"/>
            <c:plus>
              <c:numRef>
                <c:f>CRI!$B$105:$M$105</c:f>
                <c:numCache>
                  <c:formatCode>General</c:formatCode>
                  <c:ptCount val="12"/>
                  <c:pt idx="0">
                    <c:v>80.794120965324311</c:v>
                  </c:pt>
                  <c:pt idx="1">
                    <c:v>43.759547796099845</c:v>
                  </c:pt>
                  <c:pt idx="2">
                    <c:v>36.541573150380259</c:v>
                  </c:pt>
                  <c:pt idx="3">
                    <c:v>100.74982038405271</c:v>
                  </c:pt>
                  <c:pt idx="4">
                    <c:v>128.38167827805788</c:v>
                  </c:pt>
                  <c:pt idx="5">
                    <c:v>118.09872916238089</c:v>
                  </c:pt>
                  <c:pt idx="6">
                    <c:v>126.99583017084979</c:v>
                  </c:pt>
                  <c:pt idx="7">
                    <c:v>108.43839485700403</c:v>
                  </c:pt>
                  <c:pt idx="8">
                    <c:v>98.34473034777875</c:v>
                  </c:pt>
                  <c:pt idx="9">
                    <c:v>147.59790015507005</c:v>
                  </c:pt>
                  <c:pt idx="10">
                    <c:v>209.78673549873773</c:v>
                  </c:pt>
                  <c:pt idx="11">
                    <c:v>200.90388177357715</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CRI!$B$104:$M$104</c:f>
              <c:numCache>
                <c:formatCode>0.0</c:formatCode>
                <c:ptCount val="12"/>
                <c:pt idx="0">
                  <c:v>80.840082474226847</c:v>
                </c:pt>
                <c:pt idx="1">
                  <c:v>38.471835051546414</c:v>
                </c:pt>
                <c:pt idx="2">
                  <c:v>37.220164948453615</c:v>
                </c:pt>
                <c:pt idx="3">
                  <c:v>106.40483333333337</c:v>
                </c:pt>
                <c:pt idx="4">
                  <c:v>314.7906666666666</c:v>
                </c:pt>
                <c:pt idx="5">
                  <c:v>336.84368749999999</c:v>
                </c:pt>
                <c:pt idx="6">
                  <c:v>375.89618750000005</c:v>
                </c:pt>
                <c:pt idx="7">
                  <c:v>390.71285416666677</c:v>
                </c:pt>
                <c:pt idx="8">
                  <c:v>318.02652083333334</c:v>
                </c:pt>
                <c:pt idx="9">
                  <c:v>408.89187368421057</c:v>
                </c:pt>
                <c:pt idx="10">
                  <c:v>562.62336842105276</c:v>
                </c:pt>
                <c:pt idx="11">
                  <c:v>302.08888421052632</c:v>
                </c:pt>
              </c:numCache>
            </c:numRef>
          </c:val>
          <c:extLst>
            <c:ext xmlns:c16="http://schemas.microsoft.com/office/drawing/2014/chart" uri="{C3380CC4-5D6E-409C-BE32-E72D297353CC}">
              <c16:uniqueId val="{00000000-F4EA-4016-A775-9D649E9EEAEE}"/>
            </c:ext>
          </c:extLst>
        </c:ser>
        <c:dLbls>
          <c:showLegendKey val="0"/>
          <c:showVal val="0"/>
          <c:showCatName val="0"/>
          <c:showSerName val="0"/>
          <c:showPercent val="0"/>
          <c:showBubbleSize val="0"/>
        </c:dLbls>
        <c:gapWidth val="150"/>
        <c:axId val="431511800"/>
        <c:axId val="431512192"/>
      </c:barChart>
      <c:catAx>
        <c:axId val="43151180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1512192"/>
        <c:crosses val="autoZero"/>
        <c:auto val="1"/>
        <c:lblAlgn val="ctr"/>
        <c:lblOffset val="100"/>
        <c:tickMarkSkip val="1"/>
        <c:noMultiLvlLbl val="0"/>
      </c:catAx>
      <c:valAx>
        <c:axId val="431512192"/>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Rainfall (mm)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1511800"/>
        <c:crosses val="autoZero"/>
        <c:crossBetween val="between"/>
      </c:valAx>
      <c:spPr>
        <a:noFill/>
        <a:ln>
          <a:noFill/>
        </a:ln>
        <a:effectLst/>
      </c:spPr>
    </c:plotArea>
    <c:legend>
      <c:legendPos val="r"/>
      <c:layout>
        <c:manualLayout>
          <c:xMode val="edge"/>
          <c:yMode val="edge"/>
          <c:x val="0.87933396507050177"/>
          <c:y val="8.1569566308219862E-2"/>
          <c:w val="0.11184395244786052"/>
          <c:h val="0.1174859306216218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CRI!$A$5:$A$102</c:f>
              <c:numCache>
                <c:formatCode>General</c:formatCode>
                <c:ptCount val="98"/>
                <c:pt idx="0">
                  <c:v>1882</c:v>
                </c:pt>
                <c:pt idx="1">
                  <c:v>1883</c:v>
                </c:pt>
                <c:pt idx="2">
                  <c:v>1884</c:v>
                </c:pt>
                <c:pt idx="3">
                  <c:v>1885</c:v>
                </c:pt>
                <c:pt idx="4">
                  <c:v>1886</c:v>
                </c:pt>
                <c:pt idx="5">
                  <c:v>1887</c:v>
                </c:pt>
                <c:pt idx="6">
                  <c:v>1888</c:v>
                </c:pt>
                <c:pt idx="7">
                  <c:v>1889</c:v>
                </c:pt>
                <c:pt idx="8">
                  <c:v>1890</c:v>
                </c:pt>
                <c:pt idx="9">
                  <c:v>1891</c:v>
                </c:pt>
                <c:pt idx="10">
                  <c:v>1892</c:v>
                </c:pt>
                <c:pt idx="11">
                  <c:v>1893</c:v>
                </c:pt>
                <c:pt idx="12">
                  <c:v>1894</c:v>
                </c:pt>
                <c:pt idx="13">
                  <c:v>1895</c:v>
                </c:pt>
                <c:pt idx="14">
                  <c:v>1896</c:v>
                </c:pt>
                <c:pt idx="15">
                  <c:v>1897</c:v>
                </c:pt>
                <c:pt idx="16">
                  <c:v>1898</c:v>
                </c:pt>
                <c:pt idx="17">
                  <c:v>1899</c:v>
                </c:pt>
                <c:pt idx="18">
                  <c:v>1900</c:v>
                </c:pt>
                <c:pt idx="19">
                  <c:v>1901</c:v>
                </c:pt>
                <c:pt idx="20">
                  <c:v>1902</c:v>
                </c:pt>
                <c:pt idx="21">
                  <c:v>1903</c:v>
                </c:pt>
                <c:pt idx="22">
                  <c:v>1904</c:v>
                </c:pt>
                <c:pt idx="23">
                  <c:v>1905</c:v>
                </c:pt>
                <c:pt idx="24">
                  <c:v>1906</c:v>
                </c:pt>
                <c:pt idx="25">
                  <c:v>1907</c:v>
                </c:pt>
                <c:pt idx="26">
                  <c:v>1908</c:v>
                </c:pt>
                <c:pt idx="27">
                  <c:v>1909</c:v>
                </c:pt>
                <c:pt idx="28">
                  <c:v>1910</c:v>
                </c:pt>
                <c:pt idx="29">
                  <c:v>1911</c:v>
                </c:pt>
                <c:pt idx="30">
                  <c:v>1912</c:v>
                </c:pt>
                <c:pt idx="31">
                  <c:v>1913</c:v>
                </c:pt>
                <c:pt idx="32">
                  <c:v>1914</c:v>
                </c:pt>
                <c:pt idx="33">
                  <c:v>1915</c:v>
                </c:pt>
                <c:pt idx="34">
                  <c:v>1916</c:v>
                </c:pt>
                <c:pt idx="35">
                  <c:v>1917</c:v>
                </c:pt>
                <c:pt idx="36">
                  <c:v>1918</c:v>
                </c:pt>
                <c:pt idx="37">
                  <c:v>1919</c:v>
                </c:pt>
                <c:pt idx="38">
                  <c:v>1920</c:v>
                </c:pt>
                <c:pt idx="39">
                  <c:v>1921</c:v>
                </c:pt>
                <c:pt idx="40">
                  <c:v>1922</c:v>
                </c:pt>
                <c:pt idx="41">
                  <c:v>1923</c:v>
                </c:pt>
                <c:pt idx="42">
                  <c:v>1924</c:v>
                </c:pt>
                <c:pt idx="43">
                  <c:v>1925</c:v>
                </c:pt>
                <c:pt idx="44">
                  <c:v>1926</c:v>
                </c:pt>
                <c:pt idx="45">
                  <c:v>1927</c:v>
                </c:pt>
                <c:pt idx="46">
                  <c:v>1928</c:v>
                </c:pt>
                <c:pt idx="47">
                  <c:v>1929</c:v>
                </c:pt>
                <c:pt idx="48">
                  <c:v>1930</c:v>
                </c:pt>
                <c:pt idx="49">
                  <c:v>1931</c:v>
                </c:pt>
                <c:pt idx="50">
                  <c:v>1932</c:v>
                </c:pt>
                <c:pt idx="51">
                  <c:v>1933</c:v>
                </c:pt>
                <c:pt idx="52">
                  <c:v>1934</c:v>
                </c:pt>
                <c:pt idx="53">
                  <c:v>1935</c:v>
                </c:pt>
                <c:pt idx="54">
                  <c:v>1936</c:v>
                </c:pt>
                <c:pt idx="55">
                  <c:v>1937</c:v>
                </c:pt>
                <c:pt idx="56">
                  <c:v>1938</c:v>
                </c:pt>
                <c:pt idx="57">
                  <c:v>1939</c:v>
                </c:pt>
                <c:pt idx="58">
                  <c:v>1940</c:v>
                </c:pt>
                <c:pt idx="59">
                  <c:v>1941</c:v>
                </c:pt>
                <c:pt idx="60">
                  <c:v>1942</c:v>
                </c:pt>
                <c:pt idx="61">
                  <c:v>1943</c:v>
                </c:pt>
                <c:pt idx="62">
                  <c:v>1944</c:v>
                </c:pt>
                <c:pt idx="63">
                  <c:v>1945</c:v>
                </c:pt>
                <c:pt idx="64">
                  <c:v>1946</c:v>
                </c:pt>
                <c:pt idx="65">
                  <c:v>1947</c:v>
                </c:pt>
                <c:pt idx="66">
                  <c:v>1948</c:v>
                </c:pt>
                <c:pt idx="67">
                  <c:v>1949</c:v>
                </c:pt>
                <c:pt idx="68">
                  <c:v>1950</c:v>
                </c:pt>
                <c:pt idx="69">
                  <c:v>1951</c:v>
                </c:pt>
                <c:pt idx="70">
                  <c:v>1952</c:v>
                </c:pt>
                <c:pt idx="71">
                  <c:v>1953</c:v>
                </c:pt>
                <c:pt idx="72">
                  <c:v>1954</c:v>
                </c:pt>
                <c:pt idx="73">
                  <c:v>1955</c:v>
                </c:pt>
                <c:pt idx="74">
                  <c:v>1956</c:v>
                </c:pt>
                <c:pt idx="75">
                  <c:v>1957</c:v>
                </c:pt>
                <c:pt idx="76">
                  <c:v>1958</c:v>
                </c:pt>
                <c:pt idx="77">
                  <c:v>1959</c:v>
                </c:pt>
                <c:pt idx="78">
                  <c:v>1960</c:v>
                </c:pt>
                <c:pt idx="79">
                  <c:v>1961</c:v>
                </c:pt>
                <c:pt idx="80">
                  <c:v>1962</c:v>
                </c:pt>
                <c:pt idx="81">
                  <c:v>1963</c:v>
                </c:pt>
                <c:pt idx="82">
                  <c:v>1964</c:v>
                </c:pt>
                <c:pt idx="83">
                  <c:v>1965</c:v>
                </c:pt>
                <c:pt idx="84">
                  <c:v>1966</c:v>
                </c:pt>
                <c:pt idx="85">
                  <c:v>1967</c:v>
                </c:pt>
                <c:pt idx="86">
                  <c:v>1968</c:v>
                </c:pt>
                <c:pt idx="87">
                  <c:v>1969</c:v>
                </c:pt>
                <c:pt idx="88">
                  <c:v>1970</c:v>
                </c:pt>
                <c:pt idx="89">
                  <c:v>1971</c:v>
                </c:pt>
                <c:pt idx="90">
                  <c:v>1972</c:v>
                </c:pt>
                <c:pt idx="91">
                  <c:v>1973</c:v>
                </c:pt>
                <c:pt idx="92">
                  <c:v>1974</c:v>
                </c:pt>
                <c:pt idx="93">
                  <c:v>1975</c:v>
                </c:pt>
                <c:pt idx="94">
                  <c:v>1976</c:v>
                </c:pt>
                <c:pt idx="95">
                  <c:v>1977</c:v>
                </c:pt>
                <c:pt idx="96">
                  <c:v>1978</c:v>
                </c:pt>
                <c:pt idx="97">
                  <c:v>1979</c:v>
                </c:pt>
              </c:numCache>
            </c:numRef>
          </c:xVal>
          <c:yVal>
            <c:numRef>
              <c:f>CRI!$N$5:$N$102</c:f>
              <c:numCache>
                <c:formatCode>0.0</c:formatCode>
                <c:ptCount val="98"/>
                <c:pt idx="0">
                  <c:v>3152.1400000000003</c:v>
                </c:pt>
                <c:pt idx="1">
                  <c:v>2929.6360000000004</c:v>
                </c:pt>
                <c:pt idx="2">
                  <c:v>2198.116</c:v>
                </c:pt>
                <c:pt idx="3">
                  <c:v>3715.7660000000005</c:v>
                </c:pt>
                <c:pt idx="4">
                  <c:v>3484.1180000000004</c:v>
                </c:pt>
                <c:pt idx="5">
                  <c:v>3933.9520000000002</c:v>
                </c:pt>
                <c:pt idx="8">
                  <c:v>3919.7280000000001</c:v>
                </c:pt>
                <c:pt idx="9">
                  <c:v>3168.1419999999998</c:v>
                </c:pt>
                <c:pt idx="10">
                  <c:v>3689.8579999999997</c:v>
                </c:pt>
                <c:pt idx="11">
                  <c:v>3350.0060000000003</c:v>
                </c:pt>
                <c:pt idx="12">
                  <c:v>3903.7260000000006</c:v>
                </c:pt>
                <c:pt idx="13">
                  <c:v>3849.1160000000004</c:v>
                </c:pt>
                <c:pt idx="14">
                  <c:v>3340.3540000000003</c:v>
                </c:pt>
                <c:pt idx="15">
                  <c:v>3505.962</c:v>
                </c:pt>
                <c:pt idx="16">
                  <c:v>2934.97</c:v>
                </c:pt>
                <c:pt idx="17">
                  <c:v>3379.9780000000001</c:v>
                </c:pt>
                <c:pt idx="18">
                  <c:v>2946.9080000000004</c:v>
                </c:pt>
                <c:pt idx="19">
                  <c:v>2736.8499999999995</c:v>
                </c:pt>
                <c:pt idx="20">
                  <c:v>2840.99</c:v>
                </c:pt>
                <c:pt idx="21">
                  <c:v>3207.7660000000005</c:v>
                </c:pt>
                <c:pt idx="22">
                  <c:v>3256.0259999999998</c:v>
                </c:pt>
                <c:pt idx="23">
                  <c:v>2927.6040000000003</c:v>
                </c:pt>
                <c:pt idx="24">
                  <c:v>3506.7239999999997</c:v>
                </c:pt>
                <c:pt idx="25">
                  <c:v>3186.9380000000006</c:v>
                </c:pt>
                <c:pt idx="26">
                  <c:v>3497.8340000000003</c:v>
                </c:pt>
                <c:pt idx="27">
                  <c:v>4658.6139999999996</c:v>
                </c:pt>
                <c:pt idx="28">
                  <c:v>3808.4760000000001</c:v>
                </c:pt>
                <c:pt idx="29">
                  <c:v>2863.8500000000004</c:v>
                </c:pt>
                <c:pt idx="30">
                  <c:v>2986.7860000000005</c:v>
                </c:pt>
                <c:pt idx="31">
                  <c:v>3332.9879999999994</c:v>
                </c:pt>
                <c:pt idx="32">
                  <c:v>3370.5800000000004</c:v>
                </c:pt>
                <c:pt idx="33">
                  <c:v>3880.3580000000006</c:v>
                </c:pt>
                <c:pt idx="34">
                  <c:v>2627.63</c:v>
                </c:pt>
                <c:pt idx="35">
                  <c:v>2990.0879999999997</c:v>
                </c:pt>
                <c:pt idx="36">
                  <c:v>3181.8580000000002</c:v>
                </c:pt>
                <c:pt idx="37">
                  <c:v>2560.828</c:v>
                </c:pt>
                <c:pt idx="38">
                  <c:v>2807.7159999999999</c:v>
                </c:pt>
                <c:pt idx="39">
                  <c:v>2921.5079999999998</c:v>
                </c:pt>
                <c:pt idx="40">
                  <c:v>2441.7020000000002</c:v>
                </c:pt>
                <c:pt idx="41">
                  <c:v>3505.9619999999995</c:v>
                </c:pt>
                <c:pt idx="42">
                  <c:v>3659.1239999999998</c:v>
                </c:pt>
                <c:pt idx="43">
                  <c:v>2911.0940000000001</c:v>
                </c:pt>
                <c:pt idx="44">
                  <c:v>3757.93</c:v>
                </c:pt>
                <c:pt idx="45">
                  <c:v>4181.348</c:v>
                </c:pt>
                <c:pt idx="46">
                  <c:v>3467.8620000000005</c:v>
                </c:pt>
                <c:pt idx="47">
                  <c:v>2911.0940000000001</c:v>
                </c:pt>
                <c:pt idx="48">
                  <c:v>2565.9079999999994</c:v>
                </c:pt>
                <c:pt idx="49">
                  <c:v>3354.0699999999997</c:v>
                </c:pt>
                <c:pt idx="50">
                  <c:v>3465.5759999999996</c:v>
                </c:pt>
                <c:pt idx="51">
                  <c:v>3461.0039999999999</c:v>
                </c:pt>
                <c:pt idx="52">
                  <c:v>3353.308</c:v>
                </c:pt>
                <c:pt idx="53">
                  <c:v>4366.5140000000001</c:v>
                </c:pt>
                <c:pt idx="54">
                  <c:v>2904.2359999999999</c:v>
                </c:pt>
                <c:pt idx="55">
                  <c:v>4168.902</c:v>
                </c:pt>
                <c:pt idx="56">
                  <c:v>4129.5320000000002</c:v>
                </c:pt>
                <c:pt idx="57">
                  <c:v>3213.6079999999997</c:v>
                </c:pt>
                <c:pt idx="58">
                  <c:v>3112.0079999999998</c:v>
                </c:pt>
                <c:pt idx="59">
                  <c:v>3612.3879999999999</c:v>
                </c:pt>
                <c:pt idx="60">
                  <c:v>4040.886</c:v>
                </c:pt>
                <c:pt idx="61">
                  <c:v>3206.2420000000002</c:v>
                </c:pt>
                <c:pt idx="62">
                  <c:v>3519.9320000000002</c:v>
                </c:pt>
                <c:pt idx="63">
                  <c:v>3355.848</c:v>
                </c:pt>
                <c:pt idx="64">
                  <c:v>3213.6080000000002</c:v>
                </c:pt>
                <c:pt idx="65">
                  <c:v>2860.04</c:v>
                </c:pt>
                <c:pt idx="66">
                  <c:v>2562.86</c:v>
                </c:pt>
                <c:pt idx="67">
                  <c:v>3448.8119999999999</c:v>
                </c:pt>
                <c:pt idx="68">
                  <c:v>3789.9340000000002</c:v>
                </c:pt>
                <c:pt idx="69">
                  <c:v>2905.2520000000004</c:v>
                </c:pt>
                <c:pt idx="70">
                  <c:v>4008.3739999999993</c:v>
                </c:pt>
                <c:pt idx="71">
                  <c:v>3011.6779999999999</c:v>
                </c:pt>
                <c:pt idx="72">
                  <c:v>3318.51</c:v>
                </c:pt>
                <c:pt idx="73">
                  <c:v>2980.4360000000001</c:v>
                </c:pt>
                <c:pt idx="74">
                  <c:v>3807.9679999999998</c:v>
                </c:pt>
                <c:pt idx="75">
                  <c:v>2721.1020000000003</c:v>
                </c:pt>
                <c:pt idx="76">
                  <c:v>3329.1779999999999</c:v>
                </c:pt>
                <c:pt idx="77">
                  <c:v>3224.0219999999999</c:v>
                </c:pt>
                <c:pt idx="78">
                  <c:v>4219.1939999999995</c:v>
                </c:pt>
                <c:pt idx="79">
                  <c:v>2616.9619999999995</c:v>
                </c:pt>
                <c:pt idx="80">
                  <c:v>3704.0819999999999</c:v>
                </c:pt>
                <c:pt idx="81">
                  <c:v>2777.4900000000002</c:v>
                </c:pt>
                <c:pt idx="82">
                  <c:v>2832.3540000000003</c:v>
                </c:pt>
                <c:pt idx="83">
                  <c:v>3330.7019999999993</c:v>
                </c:pt>
                <c:pt idx="84">
                  <c:v>3580.384</c:v>
                </c:pt>
                <c:pt idx="85">
                  <c:v>3164.078</c:v>
                </c:pt>
                <c:pt idx="86">
                  <c:v>2617.7240000000002</c:v>
                </c:pt>
                <c:pt idx="87">
                  <c:v>3238.5</c:v>
                </c:pt>
                <c:pt idx="88">
                  <c:v>4224.0199999999995</c:v>
                </c:pt>
                <c:pt idx="89">
                  <c:v>2882.9</c:v>
                </c:pt>
                <c:pt idx="90">
                  <c:v>2990.5960000000005</c:v>
                </c:pt>
                <c:pt idx="91">
                  <c:v>1844.0400000000002</c:v>
                </c:pt>
                <c:pt idx="92">
                  <c:v>3317.24</c:v>
                </c:pt>
                <c:pt idx="93">
                  <c:v>3007.3599999999997</c:v>
                </c:pt>
                <c:pt idx="94">
                  <c:v>2326.6400000000003</c:v>
                </c:pt>
                <c:pt idx="95">
                  <c:v>3075.94</c:v>
                </c:pt>
                <c:pt idx="96">
                  <c:v>2677.1600000000003</c:v>
                </c:pt>
              </c:numCache>
            </c:numRef>
          </c:yVal>
          <c:smooth val="0"/>
          <c:extLst>
            <c:ext xmlns:c16="http://schemas.microsoft.com/office/drawing/2014/chart" uri="{C3380CC4-5D6E-409C-BE32-E72D297353CC}">
              <c16:uniqueId val="{00000000-84F6-44D7-A038-2010D6AEA939}"/>
            </c:ext>
          </c:extLst>
        </c:ser>
        <c:dLbls>
          <c:showLegendKey val="0"/>
          <c:showVal val="0"/>
          <c:showCatName val="0"/>
          <c:showSerName val="0"/>
          <c:showPercent val="0"/>
          <c:showBubbleSize val="0"/>
        </c:dLbls>
        <c:axId val="431512976"/>
        <c:axId val="431513368"/>
      </c:scatterChart>
      <c:valAx>
        <c:axId val="431512976"/>
        <c:scaling>
          <c:orientation val="minMax"/>
          <c:max val="1980"/>
          <c:min val="188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513368"/>
        <c:crosses val="autoZero"/>
        <c:crossBetween val="midCat"/>
        <c:majorUnit val="5"/>
        <c:minorUnit val="1"/>
      </c:valAx>
      <c:valAx>
        <c:axId val="431513368"/>
        <c:scaling>
          <c:orientation val="minMax"/>
          <c:max val="5000"/>
          <c:min val="15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5129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Monthly Precipitation</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errBars>
            <c:errBarType val="both"/>
            <c:errValType val="cust"/>
            <c:noEndCap val="0"/>
            <c:plus>
              <c:numRef>
                <c:f>CSO!$B$24:$M$24</c:f>
                <c:numCache>
                  <c:formatCode>General</c:formatCode>
                  <c:ptCount val="12"/>
                  <c:pt idx="0">
                    <c:v>119.63328096033032</c:v>
                  </c:pt>
                  <c:pt idx="1">
                    <c:v>23.390076528305759</c:v>
                  </c:pt>
                  <c:pt idx="2">
                    <c:v>20.465003461193618</c:v>
                  </c:pt>
                  <c:pt idx="3">
                    <c:v>107.93804639699574</c:v>
                  </c:pt>
                  <c:pt idx="4">
                    <c:v>139.65188565381661</c:v>
                  </c:pt>
                  <c:pt idx="5">
                    <c:v>141.05873858668494</c:v>
                  </c:pt>
                  <c:pt idx="6">
                    <c:v>108.16799222021446</c:v>
                  </c:pt>
                  <c:pt idx="7">
                    <c:v>111.90697046250148</c:v>
                  </c:pt>
                  <c:pt idx="8">
                    <c:v>129.07932465477683</c:v>
                  </c:pt>
                  <c:pt idx="9">
                    <c:v>145.59900585168853</c:v>
                  </c:pt>
                  <c:pt idx="10">
                    <c:v>181.2059777481598</c:v>
                  </c:pt>
                  <c:pt idx="11">
                    <c:v>162.38850915320324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CSO!$B$23:$M$23</c:f>
              <c:numCache>
                <c:formatCode>0.0</c:formatCode>
                <c:ptCount val="12"/>
                <c:pt idx="0">
                  <c:v>73.342500000000015</c:v>
                </c:pt>
                <c:pt idx="1">
                  <c:v>24.130000000000003</c:v>
                </c:pt>
                <c:pt idx="2">
                  <c:v>21.272500000000001</c:v>
                </c:pt>
                <c:pt idx="3">
                  <c:v>133.66749999999999</c:v>
                </c:pt>
                <c:pt idx="4">
                  <c:v>315.27750000000003</c:v>
                </c:pt>
                <c:pt idx="5">
                  <c:v>341.47124999999994</c:v>
                </c:pt>
                <c:pt idx="6">
                  <c:v>322.9186666666667</c:v>
                </c:pt>
                <c:pt idx="7">
                  <c:v>379.30666666666673</c:v>
                </c:pt>
                <c:pt idx="8">
                  <c:v>353.06000000000006</c:v>
                </c:pt>
                <c:pt idx="9">
                  <c:v>425.60874999999999</c:v>
                </c:pt>
                <c:pt idx="10">
                  <c:v>437.03875000000005</c:v>
                </c:pt>
                <c:pt idx="11">
                  <c:v>256.06375000000003</c:v>
                </c:pt>
              </c:numCache>
            </c:numRef>
          </c:val>
          <c:extLst>
            <c:ext xmlns:c16="http://schemas.microsoft.com/office/drawing/2014/chart" uri="{C3380CC4-5D6E-409C-BE32-E72D297353CC}">
              <c16:uniqueId val="{00000000-ABFA-417C-A829-727A42B47C52}"/>
            </c:ext>
          </c:extLst>
        </c:ser>
        <c:dLbls>
          <c:showLegendKey val="0"/>
          <c:showVal val="0"/>
          <c:showCatName val="0"/>
          <c:showSerName val="0"/>
          <c:showPercent val="0"/>
          <c:showBubbleSize val="0"/>
        </c:dLbls>
        <c:gapWidth val="150"/>
        <c:axId val="431514152"/>
        <c:axId val="431514544"/>
      </c:barChart>
      <c:catAx>
        <c:axId val="43151415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1514544"/>
        <c:crosses val="autoZero"/>
        <c:auto val="1"/>
        <c:lblAlgn val="ctr"/>
        <c:lblOffset val="100"/>
        <c:tickMarkSkip val="1"/>
        <c:noMultiLvlLbl val="0"/>
      </c:catAx>
      <c:valAx>
        <c:axId val="431514544"/>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Rainfall (mm)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1514152"/>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layout>
        <c:manualLayout>
          <c:xMode val="edge"/>
          <c:yMode val="edge"/>
          <c:x val="0.41610023195998291"/>
          <c:y val="2.3692048146470336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046640999244777"/>
          <c:w val="0.87447491386227405"/>
          <c:h val="0.80608618246794661"/>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CTO!$A$6:$A$22</c:f>
              <c:numCache>
                <c:formatCode>General</c:formatCode>
                <c:ptCount val="17"/>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xVal>
          <c:yVal>
            <c:numRef>
              <c:f>CTO!$N$6:$N$22</c:f>
              <c:numCache>
                <c:formatCode>0.0</c:formatCode>
                <c:ptCount val="17"/>
                <c:pt idx="0">
                  <c:v>4976</c:v>
                </c:pt>
                <c:pt idx="3">
                  <c:v>4163</c:v>
                </c:pt>
                <c:pt idx="4">
                  <c:v>4863</c:v>
                </c:pt>
                <c:pt idx="5">
                  <c:v>4910</c:v>
                </c:pt>
                <c:pt idx="6">
                  <c:v>4514</c:v>
                </c:pt>
                <c:pt idx="7">
                  <c:v>3481</c:v>
                </c:pt>
                <c:pt idx="8">
                  <c:v>3493</c:v>
                </c:pt>
                <c:pt idx="10">
                  <c:v>4468</c:v>
                </c:pt>
                <c:pt idx="11">
                  <c:v>4700</c:v>
                </c:pt>
                <c:pt idx="12">
                  <c:v>3627</c:v>
                </c:pt>
              </c:numCache>
            </c:numRef>
          </c:yVal>
          <c:smooth val="0"/>
          <c:extLst>
            <c:ext xmlns:c16="http://schemas.microsoft.com/office/drawing/2014/chart" uri="{C3380CC4-5D6E-409C-BE32-E72D297353CC}">
              <c16:uniqueId val="{00000000-CAEF-4CAA-B43C-84058AA6733E}"/>
            </c:ext>
          </c:extLst>
        </c:ser>
        <c:dLbls>
          <c:showLegendKey val="0"/>
          <c:showVal val="0"/>
          <c:showCatName val="0"/>
          <c:showSerName val="0"/>
          <c:showPercent val="0"/>
          <c:showBubbleSize val="0"/>
        </c:dLbls>
        <c:axId val="431518856"/>
        <c:axId val="431519248"/>
      </c:scatterChart>
      <c:valAx>
        <c:axId val="431518856"/>
        <c:scaling>
          <c:orientation val="minMax"/>
          <c:max val="2023"/>
          <c:min val="201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1519248"/>
        <c:crosses val="autoZero"/>
        <c:crossBetween val="midCat"/>
        <c:majorUnit val="1"/>
        <c:minorUnit val="1"/>
      </c:valAx>
      <c:valAx>
        <c:axId val="431519248"/>
        <c:scaling>
          <c:orientation val="minMax"/>
          <c:max val="5000"/>
          <c:min val="34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15188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CTO!$B$18:$M$18</c:f>
              <c:numCache>
                <c:formatCode>0.0</c:formatCode>
                <c:ptCount val="12"/>
                <c:pt idx="0">
                  <c:v>361</c:v>
                </c:pt>
                <c:pt idx="1">
                  <c:v>296</c:v>
                </c:pt>
                <c:pt idx="2">
                  <c:v>124</c:v>
                </c:pt>
                <c:pt idx="3">
                  <c:v>120</c:v>
                </c:pt>
                <c:pt idx="4">
                  <c:v>364</c:v>
                </c:pt>
                <c:pt idx="5">
                  <c:v>372</c:v>
                </c:pt>
                <c:pt idx="6">
                  <c:v>373</c:v>
                </c:pt>
                <c:pt idx="7">
                  <c:v>464</c:v>
                </c:pt>
                <c:pt idx="8">
                  <c:v>298</c:v>
                </c:pt>
                <c:pt idx="9">
                  <c:v>311</c:v>
                </c:pt>
                <c:pt idx="10">
                  <c:v>236</c:v>
                </c:pt>
                <c:pt idx="11">
                  <c:v>308</c:v>
                </c:pt>
              </c:numCache>
            </c:numRef>
          </c:val>
          <c:extLst>
            <c:ext xmlns:c16="http://schemas.microsoft.com/office/drawing/2014/chart" uri="{C3380CC4-5D6E-409C-BE32-E72D297353CC}">
              <c16:uniqueId val="{00000000-7CE0-4869-A06A-C7DDF747C29A}"/>
            </c:ext>
          </c:extLst>
        </c:ser>
        <c:ser>
          <c:idx val="1"/>
          <c:order val="1"/>
          <c:tx>
            <c:v>Average</c:v>
          </c:tx>
          <c:spPr>
            <a:solidFill>
              <a:srgbClr val="FF0000"/>
            </a:solidFill>
            <a:ln>
              <a:noFill/>
            </a:ln>
            <a:effectLst/>
          </c:spPr>
          <c:invertIfNegative val="0"/>
          <c:errBars>
            <c:errBarType val="both"/>
            <c:errValType val="cust"/>
            <c:noEndCap val="0"/>
            <c:plus>
              <c:numRef>
                <c:f>CTO!$B$24:$M$24</c:f>
                <c:numCache>
                  <c:formatCode>General</c:formatCode>
                  <c:ptCount val="12"/>
                  <c:pt idx="0">
                    <c:v>176.66188914681931</c:v>
                  </c:pt>
                  <c:pt idx="1">
                    <c:v>93.380597007279277</c:v>
                  </c:pt>
                  <c:pt idx="2">
                    <c:v>183.65207141040727</c:v>
                  </c:pt>
                  <c:pt idx="3">
                    <c:v>130.72245015435942</c:v>
                  </c:pt>
                  <c:pt idx="4">
                    <c:v>133.64092724871907</c:v>
                  </c:pt>
                  <c:pt idx="5">
                    <c:v>118.34342679957626</c:v>
                  </c:pt>
                  <c:pt idx="6">
                    <c:v>130.94266214351512</c:v>
                  </c:pt>
                  <c:pt idx="7">
                    <c:v>124.84560161425091</c:v>
                  </c:pt>
                  <c:pt idx="8">
                    <c:v>149.81323996273451</c:v>
                  </c:pt>
                  <c:pt idx="9">
                    <c:v>117.7811421064401</c:v>
                  </c:pt>
                  <c:pt idx="10">
                    <c:v>352.55898926150064</c:v>
                  </c:pt>
                  <c:pt idx="11">
                    <c:v>209.49962030774878</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CTO!$B$23:$M$23</c:f>
              <c:numCache>
                <c:formatCode>0.0</c:formatCode>
                <c:ptCount val="12"/>
                <c:pt idx="0">
                  <c:v>266.61538461538464</c:v>
                </c:pt>
                <c:pt idx="1">
                  <c:v>177.53846153846155</c:v>
                </c:pt>
                <c:pt idx="2">
                  <c:v>238.91666666666666</c:v>
                </c:pt>
                <c:pt idx="3">
                  <c:v>336.23076923076923</c:v>
                </c:pt>
                <c:pt idx="4">
                  <c:v>487.69230769230768</c:v>
                </c:pt>
                <c:pt idx="5">
                  <c:v>368</c:v>
                </c:pt>
                <c:pt idx="6">
                  <c:v>446.80769230769232</c:v>
                </c:pt>
                <c:pt idx="7">
                  <c:v>410.66666666666669</c:v>
                </c:pt>
                <c:pt idx="8">
                  <c:v>333.10714285714283</c:v>
                </c:pt>
                <c:pt idx="9">
                  <c:v>338.30769230769232</c:v>
                </c:pt>
                <c:pt idx="10">
                  <c:v>533.25</c:v>
                </c:pt>
                <c:pt idx="11">
                  <c:v>391.5</c:v>
                </c:pt>
              </c:numCache>
            </c:numRef>
          </c:val>
          <c:extLst>
            <c:ext xmlns:c16="http://schemas.microsoft.com/office/drawing/2014/chart" uri="{C3380CC4-5D6E-409C-BE32-E72D297353CC}">
              <c16:uniqueId val="{00000001-7CE0-4869-A06A-C7DDF747C29A}"/>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470784194962055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CTO!$B$33:$M$33</c:f>
              <c:numCache>
                <c:formatCode>0.0</c:formatCode>
                <c:ptCount val="12"/>
                <c:pt idx="0">
                  <c:v>361</c:v>
                </c:pt>
                <c:pt idx="1">
                  <c:v>657</c:v>
                </c:pt>
                <c:pt idx="2">
                  <c:v>781</c:v>
                </c:pt>
                <c:pt idx="3">
                  <c:v>901</c:v>
                </c:pt>
                <c:pt idx="4">
                  <c:v>1265</c:v>
                </c:pt>
                <c:pt idx="5">
                  <c:v>1637</c:v>
                </c:pt>
                <c:pt idx="6">
                  <c:v>2010</c:v>
                </c:pt>
                <c:pt idx="7">
                  <c:v>2474</c:v>
                </c:pt>
                <c:pt idx="8">
                  <c:v>2772</c:v>
                </c:pt>
                <c:pt idx="9">
                  <c:v>3083</c:v>
                </c:pt>
                <c:pt idx="10">
                  <c:v>3319</c:v>
                </c:pt>
                <c:pt idx="11">
                  <c:v>3627</c:v>
                </c:pt>
              </c:numCache>
            </c:numRef>
          </c:val>
          <c:smooth val="0"/>
          <c:extLst xmlns:c15="http://schemas.microsoft.com/office/drawing/2012/chart">
            <c:ext xmlns:c16="http://schemas.microsoft.com/office/drawing/2014/chart" uri="{C3380CC4-5D6E-409C-BE32-E72D297353CC}">
              <c16:uniqueId val="{00000000-3191-4B1E-BAD4-02D823FEC2AE}"/>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CTO!$B$34:$M$34</c:f>
              <c:numCache>
                <c:formatCode>General</c:formatCode>
                <c:ptCount val="12"/>
                <c:pt idx="0">
                  <c:v>266.61538461538464</c:v>
                </c:pt>
                <c:pt idx="1">
                  <c:v>444.15384615384619</c:v>
                </c:pt>
                <c:pt idx="2">
                  <c:v>683.07051282051282</c:v>
                </c:pt>
                <c:pt idx="3">
                  <c:v>1019.301282051282</c:v>
                </c:pt>
                <c:pt idx="4">
                  <c:v>1506.9935897435896</c:v>
                </c:pt>
                <c:pt idx="5">
                  <c:v>1874.9935897435896</c:v>
                </c:pt>
                <c:pt idx="6">
                  <c:v>2321.8012820512818</c:v>
                </c:pt>
                <c:pt idx="7">
                  <c:v>2732.4679487179483</c:v>
                </c:pt>
                <c:pt idx="8">
                  <c:v>3065.5750915750909</c:v>
                </c:pt>
                <c:pt idx="9">
                  <c:v>3403.8827838827833</c:v>
                </c:pt>
                <c:pt idx="10">
                  <c:v>3937.1327838827833</c:v>
                </c:pt>
                <c:pt idx="11">
                  <c:v>4328.6327838827838</c:v>
                </c:pt>
              </c:numCache>
            </c:numRef>
          </c:val>
          <c:smooth val="0"/>
          <c:extLst>
            <c:ext xmlns:c16="http://schemas.microsoft.com/office/drawing/2014/chart" uri="{C3380CC4-5D6E-409C-BE32-E72D297353CC}">
              <c16:uniqueId val="{00000001-3191-4B1E-BAD4-02D823FEC2AE}"/>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ACL!$B$87:$M$87</c:f>
              <c:numCache>
                <c:formatCode>0.0</c:formatCode>
                <c:ptCount val="12"/>
                <c:pt idx="0">
                  <c:v>118</c:v>
                </c:pt>
                <c:pt idx="1">
                  <c:v>6</c:v>
                </c:pt>
                <c:pt idx="2">
                  <c:v>27</c:v>
                </c:pt>
                <c:pt idx="3">
                  <c:v>5</c:v>
                </c:pt>
                <c:pt idx="4">
                  <c:v>175</c:v>
                </c:pt>
                <c:pt idx="5">
                  <c:v>252</c:v>
                </c:pt>
                <c:pt idx="6">
                  <c:v>247</c:v>
                </c:pt>
                <c:pt idx="7">
                  <c:v>247</c:v>
                </c:pt>
                <c:pt idx="8">
                  <c:v>392</c:v>
                </c:pt>
                <c:pt idx="9">
                  <c:v>122</c:v>
                </c:pt>
                <c:pt idx="10">
                  <c:v>425</c:v>
                </c:pt>
                <c:pt idx="11">
                  <c:v>129</c:v>
                </c:pt>
              </c:numCache>
            </c:numRef>
          </c:val>
          <c:extLst>
            <c:ext xmlns:c16="http://schemas.microsoft.com/office/drawing/2014/chart" uri="{C3380CC4-5D6E-409C-BE32-E72D297353CC}">
              <c16:uniqueId val="{00000000-4803-404D-A30C-5F5D779887EF}"/>
            </c:ext>
          </c:extLst>
        </c:ser>
        <c:ser>
          <c:idx val="1"/>
          <c:order val="1"/>
          <c:tx>
            <c:v>Average</c:v>
          </c:tx>
          <c:spPr>
            <a:solidFill>
              <a:srgbClr val="FF0000"/>
            </a:solidFill>
            <a:ln>
              <a:noFill/>
            </a:ln>
            <a:effectLst/>
          </c:spPr>
          <c:invertIfNegative val="0"/>
          <c:errBars>
            <c:errBarType val="both"/>
            <c:errValType val="cust"/>
            <c:noEndCap val="0"/>
            <c:plus>
              <c:numRef>
                <c:f>ACL!$B$93:$M$93</c:f>
                <c:numCache>
                  <c:formatCode>General</c:formatCode>
                  <c:ptCount val="12"/>
                  <c:pt idx="0">
                    <c:v>128.3805375841512</c:v>
                  </c:pt>
                  <c:pt idx="1">
                    <c:v>51.723565094214102</c:v>
                  </c:pt>
                  <c:pt idx="2">
                    <c:v>59.194536166538235</c:v>
                  </c:pt>
                  <c:pt idx="3">
                    <c:v>131.01124701375844</c:v>
                  </c:pt>
                  <c:pt idx="4">
                    <c:v>157.737070307279</c:v>
                  </c:pt>
                  <c:pt idx="5">
                    <c:v>116.05363343423936</c:v>
                  </c:pt>
                  <c:pt idx="6">
                    <c:v>116.43546955121123</c:v>
                  </c:pt>
                  <c:pt idx="7">
                    <c:v>110.43129786453146</c:v>
                  </c:pt>
                  <c:pt idx="8">
                    <c:v>109.57733492305407</c:v>
                  </c:pt>
                  <c:pt idx="9">
                    <c:v>166.64610002630639</c:v>
                  </c:pt>
                  <c:pt idx="10">
                    <c:v>222.52550521535591</c:v>
                  </c:pt>
                  <c:pt idx="11">
                    <c:v>282.6945254157356</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ACL!$B$92:$M$92</c:f>
              <c:numCache>
                <c:formatCode>0.0</c:formatCode>
                <c:ptCount val="12"/>
                <c:pt idx="0">
                  <c:v>108.87878048780489</c:v>
                </c:pt>
                <c:pt idx="1">
                  <c:v>54.502512195121952</c:v>
                </c:pt>
                <c:pt idx="2">
                  <c:v>66.860419753086418</c:v>
                </c:pt>
                <c:pt idx="3">
                  <c:v>159.02199999999993</c:v>
                </c:pt>
                <c:pt idx="4">
                  <c:v>360.98056790123456</c:v>
                </c:pt>
                <c:pt idx="5">
                  <c:v>341.50546341463411</c:v>
                </c:pt>
                <c:pt idx="6">
                  <c:v>330.65496296296311</c:v>
                </c:pt>
                <c:pt idx="7">
                  <c:v>385.85867500000006</c:v>
                </c:pt>
                <c:pt idx="8">
                  <c:v>342.34230769230777</c:v>
                </c:pt>
                <c:pt idx="9">
                  <c:v>470.51081481481486</c:v>
                </c:pt>
                <c:pt idx="10">
                  <c:v>574.00802469135795</c:v>
                </c:pt>
                <c:pt idx="11">
                  <c:v>342.44815384615379</c:v>
                </c:pt>
              </c:numCache>
            </c:numRef>
          </c:val>
          <c:extLst>
            <c:ext xmlns:c16="http://schemas.microsoft.com/office/drawing/2014/chart" uri="{C3380CC4-5D6E-409C-BE32-E72D297353CC}">
              <c16:uniqueId val="{00000001-4803-404D-A30C-5F5D779887EF}"/>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8.220289536978608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CZL!$A$5:$A$26</c:f>
              <c:numCache>
                <c:formatCode>General</c:formatCode>
                <c:ptCount val="22"/>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numCache>
            </c:numRef>
          </c:xVal>
          <c:yVal>
            <c:numRef>
              <c:f>CZL!$N$5:$N$26</c:f>
              <c:numCache>
                <c:formatCode>0.0</c:formatCode>
                <c:ptCount val="22"/>
                <c:pt idx="0">
                  <c:v>2330</c:v>
                </c:pt>
                <c:pt idx="1">
                  <c:v>1905</c:v>
                </c:pt>
                <c:pt idx="2">
                  <c:v>2181</c:v>
                </c:pt>
                <c:pt idx="3">
                  <c:v>1956</c:v>
                </c:pt>
                <c:pt idx="4">
                  <c:v>2904</c:v>
                </c:pt>
                <c:pt idx="5">
                  <c:v>2476</c:v>
                </c:pt>
                <c:pt idx="6">
                  <c:v>2271</c:v>
                </c:pt>
                <c:pt idx="10">
                  <c:v>2166</c:v>
                </c:pt>
                <c:pt idx="11">
                  <c:v>1859</c:v>
                </c:pt>
                <c:pt idx="12">
                  <c:v>2597</c:v>
                </c:pt>
                <c:pt idx="13">
                  <c:v>2080</c:v>
                </c:pt>
                <c:pt idx="14">
                  <c:v>2310</c:v>
                </c:pt>
                <c:pt idx="15">
                  <c:v>2171</c:v>
                </c:pt>
                <c:pt idx="16">
                  <c:v>2044</c:v>
                </c:pt>
                <c:pt idx="17">
                  <c:v>1826</c:v>
                </c:pt>
              </c:numCache>
            </c:numRef>
          </c:yVal>
          <c:smooth val="0"/>
          <c:extLst>
            <c:ext xmlns:c16="http://schemas.microsoft.com/office/drawing/2014/chart" uri="{C3380CC4-5D6E-409C-BE32-E72D297353CC}">
              <c16:uniqueId val="{00000000-C9EB-4A8A-95A7-8015222CFC17}"/>
            </c:ext>
          </c:extLst>
        </c:ser>
        <c:dLbls>
          <c:showLegendKey val="0"/>
          <c:showVal val="0"/>
          <c:showCatName val="0"/>
          <c:showSerName val="0"/>
          <c:showPercent val="0"/>
          <c:showBubbleSize val="0"/>
        </c:dLbls>
        <c:axId val="433779472"/>
        <c:axId val="433779864"/>
      </c:scatterChart>
      <c:valAx>
        <c:axId val="433779472"/>
        <c:scaling>
          <c:orientation val="minMax"/>
          <c:max val="2023"/>
          <c:min val="200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779864"/>
        <c:crosses val="autoZero"/>
        <c:crossBetween val="midCat"/>
        <c:majorUnit val="1"/>
        <c:minorUnit val="1"/>
      </c:valAx>
      <c:valAx>
        <c:axId val="433779864"/>
        <c:scaling>
          <c:orientation val="minMax"/>
          <c:max val="3000"/>
          <c:min val="15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779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CZL!$B$22:$M$22</c:f>
              <c:numCache>
                <c:formatCode>0.0</c:formatCode>
                <c:ptCount val="12"/>
                <c:pt idx="0">
                  <c:v>142</c:v>
                </c:pt>
                <c:pt idx="1">
                  <c:v>0</c:v>
                </c:pt>
                <c:pt idx="2">
                  <c:v>26</c:v>
                </c:pt>
                <c:pt idx="3">
                  <c:v>28</c:v>
                </c:pt>
                <c:pt idx="4">
                  <c:v>153</c:v>
                </c:pt>
                <c:pt idx="5">
                  <c:v>130</c:v>
                </c:pt>
                <c:pt idx="6">
                  <c:v>213</c:v>
                </c:pt>
                <c:pt idx="7">
                  <c:v>243</c:v>
                </c:pt>
                <c:pt idx="8">
                  <c:v>118</c:v>
                </c:pt>
                <c:pt idx="9">
                  <c:v>242</c:v>
                </c:pt>
                <c:pt idx="10">
                  <c:v>437</c:v>
                </c:pt>
                <c:pt idx="11">
                  <c:v>94</c:v>
                </c:pt>
              </c:numCache>
            </c:numRef>
          </c:val>
          <c:extLst>
            <c:ext xmlns:c16="http://schemas.microsoft.com/office/drawing/2014/chart" uri="{C3380CC4-5D6E-409C-BE32-E72D297353CC}">
              <c16:uniqueId val="{00000000-29EB-4890-85B7-47D26F3B01C2}"/>
            </c:ext>
          </c:extLst>
        </c:ser>
        <c:ser>
          <c:idx val="1"/>
          <c:order val="1"/>
          <c:tx>
            <c:v>Average</c:v>
          </c:tx>
          <c:spPr>
            <a:solidFill>
              <a:srgbClr val="FF0000"/>
            </a:solidFill>
            <a:ln>
              <a:noFill/>
            </a:ln>
            <a:effectLst/>
          </c:spPr>
          <c:invertIfNegative val="0"/>
          <c:errBars>
            <c:errBarType val="both"/>
            <c:errValType val="cust"/>
            <c:noEndCap val="0"/>
            <c:plus>
              <c:numRef>
                <c:f>CZL!$B$28:$M$28</c:f>
                <c:numCache>
                  <c:formatCode>General</c:formatCode>
                  <c:ptCount val="12"/>
                  <c:pt idx="0">
                    <c:v>51.190891308329228</c:v>
                  </c:pt>
                  <c:pt idx="1">
                    <c:v>17.720506196756372</c:v>
                  </c:pt>
                  <c:pt idx="2">
                    <c:v>49.28458773526765</c:v>
                  </c:pt>
                  <c:pt idx="3">
                    <c:v>93.5066842530522</c:v>
                  </c:pt>
                  <c:pt idx="4">
                    <c:v>69.897871343129239</c:v>
                  </c:pt>
                  <c:pt idx="5">
                    <c:v>120.95322990118706</c:v>
                  </c:pt>
                  <c:pt idx="6">
                    <c:v>79.954628678137354</c:v>
                  </c:pt>
                  <c:pt idx="7">
                    <c:v>76.742616365789004</c:v>
                  </c:pt>
                  <c:pt idx="8">
                    <c:v>59.776927369610029</c:v>
                  </c:pt>
                  <c:pt idx="9">
                    <c:v>46.946621754047975</c:v>
                  </c:pt>
                  <c:pt idx="10">
                    <c:v>91.288046057198386</c:v>
                  </c:pt>
                  <c:pt idx="11">
                    <c:v>100.48306120055904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CZL!$B$27:$M$27</c:f>
              <c:numCache>
                <c:formatCode>0.0</c:formatCode>
                <c:ptCount val="12"/>
                <c:pt idx="0">
                  <c:v>34.411764705882355</c:v>
                </c:pt>
                <c:pt idx="1">
                  <c:v>10.388888888888889</c:v>
                </c:pt>
                <c:pt idx="2">
                  <c:v>29.294117647058822</c:v>
                </c:pt>
                <c:pt idx="3">
                  <c:v>121</c:v>
                </c:pt>
                <c:pt idx="4">
                  <c:v>244.22222222222223</c:v>
                </c:pt>
                <c:pt idx="5">
                  <c:v>262.05882352941177</c:v>
                </c:pt>
                <c:pt idx="6">
                  <c:v>238.35294117647058</c:v>
                </c:pt>
                <c:pt idx="7">
                  <c:v>251.6875</c:v>
                </c:pt>
                <c:pt idx="8">
                  <c:v>208.11111111111111</c:v>
                </c:pt>
                <c:pt idx="9">
                  <c:v>273.88235294117646</c:v>
                </c:pt>
                <c:pt idx="10">
                  <c:v>324.58823529411762</c:v>
                </c:pt>
                <c:pt idx="11">
                  <c:v>156.70588235294119</c:v>
                </c:pt>
              </c:numCache>
            </c:numRef>
          </c:val>
          <c:extLst>
            <c:ext xmlns:c16="http://schemas.microsoft.com/office/drawing/2014/chart" uri="{C3380CC4-5D6E-409C-BE32-E72D297353CC}">
              <c16:uniqueId val="{00000001-29EB-4890-85B7-47D26F3B01C2}"/>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7.118523711933268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CZL!$B$37:$M$37</c:f>
              <c:numCache>
                <c:formatCode>0.0</c:formatCode>
                <c:ptCount val="12"/>
                <c:pt idx="0">
                  <c:v>142</c:v>
                </c:pt>
                <c:pt idx="1">
                  <c:v>142</c:v>
                </c:pt>
                <c:pt idx="2">
                  <c:v>168</c:v>
                </c:pt>
                <c:pt idx="3">
                  <c:v>196</c:v>
                </c:pt>
                <c:pt idx="4">
                  <c:v>349</c:v>
                </c:pt>
                <c:pt idx="5">
                  <c:v>479</c:v>
                </c:pt>
                <c:pt idx="6">
                  <c:v>692</c:v>
                </c:pt>
                <c:pt idx="7">
                  <c:v>935</c:v>
                </c:pt>
                <c:pt idx="8">
                  <c:v>1053</c:v>
                </c:pt>
                <c:pt idx="9">
                  <c:v>1295</c:v>
                </c:pt>
                <c:pt idx="10">
                  <c:v>1732</c:v>
                </c:pt>
                <c:pt idx="11">
                  <c:v>1826</c:v>
                </c:pt>
              </c:numCache>
            </c:numRef>
          </c:val>
          <c:smooth val="0"/>
          <c:extLst xmlns:c15="http://schemas.microsoft.com/office/drawing/2012/chart">
            <c:ext xmlns:c16="http://schemas.microsoft.com/office/drawing/2014/chart" uri="{C3380CC4-5D6E-409C-BE32-E72D297353CC}">
              <c16:uniqueId val="{00000000-0F39-4AF9-AE5E-B1185029BD62}"/>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CZL!$B$38:$M$38</c:f>
              <c:numCache>
                <c:formatCode>0.0</c:formatCode>
                <c:ptCount val="12"/>
                <c:pt idx="0">
                  <c:v>34.411764705882355</c:v>
                </c:pt>
                <c:pt idx="1">
                  <c:v>44.800653594771248</c:v>
                </c:pt>
                <c:pt idx="2">
                  <c:v>74.094771241830074</c:v>
                </c:pt>
                <c:pt idx="3">
                  <c:v>195.09477124183007</c:v>
                </c:pt>
                <c:pt idx="4">
                  <c:v>439.3169934640523</c:v>
                </c:pt>
                <c:pt idx="5">
                  <c:v>701.37581699346401</c:v>
                </c:pt>
                <c:pt idx="6">
                  <c:v>939.72875816993462</c:v>
                </c:pt>
                <c:pt idx="7">
                  <c:v>1191.4162581699347</c:v>
                </c:pt>
                <c:pt idx="8">
                  <c:v>1399.5273692810458</c:v>
                </c:pt>
                <c:pt idx="9">
                  <c:v>1673.4097222222222</c:v>
                </c:pt>
                <c:pt idx="10">
                  <c:v>1997.9979575163397</c:v>
                </c:pt>
                <c:pt idx="11">
                  <c:v>2154.7038398692807</c:v>
                </c:pt>
              </c:numCache>
            </c:numRef>
          </c:val>
          <c:smooth val="0"/>
          <c:extLst>
            <c:ext xmlns:c16="http://schemas.microsoft.com/office/drawing/2014/chart" uri="{C3380CC4-5D6E-409C-BE32-E72D297353CC}">
              <c16:uniqueId val="{00000001-0F39-4AF9-AE5E-B1185029BD62}"/>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7.938593129398649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errBars>
            <c:errBarType val="both"/>
            <c:errValType val="cust"/>
            <c:noEndCap val="0"/>
            <c:plus>
              <c:numRef>
                <c:f>DAR!$B$23:$M$23</c:f>
                <c:numCache>
                  <c:formatCode>General</c:formatCode>
                  <c:ptCount val="12"/>
                  <c:pt idx="0">
                    <c:v>164.78284480751367</c:v>
                  </c:pt>
                  <c:pt idx="1">
                    <c:v>63.820651046506903</c:v>
                  </c:pt>
                  <c:pt idx="2">
                    <c:v>98.549138560979358</c:v>
                  </c:pt>
                  <c:pt idx="3">
                    <c:v>189.78103751428912</c:v>
                  </c:pt>
                  <c:pt idx="4">
                    <c:v>77.761172716351425</c:v>
                  </c:pt>
                  <c:pt idx="5">
                    <c:v>58.872281064842156</c:v>
                  </c:pt>
                  <c:pt idx="6">
                    <c:v>107.54210016148508</c:v>
                  </c:pt>
                  <c:pt idx="7">
                    <c:v>116.21277979063525</c:v>
                  </c:pt>
                  <c:pt idx="8">
                    <c:v>79.344812726898951</c:v>
                  </c:pt>
                  <c:pt idx="9">
                    <c:v>133.87206275644931</c:v>
                  </c:pt>
                  <c:pt idx="10">
                    <c:v>373.19428039561376</c:v>
                  </c:pt>
                  <c:pt idx="11">
                    <c:v>15.181102287603077</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DAR!$B$22:$M$22</c:f>
              <c:numCache>
                <c:formatCode>0.0</c:formatCode>
                <c:ptCount val="12"/>
                <c:pt idx="0">
                  <c:v>199.84000000000003</c:v>
                </c:pt>
                <c:pt idx="1">
                  <c:v>108.95333333333333</c:v>
                </c:pt>
                <c:pt idx="2">
                  <c:v>152.78888888888889</c:v>
                </c:pt>
                <c:pt idx="3">
                  <c:v>299.48</c:v>
                </c:pt>
                <c:pt idx="4">
                  <c:v>286.70400000000001</c:v>
                </c:pt>
                <c:pt idx="5">
                  <c:v>289.75555555555559</c:v>
                </c:pt>
                <c:pt idx="6">
                  <c:v>329.32749999999999</c:v>
                </c:pt>
                <c:pt idx="7">
                  <c:v>287.83333333333331</c:v>
                </c:pt>
                <c:pt idx="8">
                  <c:v>277.36666666666667</c:v>
                </c:pt>
                <c:pt idx="9">
                  <c:v>270.30333333333334</c:v>
                </c:pt>
                <c:pt idx="10">
                  <c:v>726.40800000000002</c:v>
                </c:pt>
                <c:pt idx="11">
                  <c:v>327.33999999999997</c:v>
                </c:pt>
              </c:numCache>
            </c:numRef>
          </c:val>
          <c:extLst>
            <c:ext xmlns:c16="http://schemas.microsoft.com/office/drawing/2014/chart" uri="{C3380CC4-5D6E-409C-BE32-E72D297353CC}">
              <c16:uniqueId val="{00000000-FF2D-4DAE-841B-55C796AE6AAB}"/>
            </c:ext>
          </c:extLst>
        </c:ser>
        <c:dLbls>
          <c:showLegendKey val="0"/>
          <c:showVal val="0"/>
          <c:showCatName val="0"/>
          <c:showSerName val="0"/>
          <c:showPercent val="0"/>
          <c:showBubbleSize val="0"/>
        </c:dLbls>
        <c:gapWidth val="150"/>
        <c:axId val="433780648"/>
        <c:axId val="433781040"/>
      </c:barChart>
      <c:catAx>
        <c:axId val="43378064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3781040"/>
        <c:crosses val="autoZero"/>
        <c:auto val="1"/>
        <c:lblAlgn val="ctr"/>
        <c:lblOffset val="100"/>
        <c:tickMarkSkip val="1"/>
        <c:noMultiLvlLbl val="0"/>
      </c:catAx>
      <c:valAx>
        <c:axId val="43378104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3780648"/>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DBK!$A$6:$A$32</c:f>
              <c:numCache>
                <c:formatCode>General</c:formatCode>
                <c:ptCount val="2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c:v>
                </c:pt>
                <c:pt idx="25">
                  <c:v>2026</c:v>
                </c:pt>
              </c:numCache>
            </c:numRef>
          </c:xVal>
          <c:yVal>
            <c:numRef>
              <c:f>DBK!$N$6:$N$32</c:f>
              <c:numCache>
                <c:formatCode>0.0</c:formatCode>
                <c:ptCount val="27"/>
                <c:pt idx="0">
                  <c:v>4589.7800000000007</c:v>
                </c:pt>
                <c:pt idx="1">
                  <c:v>5580.38</c:v>
                </c:pt>
                <c:pt idx="2">
                  <c:v>4536.4399999999996</c:v>
                </c:pt>
                <c:pt idx="3">
                  <c:v>5247.6400000000012</c:v>
                </c:pt>
                <c:pt idx="4">
                  <c:v>4378.96</c:v>
                </c:pt>
                <c:pt idx="5">
                  <c:v>5247.64</c:v>
                </c:pt>
                <c:pt idx="6">
                  <c:v>5307.84</c:v>
                </c:pt>
                <c:pt idx="7">
                  <c:v>3908</c:v>
                </c:pt>
                <c:pt idx="8">
                  <c:v>5549</c:v>
                </c:pt>
                <c:pt idx="9">
                  <c:v>5864</c:v>
                </c:pt>
                <c:pt idx="10">
                  <c:v>5109</c:v>
                </c:pt>
                <c:pt idx="11">
                  <c:v>4807</c:v>
                </c:pt>
                <c:pt idx="13">
                  <c:v>4507</c:v>
                </c:pt>
                <c:pt idx="14">
                  <c:v>4263</c:v>
                </c:pt>
                <c:pt idx="15">
                  <c:v>4788</c:v>
                </c:pt>
                <c:pt idx="16">
                  <c:v>4365</c:v>
                </c:pt>
                <c:pt idx="17">
                  <c:v>4895</c:v>
                </c:pt>
                <c:pt idx="18">
                  <c:v>3888</c:v>
                </c:pt>
                <c:pt idx="20">
                  <c:v>5153</c:v>
                </c:pt>
                <c:pt idx="21">
                  <c:v>4646</c:v>
                </c:pt>
                <c:pt idx="22">
                  <c:v>4291</c:v>
                </c:pt>
              </c:numCache>
            </c:numRef>
          </c:yVal>
          <c:smooth val="0"/>
          <c:extLst>
            <c:ext xmlns:c16="http://schemas.microsoft.com/office/drawing/2014/chart" uri="{C3380CC4-5D6E-409C-BE32-E72D297353CC}">
              <c16:uniqueId val="{00000000-0F19-4E70-9149-A290454BC0B4}"/>
            </c:ext>
          </c:extLst>
        </c:ser>
        <c:dLbls>
          <c:showLegendKey val="0"/>
          <c:showVal val="0"/>
          <c:showCatName val="0"/>
          <c:showSerName val="0"/>
          <c:showPercent val="0"/>
          <c:showBubbleSize val="0"/>
        </c:dLbls>
        <c:axId val="433783000"/>
        <c:axId val="433783392"/>
      </c:scatterChart>
      <c:valAx>
        <c:axId val="433783000"/>
        <c:scaling>
          <c:orientation val="minMax"/>
          <c:max val="2024"/>
          <c:min val="200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3783392"/>
        <c:crosses val="autoZero"/>
        <c:crossBetween val="midCat"/>
        <c:majorUnit val="2"/>
        <c:minorUnit val="1"/>
      </c:valAx>
      <c:valAx>
        <c:axId val="433783392"/>
        <c:scaling>
          <c:orientation val="minMax"/>
          <c:min val="38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37830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DBK!$B$28:$M$28</c:f>
              <c:numCache>
                <c:formatCode>0.0</c:formatCode>
                <c:ptCount val="12"/>
                <c:pt idx="0">
                  <c:v>296</c:v>
                </c:pt>
                <c:pt idx="1">
                  <c:v>183</c:v>
                </c:pt>
                <c:pt idx="2">
                  <c:v>133</c:v>
                </c:pt>
                <c:pt idx="3">
                  <c:v>101</c:v>
                </c:pt>
                <c:pt idx="4">
                  <c:v>337</c:v>
                </c:pt>
                <c:pt idx="5">
                  <c:v>479</c:v>
                </c:pt>
                <c:pt idx="6">
                  <c:v>640</c:v>
                </c:pt>
                <c:pt idx="7">
                  <c:v>605</c:v>
                </c:pt>
                <c:pt idx="8">
                  <c:v>335</c:v>
                </c:pt>
                <c:pt idx="9">
                  <c:v>409</c:v>
                </c:pt>
                <c:pt idx="10">
                  <c:v>439</c:v>
                </c:pt>
                <c:pt idx="11">
                  <c:v>334</c:v>
                </c:pt>
              </c:numCache>
            </c:numRef>
          </c:val>
          <c:extLst>
            <c:ext xmlns:c16="http://schemas.microsoft.com/office/drawing/2014/chart" uri="{C3380CC4-5D6E-409C-BE32-E72D297353CC}">
              <c16:uniqueId val="{00000000-E346-4B2D-A55E-78A87F6D0F5B}"/>
            </c:ext>
          </c:extLst>
        </c:ser>
        <c:ser>
          <c:idx val="1"/>
          <c:order val="1"/>
          <c:tx>
            <c:v>Average</c:v>
          </c:tx>
          <c:spPr>
            <a:solidFill>
              <a:srgbClr val="FF0000"/>
            </a:solidFill>
            <a:ln>
              <a:noFill/>
            </a:ln>
            <a:effectLst/>
          </c:spPr>
          <c:invertIfNegative val="0"/>
          <c:errBars>
            <c:errBarType val="both"/>
            <c:errValType val="cust"/>
            <c:noEndCap val="0"/>
            <c:plus>
              <c:numRef>
                <c:f>DBK!$B$34:$M$34</c:f>
                <c:numCache>
                  <c:formatCode>General</c:formatCode>
                  <c:ptCount val="12"/>
                  <c:pt idx="0">
                    <c:v>154.42085439453035</c:v>
                  </c:pt>
                  <c:pt idx="1">
                    <c:v>75.214136905995503</c:v>
                  </c:pt>
                  <c:pt idx="2">
                    <c:v>130.09996127636114</c:v>
                  </c:pt>
                  <c:pt idx="3">
                    <c:v>174.44413087195281</c:v>
                  </c:pt>
                  <c:pt idx="4">
                    <c:v>172.17133731514491</c:v>
                  </c:pt>
                  <c:pt idx="5">
                    <c:v>115.97120007756592</c:v>
                  </c:pt>
                  <c:pt idx="6">
                    <c:v>157.52291371393434</c:v>
                  </c:pt>
                  <c:pt idx="7">
                    <c:v>141.63375135093727</c:v>
                  </c:pt>
                  <c:pt idx="8">
                    <c:v>69.217849922011467</c:v>
                  </c:pt>
                  <c:pt idx="9">
                    <c:v>107.52114945184822</c:v>
                  </c:pt>
                  <c:pt idx="10">
                    <c:v>256.3631922287405</c:v>
                  </c:pt>
                  <c:pt idx="11">
                    <c:v>379.54595292518144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DBK!$B$33:$M$33</c:f>
              <c:numCache>
                <c:formatCode>0.0</c:formatCode>
                <c:ptCount val="12"/>
                <c:pt idx="0">
                  <c:v>230.00086956521741</c:v>
                </c:pt>
                <c:pt idx="1">
                  <c:v>133.46782608695653</c:v>
                </c:pt>
                <c:pt idx="2">
                  <c:v>209.46173913043478</c:v>
                </c:pt>
                <c:pt idx="3">
                  <c:v>349.87363636363636</c:v>
                </c:pt>
                <c:pt idx="4">
                  <c:v>488.28260869565219</c:v>
                </c:pt>
                <c:pt idx="5">
                  <c:v>436.27739130434787</c:v>
                </c:pt>
                <c:pt idx="6">
                  <c:v>484.67833333333328</c:v>
                </c:pt>
                <c:pt idx="7">
                  <c:v>459.15500000000003</c:v>
                </c:pt>
                <c:pt idx="8">
                  <c:v>359.32</c:v>
                </c:pt>
                <c:pt idx="9">
                  <c:v>386.77391304347822</c:v>
                </c:pt>
                <c:pt idx="10">
                  <c:v>660.71583333333331</c:v>
                </c:pt>
                <c:pt idx="11">
                  <c:v>552.48083333333341</c:v>
                </c:pt>
              </c:numCache>
            </c:numRef>
          </c:val>
          <c:extLst>
            <c:ext xmlns:c16="http://schemas.microsoft.com/office/drawing/2014/chart" uri="{C3380CC4-5D6E-409C-BE32-E72D297353CC}">
              <c16:uniqueId val="{00000001-E346-4B2D-A55E-78A87F6D0F5B}"/>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max val="1000"/>
          <c:min val="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8.729123145321120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DBK!$B$43:$M$43</c:f>
              <c:numCache>
                <c:formatCode>0.0</c:formatCode>
                <c:ptCount val="12"/>
                <c:pt idx="0">
                  <c:v>296</c:v>
                </c:pt>
                <c:pt idx="1">
                  <c:v>479</c:v>
                </c:pt>
                <c:pt idx="2">
                  <c:v>612</c:v>
                </c:pt>
                <c:pt idx="3">
                  <c:v>713</c:v>
                </c:pt>
                <c:pt idx="4">
                  <c:v>1050</c:v>
                </c:pt>
                <c:pt idx="5">
                  <c:v>1529</c:v>
                </c:pt>
                <c:pt idx="6">
                  <c:v>2169</c:v>
                </c:pt>
                <c:pt idx="7">
                  <c:v>2774</c:v>
                </c:pt>
                <c:pt idx="8">
                  <c:v>3109</c:v>
                </c:pt>
                <c:pt idx="9">
                  <c:v>3518</c:v>
                </c:pt>
                <c:pt idx="10">
                  <c:v>3957</c:v>
                </c:pt>
                <c:pt idx="11">
                  <c:v>4291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9E72-4E4B-903E-E43A2F353842}"/>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DBK!$B$44:$M$44</c:f>
              <c:numCache>
                <c:formatCode>0.0</c:formatCode>
                <c:ptCount val="12"/>
                <c:pt idx="0">
                  <c:v>230.00086956521741</c:v>
                </c:pt>
                <c:pt idx="1">
                  <c:v>363.46869565217395</c:v>
                </c:pt>
                <c:pt idx="2">
                  <c:v>572.9304347826087</c:v>
                </c:pt>
                <c:pt idx="3">
                  <c:v>922.80407114624506</c:v>
                </c:pt>
                <c:pt idx="4">
                  <c:v>1411.0866798418972</c:v>
                </c:pt>
                <c:pt idx="5">
                  <c:v>1847.3640711462451</c:v>
                </c:pt>
                <c:pt idx="6">
                  <c:v>2332.0424044795782</c:v>
                </c:pt>
                <c:pt idx="7">
                  <c:v>2791.1974044795784</c:v>
                </c:pt>
                <c:pt idx="8">
                  <c:v>3150.5174044795785</c:v>
                </c:pt>
                <c:pt idx="9">
                  <c:v>3537.2913175230569</c:v>
                </c:pt>
                <c:pt idx="10">
                  <c:v>4198.0071508563906</c:v>
                </c:pt>
                <c:pt idx="11">
                  <c:v>4750.4879841897236</c:v>
                </c:pt>
              </c:numCache>
            </c:numRef>
          </c:val>
          <c:smooth val="0"/>
          <c:extLst>
            <c:ext xmlns:c16="http://schemas.microsoft.com/office/drawing/2014/chart" uri="{C3380CC4-5D6E-409C-BE32-E72D297353CC}">
              <c16:uniqueId val="{00000001-9E72-4E4B-903E-E43A2F353842}"/>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layout>
        <c:manualLayout>
          <c:xMode val="edge"/>
          <c:yMode val="edge"/>
          <c:x val="0.43742237746398283"/>
          <c:y val="2.3692048146470336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DHT!$A$6:$A$49</c:f>
              <c:numCache>
                <c:formatCode>General</c:formatCode>
                <c:ptCount val="4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numCache>
            </c:numRef>
          </c:xVal>
          <c:yVal>
            <c:numRef>
              <c:f>DHT!$N$6:$N$49</c:f>
              <c:numCache>
                <c:formatCode>0.0</c:formatCode>
                <c:ptCount val="44"/>
                <c:pt idx="0">
                  <c:v>1742.44</c:v>
                </c:pt>
                <c:pt idx="1">
                  <c:v>1496.06</c:v>
                </c:pt>
                <c:pt idx="2">
                  <c:v>1351.28</c:v>
                </c:pt>
                <c:pt idx="3">
                  <c:v>1788.1600000000003</c:v>
                </c:pt>
                <c:pt idx="4">
                  <c:v>1978.6600000000003</c:v>
                </c:pt>
                <c:pt idx="5">
                  <c:v>1452.88</c:v>
                </c:pt>
                <c:pt idx="6">
                  <c:v>1651.0000000000002</c:v>
                </c:pt>
                <c:pt idx="7">
                  <c:v>1803.4</c:v>
                </c:pt>
                <c:pt idx="8">
                  <c:v>1907.54</c:v>
                </c:pt>
                <c:pt idx="9">
                  <c:v>1955.7999999999997</c:v>
                </c:pt>
                <c:pt idx="10">
                  <c:v>1668.7800000000002</c:v>
                </c:pt>
                <c:pt idx="11">
                  <c:v>1963.4200000000005</c:v>
                </c:pt>
                <c:pt idx="12">
                  <c:v>2199.6400000000003</c:v>
                </c:pt>
                <c:pt idx="13">
                  <c:v>1816.1000000000001</c:v>
                </c:pt>
                <c:pt idx="14">
                  <c:v>1844.0400000000002</c:v>
                </c:pt>
                <c:pt idx="15">
                  <c:v>2108.1999999999998</c:v>
                </c:pt>
                <c:pt idx="16">
                  <c:v>1859.28</c:v>
                </c:pt>
                <c:pt idx="17">
                  <c:v>1521.4599999999998</c:v>
                </c:pt>
                <c:pt idx="18">
                  <c:v>1455.42</c:v>
                </c:pt>
                <c:pt idx="19">
                  <c:v>1986.28</c:v>
                </c:pt>
                <c:pt idx="20">
                  <c:v>1755.1400000000003</c:v>
                </c:pt>
                <c:pt idx="21">
                  <c:v>1765.3</c:v>
                </c:pt>
                <c:pt idx="22">
                  <c:v>2004.06</c:v>
                </c:pt>
                <c:pt idx="23">
                  <c:v>1981.7</c:v>
                </c:pt>
                <c:pt idx="24">
                  <c:v>2025</c:v>
                </c:pt>
                <c:pt idx="25">
                  <c:v>1902</c:v>
                </c:pt>
                <c:pt idx="26">
                  <c:v>2763</c:v>
                </c:pt>
                <c:pt idx="27">
                  <c:v>2313</c:v>
                </c:pt>
                <c:pt idx="28">
                  <c:v>2053</c:v>
                </c:pt>
                <c:pt idx="29">
                  <c:v>1700</c:v>
                </c:pt>
                <c:pt idx="30">
                  <c:v>1828</c:v>
                </c:pt>
                <c:pt idx="31">
                  <c:v>1372</c:v>
                </c:pt>
                <c:pt idx="32">
                  <c:v>1841</c:v>
                </c:pt>
                <c:pt idx="33">
                  <c:v>1636</c:v>
                </c:pt>
                <c:pt idx="34">
                  <c:v>2321</c:v>
                </c:pt>
                <c:pt idx="35">
                  <c:v>1704</c:v>
                </c:pt>
                <c:pt idx="36">
                  <c:v>1963</c:v>
                </c:pt>
                <c:pt idx="37">
                  <c:v>1797</c:v>
                </c:pt>
                <c:pt idx="38">
                  <c:v>1746</c:v>
                </c:pt>
                <c:pt idx="39">
                  <c:v>1642</c:v>
                </c:pt>
              </c:numCache>
            </c:numRef>
          </c:yVal>
          <c:smooth val="0"/>
          <c:extLst>
            <c:ext xmlns:c16="http://schemas.microsoft.com/office/drawing/2014/chart" uri="{C3380CC4-5D6E-409C-BE32-E72D297353CC}">
              <c16:uniqueId val="{00000000-049C-4087-A6B7-90F26EA6A0C2}"/>
            </c:ext>
          </c:extLst>
        </c:ser>
        <c:dLbls>
          <c:showLegendKey val="0"/>
          <c:showVal val="0"/>
          <c:showCatName val="0"/>
          <c:showSerName val="0"/>
          <c:showPercent val="0"/>
          <c:showBubbleSize val="0"/>
        </c:dLbls>
        <c:axId val="433785352"/>
        <c:axId val="434238576"/>
      </c:scatterChart>
      <c:valAx>
        <c:axId val="433785352"/>
        <c:scaling>
          <c:orientation val="minMax"/>
          <c:max val="2025"/>
          <c:min val="198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238576"/>
        <c:crosses val="autoZero"/>
        <c:crossBetween val="midCat"/>
        <c:majorUnit val="5"/>
        <c:minorUnit val="1"/>
      </c:valAx>
      <c:valAx>
        <c:axId val="434238576"/>
        <c:scaling>
          <c:orientation val="minMax"/>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37853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DHT!$B$45:$M$45</c:f>
              <c:numCache>
                <c:formatCode>0.0</c:formatCode>
                <c:ptCount val="12"/>
                <c:pt idx="0">
                  <c:v>124</c:v>
                </c:pt>
                <c:pt idx="1">
                  <c:v>0</c:v>
                </c:pt>
                <c:pt idx="2">
                  <c:v>34</c:v>
                </c:pt>
                <c:pt idx="3">
                  <c:v>36</c:v>
                </c:pt>
                <c:pt idx="4">
                  <c:v>169</c:v>
                </c:pt>
                <c:pt idx="5">
                  <c:v>109</c:v>
                </c:pt>
                <c:pt idx="6">
                  <c:v>126</c:v>
                </c:pt>
                <c:pt idx="7">
                  <c:v>231</c:v>
                </c:pt>
                <c:pt idx="8">
                  <c:v>48</c:v>
                </c:pt>
                <c:pt idx="9">
                  <c:v>313</c:v>
                </c:pt>
                <c:pt idx="10">
                  <c:v>362</c:v>
                </c:pt>
                <c:pt idx="11">
                  <c:v>90</c:v>
                </c:pt>
              </c:numCache>
            </c:numRef>
          </c:val>
          <c:extLst>
            <c:ext xmlns:c16="http://schemas.microsoft.com/office/drawing/2014/chart" uri="{C3380CC4-5D6E-409C-BE32-E72D297353CC}">
              <c16:uniqueId val="{00000000-651E-4382-A573-8499EDC32BF5}"/>
            </c:ext>
          </c:extLst>
        </c:ser>
        <c:ser>
          <c:idx val="1"/>
          <c:order val="1"/>
          <c:tx>
            <c:v>Average</c:v>
          </c:tx>
          <c:spPr>
            <a:solidFill>
              <a:srgbClr val="FF0000"/>
            </a:solidFill>
            <a:ln>
              <a:noFill/>
            </a:ln>
            <a:effectLst/>
          </c:spPr>
          <c:invertIfNegative val="0"/>
          <c:errBars>
            <c:errBarType val="both"/>
            <c:errValType val="cust"/>
            <c:noEndCap val="0"/>
            <c:plus>
              <c:numRef>
                <c:f>DBK!$B$34:$M$34</c:f>
                <c:numCache>
                  <c:formatCode>General</c:formatCode>
                  <c:ptCount val="12"/>
                  <c:pt idx="0">
                    <c:v>154.42085439453035</c:v>
                  </c:pt>
                  <c:pt idx="1">
                    <c:v>75.214136905995503</c:v>
                  </c:pt>
                  <c:pt idx="2">
                    <c:v>130.09996127636114</c:v>
                  </c:pt>
                  <c:pt idx="3">
                    <c:v>174.44413087195281</c:v>
                  </c:pt>
                  <c:pt idx="4">
                    <c:v>172.17133731514491</c:v>
                  </c:pt>
                  <c:pt idx="5">
                    <c:v>115.97120007756592</c:v>
                  </c:pt>
                  <c:pt idx="6">
                    <c:v>157.52291371393434</c:v>
                  </c:pt>
                  <c:pt idx="7">
                    <c:v>141.63375135093727</c:v>
                  </c:pt>
                  <c:pt idx="8">
                    <c:v>69.217849922011467</c:v>
                  </c:pt>
                  <c:pt idx="9">
                    <c:v>107.52114945184822</c:v>
                  </c:pt>
                  <c:pt idx="10">
                    <c:v>256.3631922287405</c:v>
                  </c:pt>
                  <c:pt idx="11">
                    <c:v>379.54595292518144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DHT!$B$50:$M$50</c:f>
              <c:numCache>
                <c:formatCode>0.0</c:formatCode>
                <c:ptCount val="12"/>
                <c:pt idx="0">
                  <c:v>32.945</c:v>
                </c:pt>
                <c:pt idx="1">
                  <c:v>14.922500000000003</c:v>
                </c:pt>
                <c:pt idx="2">
                  <c:v>18.737073170731705</c:v>
                </c:pt>
                <c:pt idx="3">
                  <c:v>82.319512195121945</c:v>
                </c:pt>
                <c:pt idx="4">
                  <c:v>226.6580487804878</c:v>
                </c:pt>
                <c:pt idx="5">
                  <c:v>219.29365853658538</c:v>
                </c:pt>
                <c:pt idx="6">
                  <c:v>192.21463414634147</c:v>
                </c:pt>
                <c:pt idx="7">
                  <c:v>192.57902439024392</c:v>
                </c:pt>
                <c:pt idx="8">
                  <c:v>216.91219512195124</c:v>
                </c:pt>
                <c:pt idx="9">
                  <c:v>252.42585365853657</c:v>
                </c:pt>
                <c:pt idx="10">
                  <c:v>256.17560975609757</c:v>
                </c:pt>
                <c:pt idx="11">
                  <c:v>135.2419512195122</c:v>
                </c:pt>
              </c:numCache>
            </c:numRef>
          </c:val>
          <c:extLst>
            <c:ext xmlns:c16="http://schemas.microsoft.com/office/drawing/2014/chart" uri="{C3380CC4-5D6E-409C-BE32-E72D297353CC}">
              <c16:uniqueId val="{00000001-651E-4382-A573-8499EDC32BF5}"/>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7.253712529354881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DHT!$B$60:$M$60</c:f>
              <c:numCache>
                <c:formatCode>0.0</c:formatCode>
                <c:ptCount val="12"/>
                <c:pt idx="0">
                  <c:v>124</c:v>
                </c:pt>
                <c:pt idx="1">
                  <c:v>124</c:v>
                </c:pt>
                <c:pt idx="2">
                  <c:v>158</c:v>
                </c:pt>
                <c:pt idx="3">
                  <c:v>194</c:v>
                </c:pt>
                <c:pt idx="4">
                  <c:v>363</c:v>
                </c:pt>
                <c:pt idx="5">
                  <c:v>472</c:v>
                </c:pt>
                <c:pt idx="6">
                  <c:v>598</c:v>
                </c:pt>
                <c:pt idx="7">
                  <c:v>829</c:v>
                </c:pt>
                <c:pt idx="8">
                  <c:v>877</c:v>
                </c:pt>
                <c:pt idx="9">
                  <c:v>1190</c:v>
                </c:pt>
                <c:pt idx="10">
                  <c:v>1552</c:v>
                </c:pt>
                <c:pt idx="11">
                  <c:v>1642</c:v>
                </c:pt>
              </c:numCache>
            </c:numRef>
          </c:val>
          <c:smooth val="0"/>
          <c:extLst xmlns:c15="http://schemas.microsoft.com/office/drawing/2012/chart">
            <c:ext xmlns:c16="http://schemas.microsoft.com/office/drawing/2014/chart" uri="{C3380CC4-5D6E-409C-BE32-E72D297353CC}">
              <c16:uniqueId val="{00000000-C433-4489-8EFF-43C3AF2BAFB5}"/>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DHT!$B$61:$M$61</c:f>
              <c:numCache>
                <c:formatCode>0.0</c:formatCode>
                <c:ptCount val="12"/>
                <c:pt idx="0">
                  <c:v>32.945</c:v>
                </c:pt>
                <c:pt idx="1">
                  <c:v>47.867500000000007</c:v>
                </c:pt>
                <c:pt idx="2">
                  <c:v>66.604573170731712</c:v>
                </c:pt>
                <c:pt idx="3">
                  <c:v>148.92408536585367</c:v>
                </c:pt>
                <c:pt idx="4">
                  <c:v>375.58213414634145</c:v>
                </c:pt>
                <c:pt idx="5">
                  <c:v>594.87579268292689</c:v>
                </c:pt>
                <c:pt idx="6">
                  <c:v>787.09042682926838</c:v>
                </c:pt>
                <c:pt idx="7">
                  <c:v>979.66945121951233</c:v>
                </c:pt>
                <c:pt idx="8">
                  <c:v>1196.5816463414635</c:v>
                </c:pt>
                <c:pt idx="9">
                  <c:v>1449.0075000000002</c:v>
                </c:pt>
                <c:pt idx="10">
                  <c:v>1705.1831097560978</c:v>
                </c:pt>
                <c:pt idx="11">
                  <c:v>1840.42506097561</c:v>
                </c:pt>
              </c:numCache>
            </c:numRef>
          </c:val>
          <c:smooth val="0"/>
          <c:extLst>
            <c:ext xmlns:c16="http://schemas.microsoft.com/office/drawing/2014/chart" uri="{C3380CC4-5D6E-409C-BE32-E72D297353CC}">
              <c16:uniqueId val="{00000001-C433-4489-8EFF-43C3AF2BAFB5}"/>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912810092286851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ACL!$A$6:$A$91</c:f>
              <c:numCache>
                <c:formatCode>General</c:formatCode>
                <c:ptCount val="86"/>
                <c:pt idx="0">
                  <c:v>1942</c:v>
                </c:pt>
                <c:pt idx="1">
                  <c:v>1943</c:v>
                </c:pt>
                <c:pt idx="2">
                  <c:v>1944</c:v>
                </c:pt>
                <c:pt idx="3">
                  <c:v>1945</c:v>
                </c:pt>
                <c:pt idx="4">
                  <c:v>1946</c:v>
                </c:pt>
                <c:pt idx="5">
                  <c:v>1947</c:v>
                </c:pt>
                <c:pt idx="6">
                  <c:v>1948</c:v>
                </c:pt>
                <c:pt idx="7">
                  <c:v>1949</c:v>
                </c:pt>
                <c:pt idx="8">
                  <c:v>1950</c:v>
                </c:pt>
                <c:pt idx="9">
                  <c:v>1951</c:v>
                </c:pt>
                <c:pt idx="10">
                  <c:v>1952</c:v>
                </c:pt>
                <c:pt idx="11">
                  <c:v>1953</c:v>
                </c:pt>
                <c:pt idx="12">
                  <c:v>1954</c:v>
                </c:pt>
                <c:pt idx="13">
                  <c:v>1955</c:v>
                </c:pt>
                <c:pt idx="14">
                  <c:v>1956</c:v>
                </c:pt>
                <c:pt idx="15">
                  <c:v>1957</c:v>
                </c:pt>
                <c:pt idx="16">
                  <c:v>1958</c:v>
                </c:pt>
                <c:pt idx="17">
                  <c:v>1959</c:v>
                </c:pt>
                <c:pt idx="18">
                  <c:v>1960</c:v>
                </c:pt>
                <c:pt idx="19">
                  <c:v>1961</c:v>
                </c:pt>
                <c:pt idx="20">
                  <c:v>1962</c:v>
                </c:pt>
                <c:pt idx="21">
                  <c:v>1963</c:v>
                </c:pt>
                <c:pt idx="22">
                  <c:v>1964</c:v>
                </c:pt>
                <c:pt idx="23">
                  <c:v>1965</c:v>
                </c:pt>
                <c:pt idx="24">
                  <c:v>1966</c:v>
                </c:pt>
                <c:pt idx="25">
                  <c:v>1967</c:v>
                </c:pt>
                <c:pt idx="26">
                  <c:v>1968</c:v>
                </c:pt>
                <c:pt idx="27">
                  <c:v>1969</c:v>
                </c:pt>
                <c:pt idx="28">
                  <c:v>1970</c:v>
                </c:pt>
                <c:pt idx="29">
                  <c:v>1971</c:v>
                </c:pt>
                <c:pt idx="30">
                  <c:v>1972</c:v>
                </c:pt>
                <c:pt idx="31">
                  <c:v>1973</c:v>
                </c:pt>
                <c:pt idx="32">
                  <c:v>1974</c:v>
                </c:pt>
                <c:pt idx="33">
                  <c:v>1975</c:v>
                </c:pt>
                <c:pt idx="34">
                  <c:v>1976</c:v>
                </c:pt>
                <c:pt idx="35">
                  <c:v>1977</c:v>
                </c:pt>
                <c:pt idx="36">
                  <c:v>1978</c:v>
                </c:pt>
                <c:pt idx="37">
                  <c:v>1979</c:v>
                </c:pt>
                <c:pt idx="38">
                  <c:v>1980</c:v>
                </c:pt>
                <c:pt idx="39">
                  <c:v>1981</c:v>
                </c:pt>
                <c:pt idx="40">
                  <c:v>1982</c:v>
                </c:pt>
                <c:pt idx="41">
                  <c:v>1983</c:v>
                </c:pt>
                <c:pt idx="42">
                  <c:v>1984</c:v>
                </c:pt>
                <c:pt idx="43">
                  <c:v>1985</c:v>
                </c:pt>
                <c:pt idx="44">
                  <c:v>1986</c:v>
                </c:pt>
                <c:pt idx="45">
                  <c:v>1987</c:v>
                </c:pt>
                <c:pt idx="46">
                  <c:v>1988</c:v>
                </c:pt>
                <c:pt idx="47">
                  <c:v>1989</c:v>
                </c:pt>
                <c:pt idx="48">
                  <c:v>1990</c:v>
                </c:pt>
                <c:pt idx="49">
                  <c:v>1991</c:v>
                </c:pt>
                <c:pt idx="50">
                  <c:v>1992</c:v>
                </c:pt>
                <c:pt idx="51">
                  <c:v>1993</c:v>
                </c:pt>
                <c:pt idx="52">
                  <c:v>1994</c:v>
                </c:pt>
                <c:pt idx="53">
                  <c:v>1995</c:v>
                </c:pt>
                <c:pt idx="54">
                  <c:v>1996</c:v>
                </c:pt>
                <c:pt idx="55">
                  <c:v>1997</c:v>
                </c:pt>
                <c:pt idx="56">
                  <c:v>1998</c:v>
                </c:pt>
                <c:pt idx="57">
                  <c:v>1999</c:v>
                </c:pt>
                <c:pt idx="58">
                  <c:v>2000</c:v>
                </c:pt>
                <c:pt idx="59">
                  <c:v>2001</c:v>
                </c:pt>
                <c:pt idx="60">
                  <c:v>2002</c:v>
                </c:pt>
                <c:pt idx="61">
                  <c:v>2003</c:v>
                </c:pt>
                <c:pt idx="62">
                  <c:v>2004</c:v>
                </c:pt>
                <c:pt idx="63">
                  <c:v>2005</c:v>
                </c:pt>
                <c:pt idx="64">
                  <c:v>2006</c:v>
                </c:pt>
                <c:pt idx="65">
                  <c:v>2007</c:v>
                </c:pt>
                <c:pt idx="66">
                  <c:v>2008</c:v>
                </c:pt>
                <c:pt idx="67">
                  <c:v>2009</c:v>
                </c:pt>
                <c:pt idx="68">
                  <c:v>2010</c:v>
                </c:pt>
                <c:pt idx="69">
                  <c:v>2011</c:v>
                </c:pt>
                <c:pt idx="70">
                  <c:v>2012</c:v>
                </c:pt>
                <c:pt idx="71">
                  <c:v>2013</c:v>
                </c:pt>
                <c:pt idx="72">
                  <c:v>2014</c:v>
                </c:pt>
                <c:pt idx="73">
                  <c:v>2015</c:v>
                </c:pt>
                <c:pt idx="74">
                  <c:v>2016</c:v>
                </c:pt>
                <c:pt idx="75">
                  <c:v>2017</c:v>
                </c:pt>
                <c:pt idx="76">
                  <c:v>2018</c:v>
                </c:pt>
                <c:pt idx="77">
                  <c:v>2019</c:v>
                </c:pt>
                <c:pt idx="78">
                  <c:v>2020</c:v>
                </c:pt>
                <c:pt idx="79">
                  <c:v>2021</c:v>
                </c:pt>
                <c:pt idx="80">
                  <c:v>2022</c:v>
                </c:pt>
                <c:pt idx="81">
                  <c:v>2023</c:v>
                </c:pt>
                <c:pt idx="82">
                  <c:v>2024</c:v>
                </c:pt>
                <c:pt idx="83">
                  <c:v>2025</c:v>
                </c:pt>
                <c:pt idx="84">
                  <c:v>2026</c:v>
                </c:pt>
              </c:numCache>
            </c:numRef>
          </c:xVal>
          <c:yVal>
            <c:numRef>
              <c:f>ACL!$N$6:$N$91</c:f>
              <c:numCache>
                <c:formatCode>0.0</c:formatCode>
                <c:ptCount val="86"/>
                <c:pt idx="0">
                  <c:v>3956.0499999999997</c:v>
                </c:pt>
                <c:pt idx="1">
                  <c:v>4207.0020000000004</c:v>
                </c:pt>
                <c:pt idx="2">
                  <c:v>4233.1639999999998</c:v>
                </c:pt>
                <c:pt idx="3">
                  <c:v>3961.8919999999998</c:v>
                </c:pt>
                <c:pt idx="4">
                  <c:v>3279.3939999999998</c:v>
                </c:pt>
                <c:pt idx="6">
                  <c:v>3172.2060000000001</c:v>
                </c:pt>
                <c:pt idx="7">
                  <c:v>3745.4839999999999</c:v>
                </c:pt>
                <c:pt idx="8">
                  <c:v>4370.5779999999995</c:v>
                </c:pt>
                <c:pt idx="9">
                  <c:v>3513.0740000000005</c:v>
                </c:pt>
                <c:pt idx="10">
                  <c:v>3527.2980000000002</c:v>
                </c:pt>
                <c:pt idx="11">
                  <c:v>3342.3860000000004</c:v>
                </c:pt>
                <c:pt idx="12">
                  <c:v>3700.018</c:v>
                </c:pt>
                <c:pt idx="13">
                  <c:v>3204.7179999999998</c:v>
                </c:pt>
                <c:pt idx="14">
                  <c:v>3681.4759999999997</c:v>
                </c:pt>
                <c:pt idx="15">
                  <c:v>2491.9939999999997</c:v>
                </c:pt>
                <c:pt idx="16">
                  <c:v>2949.7020000000002</c:v>
                </c:pt>
                <c:pt idx="17">
                  <c:v>3323.5899999999997</c:v>
                </c:pt>
                <c:pt idx="18">
                  <c:v>3542.03</c:v>
                </c:pt>
                <c:pt idx="19">
                  <c:v>2683.51</c:v>
                </c:pt>
                <c:pt idx="25">
                  <c:v>3329.1780000000008</c:v>
                </c:pt>
                <c:pt idx="27">
                  <c:v>3867.9119999999998</c:v>
                </c:pt>
                <c:pt idx="28">
                  <c:v>4578.8580000000002</c:v>
                </c:pt>
                <c:pt idx="30">
                  <c:v>3106.42</c:v>
                </c:pt>
                <c:pt idx="31">
                  <c:v>3103.8800000000006</c:v>
                </c:pt>
                <c:pt idx="32">
                  <c:v>3416.3</c:v>
                </c:pt>
                <c:pt idx="33">
                  <c:v>3843.0200000000004</c:v>
                </c:pt>
                <c:pt idx="34">
                  <c:v>2562.86</c:v>
                </c:pt>
                <c:pt idx="35">
                  <c:v>3030.2200000000003</c:v>
                </c:pt>
                <c:pt idx="36">
                  <c:v>3733.7999999999997</c:v>
                </c:pt>
                <c:pt idx="37">
                  <c:v>3578.860000000001</c:v>
                </c:pt>
                <c:pt idx="38">
                  <c:v>2595.8800000000006</c:v>
                </c:pt>
                <c:pt idx="39">
                  <c:v>4833.6200000000008</c:v>
                </c:pt>
                <c:pt idx="40">
                  <c:v>2862.58</c:v>
                </c:pt>
                <c:pt idx="41">
                  <c:v>3274.06</c:v>
                </c:pt>
                <c:pt idx="42">
                  <c:v>3660.1400000000003</c:v>
                </c:pt>
                <c:pt idx="43">
                  <c:v>3891.28</c:v>
                </c:pt>
                <c:pt idx="44">
                  <c:v>3251.2000000000003</c:v>
                </c:pt>
                <c:pt idx="45">
                  <c:v>4640.579999999999</c:v>
                </c:pt>
                <c:pt idx="46">
                  <c:v>4066.54</c:v>
                </c:pt>
                <c:pt idx="47">
                  <c:v>3362.9600000000005</c:v>
                </c:pt>
                <c:pt idx="48">
                  <c:v>4467.8600000000006</c:v>
                </c:pt>
                <c:pt idx="49">
                  <c:v>3647.4400000000005</c:v>
                </c:pt>
                <c:pt idx="50">
                  <c:v>3822.7</c:v>
                </c:pt>
                <c:pt idx="51">
                  <c:v>3736.3400000000006</c:v>
                </c:pt>
                <c:pt idx="52">
                  <c:v>3794.76</c:v>
                </c:pt>
                <c:pt idx="53">
                  <c:v>4742.18</c:v>
                </c:pt>
                <c:pt idx="54">
                  <c:v>4643.12</c:v>
                </c:pt>
                <c:pt idx="55">
                  <c:v>2359.6600000000003</c:v>
                </c:pt>
                <c:pt idx="56">
                  <c:v>3870.96</c:v>
                </c:pt>
                <c:pt idx="57">
                  <c:v>4757.420000000001</c:v>
                </c:pt>
                <c:pt idx="58">
                  <c:v>4008.12</c:v>
                </c:pt>
                <c:pt idx="59">
                  <c:v>3167.38</c:v>
                </c:pt>
                <c:pt idx="60">
                  <c:v>2987.04</c:v>
                </c:pt>
                <c:pt idx="61">
                  <c:v>3903.98</c:v>
                </c:pt>
                <c:pt idx="62">
                  <c:v>4244.34</c:v>
                </c:pt>
                <c:pt idx="63">
                  <c:v>3291.8400000000006</c:v>
                </c:pt>
                <c:pt idx="64">
                  <c:v>3578.86</c:v>
                </c:pt>
                <c:pt idx="65">
                  <c:v>3953.84</c:v>
                </c:pt>
                <c:pt idx="66">
                  <c:v>3025</c:v>
                </c:pt>
                <c:pt idx="67">
                  <c:v>3615</c:v>
                </c:pt>
                <c:pt idx="68">
                  <c:v>5122</c:v>
                </c:pt>
                <c:pt idx="69">
                  <c:v>4363</c:v>
                </c:pt>
                <c:pt idx="70">
                  <c:v>3974</c:v>
                </c:pt>
                <c:pt idx="71">
                  <c:v>2703</c:v>
                </c:pt>
                <c:pt idx="72">
                  <c:v>3275</c:v>
                </c:pt>
                <c:pt idx="73">
                  <c:v>1944</c:v>
                </c:pt>
                <c:pt idx="74">
                  <c:v>4004</c:v>
                </c:pt>
                <c:pt idx="75">
                  <c:v>3028</c:v>
                </c:pt>
                <c:pt idx="76">
                  <c:v>3643</c:v>
                </c:pt>
                <c:pt idx="77">
                  <c:v>2586</c:v>
                </c:pt>
                <c:pt idx="78">
                  <c:v>2708</c:v>
                </c:pt>
                <c:pt idx="79">
                  <c:v>3200</c:v>
                </c:pt>
                <c:pt idx="80">
                  <c:v>3500</c:v>
                </c:pt>
                <c:pt idx="81">
                  <c:v>2145</c:v>
                </c:pt>
              </c:numCache>
            </c:numRef>
          </c:yVal>
          <c:smooth val="0"/>
          <c:extLst>
            <c:ext xmlns:c16="http://schemas.microsoft.com/office/drawing/2014/chart" uri="{C3380CC4-5D6E-409C-BE32-E72D297353CC}">
              <c16:uniqueId val="{00000000-3D78-4942-841A-9FD822A10E81}"/>
            </c:ext>
          </c:extLst>
        </c:ser>
        <c:dLbls>
          <c:showLegendKey val="0"/>
          <c:showVal val="0"/>
          <c:showCatName val="0"/>
          <c:showSerName val="0"/>
          <c:showPercent val="0"/>
          <c:showBubbleSize val="0"/>
        </c:dLbls>
        <c:axId val="246190120"/>
        <c:axId val="246190512"/>
      </c:scatterChart>
      <c:valAx>
        <c:axId val="246190120"/>
        <c:scaling>
          <c:orientation val="minMax"/>
          <c:max val="2025"/>
          <c:min val="194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90512"/>
        <c:crosses val="autoZero"/>
        <c:crossBetween val="midCat"/>
        <c:majorUnit val="5"/>
        <c:minorUnit val="1"/>
      </c:valAx>
      <c:valAx>
        <c:axId val="246190512"/>
        <c:scaling>
          <c:orientation val="minMax"/>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901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EMH!$A$6:$A$127</c:f>
              <c:numCache>
                <c:formatCode>General</c:formatCode>
                <c:ptCount val="122"/>
                <c:pt idx="0">
                  <c:v>1906</c:v>
                </c:pt>
                <c:pt idx="1">
                  <c:v>1907</c:v>
                </c:pt>
                <c:pt idx="2">
                  <c:v>1908</c:v>
                </c:pt>
                <c:pt idx="3">
                  <c:v>1909</c:v>
                </c:pt>
                <c:pt idx="4">
                  <c:v>1910</c:v>
                </c:pt>
                <c:pt idx="5">
                  <c:v>1911</c:v>
                </c:pt>
                <c:pt idx="6">
                  <c:v>1912</c:v>
                </c:pt>
                <c:pt idx="7">
                  <c:v>1913</c:v>
                </c:pt>
                <c:pt idx="8">
                  <c:v>1914</c:v>
                </c:pt>
                <c:pt idx="9">
                  <c:v>1915</c:v>
                </c:pt>
                <c:pt idx="10">
                  <c:v>1916</c:v>
                </c:pt>
                <c:pt idx="11">
                  <c:v>1917</c:v>
                </c:pt>
                <c:pt idx="12">
                  <c:v>1918</c:v>
                </c:pt>
                <c:pt idx="13">
                  <c:v>1919</c:v>
                </c:pt>
                <c:pt idx="14">
                  <c:v>1920</c:v>
                </c:pt>
                <c:pt idx="15">
                  <c:v>1921</c:v>
                </c:pt>
                <c:pt idx="16">
                  <c:v>1922</c:v>
                </c:pt>
                <c:pt idx="17">
                  <c:v>1923</c:v>
                </c:pt>
                <c:pt idx="18">
                  <c:v>1924</c:v>
                </c:pt>
                <c:pt idx="19">
                  <c:v>1925</c:v>
                </c:pt>
                <c:pt idx="20">
                  <c:v>1926</c:v>
                </c:pt>
                <c:pt idx="21">
                  <c:v>1927</c:v>
                </c:pt>
                <c:pt idx="22">
                  <c:v>1928</c:v>
                </c:pt>
                <c:pt idx="23">
                  <c:v>1929</c:v>
                </c:pt>
                <c:pt idx="24">
                  <c:v>1930</c:v>
                </c:pt>
                <c:pt idx="25">
                  <c:v>1931</c:v>
                </c:pt>
                <c:pt idx="26">
                  <c:v>1932</c:v>
                </c:pt>
                <c:pt idx="27">
                  <c:v>1933</c:v>
                </c:pt>
                <c:pt idx="28">
                  <c:v>1934</c:v>
                </c:pt>
                <c:pt idx="29">
                  <c:v>1935</c:v>
                </c:pt>
                <c:pt idx="30">
                  <c:v>1936</c:v>
                </c:pt>
                <c:pt idx="31">
                  <c:v>1937</c:v>
                </c:pt>
                <c:pt idx="32">
                  <c:v>1938</c:v>
                </c:pt>
                <c:pt idx="33">
                  <c:v>1939</c:v>
                </c:pt>
                <c:pt idx="34">
                  <c:v>1940</c:v>
                </c:pt>
                <c:pt idx="35">
                  <c:v>1941</c:v>
                </c:pt>
                <c:pt idx="36">
                  <c:v>1942</c:v>
                </c:pt>
                <c:pt idx="37">
                  <c:v>1943</c:v>
                </c:pt>
                <c:pt idx="38">
                  <c:v>1944</c:v>
                </c:pt>
                <c:pt idx="39">
                  <c:v>1945</c:v>
                </c:pt>
                <c:pt idx="40">
                  <c:v>1946</c:v>
                </c:pt>
                <c:pt idx="41">
                  <c:v>1947</c:v>
                </c:pt>
                <c:pt idx="42">
                  <c:v>1948</c:v>
                </c:pt>
                <c:pt idx="43">
                  <c:v>1949</c:v>
                </c:pt>
                <c:pt idx="44">
                  <c:v>1950</c:v>
                </c:pt>
                <c:pt idx="45">
                  <c:v>1951</c:v>
                </c:pt>
                <c:pt idx="46">
                  <c:v>1952</c:v>
                </c:pt>
                <c:pt idx="47">
                  <c:v>1953</c:v>
                </c:pt>
                <c:pt idx="48">
                  <c:v>1954</c:v>
                </c:pt>
                <c:pt idx="49">
                  <c:v>1955</c:v>
                </c:pt>
                <c:pt idx="50">
                  <c:v>1956</c:v>
                </c:pt>
                <c:pt idx="51">
                  <c:v>1957</c:v>
                </c:pt>
                <c:pt idx="52">
                  <c:v>1958</c:v>
                </c:pt>
                <c:pt idx="53">
                  <c:v>1959</c:v>
                </c:pt>
                <c:pt idx="54">
                  <c:v>1960</c:v>
                </c:pt>
                <c:pt idx="55">
                  <c:v>1961</c:v>
                </c:pt>
                <c:pt idx="56">
                  <c:v>1962</c:v>
                </c:pt>
                <c:pt idx="57">
                  <c:v>1963</c:v>
                </c:pt>
                <c:pt idx="58">
                  <c:v>1964</c:v>
                </c:pt>
                <c:pt idx="59">
                  <c:v>1965</c:v>
                </c:pt>
                <c:pt idx="60">
                  <c:v>1966</c:v>
                </c:pt>
                <c:pt idx="61">
                  <c:v>1967</c:v>
                </c:pt>
                <c:pt idx="62">
                  <c:v>1968</c:v>
                </c:pt>
                <c:pt idx="63">
                  <c:v>1969</c:v>
                </c:pt>
                <c:pt idx="64">
                  <c:v>1970</c:v>
                </c:pt>
                <c:pt idx="65">
                  <c:v>1971</c:v>
                </c:pt>
                <c:pt idx="66">
                  <c:v>1972</c:v>
                </c:pt>
                <c:pt idx="67">
                  <c:v>1973</c:v>
                </c:pt>
                <c:pt idx="68">
                  <c:v>1974</c:v>
                </c:pt>
                <c:pt idx="69">
                  <c:v>1975</c:v>
                </c:pt>
                <c:pt idx="70">
                  <c:v>1976</c:v>
                </c:pt>
                <c:pt idx="71">
                  <c:v>1977</c:v>
                </c:pt>
                <c:pt idx="72">
                  <c:v>1978</c:v>
                </c:pt>
                <c:pt idx="73">
                  <c:v>1979</c:v>
                </c:pt>
                <c:pt idx="74">
                  <c:v>1980</c:v>
                </c:pt>
                <c:pt idx="75">
                  <c:v>1981</c:v>
                </c:pt>
                <c:pt idx="76">
                  <c:v>1982</c:v>
                </c:pt>
                <c:pt idx="77">
                  <c:v>1983</c:v>
                </c:pt>
                <c:pt idx="78">
                  <c:v>1984</c:v>
                </c:pt>
                <c:pt idx="79">
                  <c:v>1985</c:v>
                </c:pt>
                <c:pt idx="80">
                  <c:v>1986</c:v>
                </c:pt>
                <c:pt idx="81">
                  <c:v>1987</c:v>
                </c:pt>
                <c:pt idx="82">
                  <c:v>1988</c:v>
                </c:pt>
                <c:pt idx="83">
                  <c:v>1989</c:v>
                </c:pt>
                <c:pt idx="84">
                  <c:v>1990</c:v>
                </c:pt>
                <c:pt idx="85">
                  <c:v>1991</c:v>
                </c:pt>
                <c:pt idx="86">
                  <c:v>1992</c:v>
                </c:pt>
                <c:pt idx="87">
                  <c:v>1993</c:v>
                </c:pt>
                <c:pt idx="88">
                  <c:v>1994</c:v>
                </c:pt>
                <c:pt idx="89">
                  <c:v>1995</c:v>
                </c:pt>
                <c:pt idx="90">
                  <c:v>1996</c:v>
                </c:pt>
                <c:pt idx="91">
                  <c:v>1997</c:v>
                </c:pt>
                <c:pt idx="92">
                  <c:v>1998</c:v>
                </c:pt>
                <c:pt idx="93">
                  <c:v>1999</c:v>
                </c:pt>
                <c:pt idx="94">
                  <c:v>2000</c:v>
                </c:pt>
                <c:pt idx="95">
                  <c:v>2001</c:v>
                </c:pt>
                <c:pt idx="96">
                  <c:v>2002</c:v>
                </c:pt>
                <c:pt idx="97">
                  <c:v>2003</c:v>
                </c:pt>
                <c:pt idx="98">
                  <c:v>2004</c:v>
                </c:pt>
                <c:pt idx="99">
                  <c:v>2005</c:v>
                </c:pt>
                <c:pt idx="100">
                  <c:v>2006</c:v>
                </c:pt>
                <c:pt idx="101">
                  <c:v>2007</c:v>
                </c:pt>
                <c:pt idx="102">
                  <c:v>2008</c:v>
                </c:pt>
                <c:pt idx="103">
                  <c:v>2009</c:v>
                </c:pt>
                <c:pt idx="104">
                  <c:v>2010</c:v>
                </c:pt>
                <c:pt idx="105">
                  <c:v>2011</c:v>
                </c:pt>
                <c:pt idx="106">
                  <c:v>2012</c:v>
                </c:pt>
                <c:pt idx="107">
                  <c:v>2013</c:v>
                </c:pt>
                <c:pt idx="108">
                  <c:v>2014</c:v>
                </c:pt>
                <c:pt idx="109">
                  <c:v>2015</c:v>
                </c:pt>
                <c:pt idx="110">
                  <c:v>2016</c:v>
                </c:pt>
                <c:pt idx="111">
                  <c:v>2017</c:v>
                </c:pt>
                <c:pt idx="112">
                  <c:v>2018</c:v>
                </c:pt>
                <c:pt idx="113">
                  <c:v>2019</c:v>
                </c:pt>
                <c:pt idx="114">
                  <c:v>2020</c:v>
                </c:pt>
                <c:pt idx="115">
                  <c:v>2021</c:v>
                </c:pt>
                <c:pt idx="116">
                  <c:v>2022</c:v>
                </c:pt>
                <c:pt idx="117">
                  <c:v>2023</c:v>
                </c:pt>
                <c:pt idx="118">
                  <c:v>2024</c:v>
                </c:pt>
                <c:pt idx="119">
                  <c:v>2025</c:v>
                </c:pt>
                <c:pt idx="120">
                  <c:v>2026</c:v>
                </c:pt>
              </c:numCache>
            </c:numRef>
          </c:xVal>
          <c:yVal>
            <c:numRef>
              <c:f>EMH!$N$6:$N$127</c:f>
              <c:numCache>
                <c:formatCode>0.0</c:formatCode>
                <c:ptCount val="122"/>
                <c:pt idx="0">
                  <c:v>2500.1219999999998</c:v>
                </c:pt>
                <c:pt idx="1">
                  <c:v>2015.7440000000001</c:v>
                </c:pt>
                <c:pt idx="2">
                  <c:v>1821.6880000000001</c:v>
                </c:pt>
                <c:pt idx="3">
                  <c:v>2467.6099999999997</c:v>
                </c:pt>
                <c:pt idx="4">
                  <c:v>2302.7639999999997</c:v>
                </c:pt>
                <c:pt idx="5">
                  <c:v>1694.1799999999998</c:v>
                </c:pt>
                <c:pt idx="6">
                  <c:v>1893.8239999999998</c:v>
                </c:pt>
                <c:pt idx="7">
                  <c:v>1899.412</c:v>
                </c:pt>
                <c:pt idx="8">
                  <c:v>1700.0220000000004</c:v>
                </c:pt>
                <c:pt idx="9">
                  <c:v>2209.7999999999997</c:v>
                </c:pt>
                <c:pt idx="10">
                  <c:v>2110.9940000000001</c:v>
                </c:pt>
                <c:pt idx="11">
                  <c:v>2358.39</c:v>
                </c:pt>
                <c:pt idx="12">
                  <c:v>2105.4059999999999</c:v>
                </c:pt>
                <c:pt idx="13">
                  <c:v>1768.6019999999999</c:v>
                </c:pt>
                <c:pt idx="14">
                  <c:v>2230.1199999999994</c:v>
                </c:pt>
                <c:pt idx="15">
                  <c:v>2070.6080000000002</c:v>
                </c:pt>
                <c:pt idx="16">
                  <c:v>1760.7280000000001</c:v>
                </c:pt>
                <c:pt idx="17">
                  <c:v>2098.04</c:v>
                </c:pt>
                <c:pt idx="18">
                  <c:v>2208.2759999999998</c:v>
                </c:pt>
                <c:pt idx="19">
                  <c:v>2226.056</c:v>
                </c:pt>
                <c:pt idx="20">
                  <c:v>2388.1080000000002</c:v>
                </c:pt>
                <c:pt idx="56">
                  <c:v>1792.9860000000001</c:v>
                </c:pt>
                <c:pt idx="57">
                  <c:v>2071.37</c:v>
                </c:pt>
                <c:pt idx="73">
                  <c:v>2042.1599999999999</c:v>
                </c:pt>
                <c:pt idx="74">
                  <c:v>2042.1600000000003</c:v>
                </c:pt>
                <c:pt idx="75">
                  <c:v>2263.14</c:v>
                </c:pt>
                <c:pt idx="76">
                  <c:v>1729.7400000000002</c:v>
                </c:pt>
                <c:pt idx="77">
                  <c:v>1993.9</c:v>
                </c:pt>
                <c:pt idx="78">
                  <c:v>2219.96</c:v>
                </c:pt>
                <c:pt idx="79">
                  <c:v>1965.9599999999998</c:v>
                </c:pt>
                <c:pt idx="80">
                  <c:v>2108.2000000000003</c:v>
                </c:pt>
                <c:pt idx="81">
                  <c:v>2245.36</c:v>
                </c:pt>
                <c:pt idx="82">
                  <c:v>2458.7199999999998</c:v>
                </c:pt>
                <c:pt idx="83">
                  <c:v>1752.6000000000004</c:v>
                </c:pt>
                <c:pt idx="84">
                  <c:v>2674.62</c:v>
                </c:pt>
                <c:pt idx="85">
                  <c:v>2743.2000000000007</c:v>
                </c:pt>
                <c:pt idx="86">
                  <c:v>2039.6200000000001</c:v>
                </c:pt>
                <c:pt idx="87">
                  <c:v>2839.7200000000003</c:v>
                </c:pt>
                <c:pt idx="88">
                  <c:v>2176.7800000000002</c:v>
                </c:pt>
                <c:pt idx="89">
                  <c:v>2136.14</c:v>
                </c:pt>
                <c:pt idx="90">
                  <c:v>1841.5</c:v>
                </c:pt>
                <c:pt idx="91">
                  <c:v>1292.8599999999999</c:v>
                </c:pt>
                <c:pt idx="92">
                  <c:v>2453.64</c:v>
                </c:pt>
                <c:pt idx="93">
                  <c:v>2237.7400000000002</c:v>
                </c:pt>
                <c:pt idx="94">
                  <c:v>2004.06</c:v>
                </c:pt>
                <c:pt idx="95">
                  <c:v>1783.0800000000002</c:v>
                </c:pt>
                <c:pt idx="96">
                  <c:v>1905</c:v>
                </c:pt>
                <c:pt idx="97">
                  <c:v>2270.7600000000002</c:v>
                </c:pt>
                <c:pt idx="98">
                  <c:v>1983.74</c:v>
                </c:pt>
                <c:pt idx="99">
                  <c:v>1800.8600000000004</c:v>
                </c:pt>
                <c:pt idx="100">
                  <c:v>1790.7</c:v>
                </c:pt>
                <c:pt idx="101">
                  <c:v>2120.54</c:v>
                </c:pt>
                <c:pt idx="102">
                  <c:v>1919</c:v>
                </c:pt>
                <c:pt idx="103">
                  <c:v>1980</c:v>
                </c:pt>
                <c:pt idx="104">
                  <c:v>2701</c:v>
                </c:pt>
                <c:pt idx="105">
                  <c:v>2938</c:v>
                </c:pt>
                <c:pt idx="106">
                  <c:v>1985</c:v>
                </c:pt>
                <c:pt idx="107">
                  <c:v>2123</c:v>
                </c:pt>
                <c:pt idx="108">
                  <c:v>1940.7</c:v>
                </c:pt>
                <c:pt idx="109">
                  <c:v>1692</c:v>
                </c:pt>
                <c:pt idx="111">
                  <c:v>1966</c:v>
                </c:pt>
                <c:pt idx="112">
                  <c:v>2125</c:v>
                </c:pt>
                <c:pt idx="113">
                  <c:v>1574</c:v>
                </c:pt>
                <c:pt idx="114">
                  <c:v>1844</c:v>
                </c:pt>
                <c:pt idx="115">
                  <c:v>2571</c:v>
                </c:pt>
                <c:pt idx="116">
                  <c:v>2024</c:v>
                </c:pt>
                <c:pt idx="117">
                  <c:v>1523</c:v>
                </c:pt>
              </c:numCache>
            </c:numRef>
          </c:yVal>
          <c:smooth val="0"/>
          <c:extLst>
            <c:ext xmlns:c16="http://schemas.microsoft.com/office/drawing/2014/chart" uri="{C3380CC4-5D6E-409C-BE32-E72D297353CC}">
              <c16:uniqueId val="{00000000-8994-4565-9F5C-79DC5A2BE3FA}"/>
            </c:ext>
          </c:extLst>
        </c:ser>
        <c:dLbls>
          <c:showLegendKey val="0"/>
          <c:showVal val="0"/>
          <c:showCatName val="0"/>
          <c:showSerName val="0"/>
          <c:showPercent val="0"/>
          <c:showBubbleSize val="0"/>
        </c:dLbls>
        <c:axId val="434240536"/>
        <c:axId val="434240928"/>
      </c:scatterChart>
      <c:valAx>
        <c:axId val="434240536"/>
        <c:scaling>
          <c:orientation val="minMax"/>
          <c:max val="2030"/>
          <c:min val="190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240928"/>
        <c:crosses val="autoZero"/>
        <c:crossBetween val="midCat"/>
        <c:majorUnit val="10"/>
        <c:minorUnit val="1"/>
      </c:valAx>
      <c:valAx>
        <c:axId val="434240928"/>
        <c:scaling>
          <c:orientation val="minMax"/>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2405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EMH!$B$123:$M$123</c:f>
              <c:numCache>
                <c:formatCode>0.0</c:formatCode>
                <c:ptCount val="12"/>
                <c:pt idx="0">
                  <c:v>80</c:v>
                </c:pt>
                <c:pt idx="1">
                  <c:v>0</c:v>
                </c:pt>
                <c:pt idx="2">
                  <c:v>18</c:v>
                </c:pt>
                <c:pt idx="3">
                  <c:v>17</c:v>
                </c:pt>
                <c:pt idx="4">
                  <c:v>140</c:v>
                </c:pt>
                <c:pt idx="5">
                  <c:v>182</c:v>
                </c:pt>
                <c:pt idx="6">
                  <c:v>372</c:v>
                </c:pt>
                <c:pt idx="7">
                  <c:v>187</c:v>
                </c:pt>
                <c:pt idx="8">
                  <c:v>75</c:v>
                </c:pt>
                <c:pt idx="9">
                  <c:v>196</c:v>
                </c:pt>
                <c:pt idx="10">
                  <c:v>167</c:v>
                </c:pt>
                <c:pt idx="11">
                  <c:v>89</c:v>
                </c:pt>
              </c:numCache>
            </c:numRef>
          </c:val>
          <c:extLst>
            <c:ext xmlns:c16="http://schemas.microsoft.com/office/drawing/2014/chart" uri="{C3380CC4-5D6E-409C-BE32-E72D297353CC}">
              <c16:uniqueId val="{00000000-57EA-47D4-9E58-7C54B8765783}"/>
            </c:ext>
          </c:extLst>
        </c:ser>
        <c:ser>
          <c:idx val="1"/>
          <c:order val="1"/>
          <c:tx>
            <c:v>Average</c:v>
          </c:tx>
          <c:spPr>
            <a:solidFill>
              <a:srgbClr val="FF0000"/>
            </a:solidFill>
            <a:ln>
              <a:noFill/>
            </a:ln>
            <a:effectLst/>
          </c:spPr>
          <c:invertIfNegative val="0"/>
          <c:errBars>
            <c:errBarType val="both"/>
            <c:errValType val="cust"/>
            <c:noEndCap val="0"/>
            <c:plus>
              <c:numRef>
                <c:f>EMH!$B$129:$M$129</c:f>
                <c:numCache>
                  <c:formatCode>General</c:formatCode>
                  <c:ptCount val="12"/>
                  <c:pt idx="0">
                    <c:v>31.663389744691326</c:v>
                  </c:pt>
                  <c:pt idx="1">
                    <c:v>17.22498124523074</c:v>
                  </c:pt>
                  <c:pt idx="2">
                    <c:v>18.661224803303249</c:v>
                  </c:pt>
                  <c:pt idx="3">
                    <c:v>70.119111246993171</c:v>
                  </c:pt>
                  <c:pt idx="4">
                    <c:v>82.420918751469344</c:v>
                  </c:pt>
                  <c:pt idx="5">
                    <c:v>87.32631788233499</c:v>
                  </c:pt>
                  <c:pt idx="6">
                    <c:v>91.604715194583179</c:v>
                  </c:pt>
                  <c:pt idx="7">
                    <c:v>75.105397497034829</c:v>
                  </c:pt>
                  <c:pt idx="8">
                    <c:v>94.745505789593437</c:v>
                  </c:pt>
                  <c:pt idx="9">
                    <c:v>107.0295125989698</c:v>
                  </c:pt>
                  <c:pt idx="10">
                    <c:v>112.53578927999418</c:v>
                  </c:pt>
                  <c:pt idx="11">
                    <c:v>90.411898135800271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EMH!$B$128:$M$128</c:f>
              <c:numCache>
                <c:formatCode>0.0</c:formatCode>
                <c:ptCount val="12"/>
                <c:pt idx="0">
                  <c:v>24.683857142857146</c:v>
                </c:pt>
                <c:pt idx="1">
                  <c:v>11.806000000000003</c:v>
                </c:pt>
                <c:pt idx="2">
                  <c:v>13.477000000000002</c:v>
                </c:pt>
                <c:pt idx="3">
                  <c:v>86.152927536231871</c:v>
                </c:pt>
                <c:pt idx="4">
                  <c:v>241.50504347826083</c:v>
                </c:pt>
                <c:pt idx="5">
                  <c:v>251.24776811594205</c:v>
                </c:pt>
                <c:pt idx="6">
                  <c:v>242.60534285714292</c:v>
                </c:pt>
                <c:pt idx="7">
                  <c:v>242.35382857142852</c:v>
                </c:pt>
                <c:pt idx="8">
                  <c:v>256.91348571428574</c:v>
                </c:pt>
                <c:pt idx="9">
                  <c:v>311.34594202898558</c:v>
                </c:pt>
                <c:pt idx="10">
                  <c:v>282.98750724637682</c:v>
                </c:pt>
                <c:pt idx="11">
                  <c:v>117.43550724637683</c:v>
                </c:pt>
              </c:numCache>
            </c:numRef>
          </c:val>
          <c:extLst>
            <c:ext xmlns:c16="http://schemas.microsoft.com/office/drawing/2014/chart" uri="{C3380CC4-5D6E-409C-BE32-E72D297353CC}">
              <c16:uniqueId val="{00000001-57EA-47D4-9E58-7C54B8765783}"/>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890213209650163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EMH!$B$138:$M$138</c:f>
              <c:numCache>
                <c:formatCode>0.0</c:formatCode>
                <c:ptCount val="12"/>
                <c:pt idx="0">
                  <c:v>80</c:v>
                </c:pt>
                <c:pt idx="1">
                  <c:v>80</c:v>
                </c:pt>
                <c:pt idx="2">
                  <c:v>98</c:v>
                </c:pt>
                <c:pt idx="3">
                  <c:v>115</c:v>
                </c:pt>
                <c:pt idx="4">
                  <c:v>255</c:v>
                </c:pt>
                <c:pt idx="5">
                  <c:v>437</c:v>
                </c:pt>
                <c:pt idx="6">
                  <c:v>809</c:v>
                </c:pt>
                <c:pt idx="7">
                  <c:v>996</c:v>
                </c:pt>
                <c:pt idx="8">
                  <c:v>1071</c:v>
                </c:pt>
                <c:pt idx="9">
                  <c:v>1267</c:v>
                </c:pt>
                <c:pt idx="10">
                  <c:v>1434</c:v>
                </c:pt>
                <c:pt idx="11">
                  <c:v>1523</c:v>
                </c:pt>
              </c:numCache>
            </c:numRef>
          </c:val>
          <c:smooth val="0"/>
          <c:extLst xmlns:c15="http://schemas.microsoft.com/office/drawing/2012/chart">
            <c:ext xmlns:c16="http://schemas.microsoft.com/office/drawing/2014/chart" uri="{C3380CC4-5D6E-409C-BE32-E72D297353CC}">
              <c16:uniqueId val="{00000000-D7DD-406A-ACD7-978AE8588EF1}"/>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EMH!$B$139:$M$139</c:f>
              <c:numCache>
                <c:formatCode>0.0</c:formatCode>
                <c:ptCount val="12"/>
                <c:pt idx="0">
                  <c:v>24.683857142857146</c:v>
                </c:pt>
                <c:pt idx="1">
                  <c:v>36.489857142857147</c:v>
                </c:pt>
                <c:pt idx="2">
                  <c:v>49.966857142857151</c:v>
                </c:pt>
                <c:pt idx="3">
                  <c:v>136.11978467908904</c:v>
                </c:pt>
                <c:pt idx="4">
                  <c:v>377.62482815734984</c:v>
                </c:pt>
                <c:pt idx="5">
                  <c:v>628.87259627329195</c:v>
                </c:pt>
                <c:pt idx="6">
                  <c:v>871.47793913043483</c:v>
                </c:pt>
                <c:pt idx="7">
                  <c:v>1113.8317677018633</c:v>
                </c:pt>
                <c:pt idx="8">
                  <c:v>1370.7452534161491</c:v>
                </c:pt>
                <c:pt idx="9">
                  <c:v>1682.0911954451346</c:v>
                </c:pt>
                <c:pt idx="10">
                  <c:v>1965.0787026915114</c:v>
                </c:pt>
                <c:pt idx="11">
                  <c:v>2082.5142099378882</c:v>
                </c:pt>
              </c:numCache>
            </c:numRef>
          </c:val>
          <c:smooth val="0"/>
          <c:extLst>
            <c:ext xmlns:c16="http://schemas.microsoft.com/office/drawing/2014/chart" uri="{C3380CC4-5D6E-409C-BE32-E72D297353CC}">
              <c16:uniqueId val="{00000001-D7DD-406A-ACD7-978AE8588EF1}"/>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7.053637377186260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ESC!$A$5:$A$84</c:f>
              <c:numCache>
                <c:formatCode>General</c:formatCode>
                <c:ptCount val="80"/>
                <c:pt idx="0">
                  <c:v>1948</c:v>
                </c:pt>
                <c:pt idx="1">
                  <c:v>1949</c:v>
                </c:pt>
                <c:pt idx="2">
                  <c:v>1950</c:v>
                </c:pt>
                <c:pt idx="3">
                  <c:v>1951</c:v>
                </c:pt>
                <c:pt idx="4">
                  <c:v>1952</c:v>
                </c:pt>
                <c:pt idx="5">
                  <c:v>1953</c:v>
                </c:pt>
                <c:pt idx="6">
                  <c:v>1954</c:v>
                </c:pt>
                <c:pt idx="7">
                  <c:v>1955</c:v>
                </c:pt>
                <c:pt idx="8">
                  <c:v>1956</c:v>
                </c:pt>
                <c:pt idx="9">
                  <c:v>1957</c:v>
                </c:pt>
                <c:pt idx="10">
                  <c:v>1958</c:v>
                </c:pt>
                <c:pt idx="11">
                  <c:v>1959</c:v>
                </c:pt>
                <c:pt idx="12">
                  <c:v>1960</c:v>
                </c:pt>
                <c:pt idx="13">
                  <c:v>1961</c:v>
                </c:pt>
                <c:pt idx="14">
                  <c:v>1962</c:v>
                </c:pt>
                <c:pt idx="15">
                  <c:v>1963</c:v>
                </c:pt>
                <c:pt idx="16">
                  <c:v>1964</c:v>
                </c:pt>
                <c:pt idx="17">
                  <c:v>1965</c:v>
                </c:pt>
                <c:pt idx="18">
                  <c:v>1966</c:v>
                </c:pt>
                <c:pt idx="19">
                  <c:v>1967</c:v>
                </c:pt>
                <c:pt idx="20">
                  <c:v>1968</c:v>
                </c:pt>
                <c:pt idx="21">
                  <c:v>1969</c:v>
                </c:pt>
                <c:pt idx="22">
                  <c:v>1970</c:v>
                </c:pt>
                <c:pt idx="23">
                  <c:v>1971</c:v>
                </c:pt>
                <c:pt idx="24">
                  <c:v>1972</c:v>
                </c:pt>
                <c:pt idx="25">
                  <c:v>1973</c:v>
                </c:pt>
                <c:pt idx="26">
                  <c:v>1974</c:v>
                </c:pt>
                <c:pt idx="27">
                  <c:v>1975</c:v>
                </c:pt>
                <c:pt idx="28">
                  <c:v>1976</c:v>
                </c:pt>
                <c:pt idx="29">
                  <c:v>1977</c:v>
                </c:pt>
                <c:pt idx="30">
                  <c:v>1978</c:v>
                </c:pt>
                <c:pt idx="31">
                  <c:v>1979</c:v>
                </c:pt>
                <c:pt idx="32">
                  <c:v>1980</c:v>
                </c:pt>
                <c:pt idx="33">
                  <c:v>1981</c:v>
                </c:pt>
                <c:pt idx="34">
                  <c:v>1982</c:v>
                </c:pt>
                <c:pt idx="35">
                  <c:v>1983</c:v>
                </c:pt>
                <c:pt idx="36">
                  <c:v>1984</c:v>
                </c:pt>
                <c:pt idx="37">
                  <c:v>1985</c:v>
                </c:pt>
                <c:pt idx="38">
                  <c:v>1986</c:v>
                </c:pt>
                <c:pt idx="39">
                  <c:v>1987</c:v>
                </c:pt>
                <c:pt idx="40">
                  <c:v>1988</c:v>
                </c:pt>
                <c:pt idx="41">
                  <c:v>1989</c:v>
                </c:pt>
                <c:pt idx="42">
                  <c:v>1990</c:v>
                </c:pt>
                <c:pt idx="43">
                  <c:v>1991</c:v>
                </c:pt>
                <c:pt idx="44">
                  <c:v>1992</c:v>
                </c:pt>
                <c:pt idx="45">
                  <c:v>1993</c:v>
                </c:pt>
                <c:pt idx="46">
                  <c:v>1994</c:v>
                </c:pt>
                <c:pt idx="47">
                  <c:v>1995</c:v>
                </c:pt>
                <c:pt idx="48">
                  <c:v>1996</c:v>
                </c:pt>
                <c:pt idx="49">
                  <c:v>1997</c:v>
                </c:pt>
                <c:pt idx="50">
                  <c:v>1998</c:v>
                </c:pt>
                <c:pt idx="51">
                  <c:v>1999</c:v>
                </c:pt>
                <c:pt idx="52">
                  <c:v>2000</c:v>
                </c:pt>
                <c:pt idx="53">
                  <c:v>2001</c:v>
                </c:pt>
                <c:pt idx="54">
                  <c:v>2002</c:v>
                </c:pt>
                <c:pt idx="55">
                  <c:v>2003</c:v>
                </c:pt>
                <c:pt idx="56">
                  <c:v>2004</c:v>
                </c:pt>
                <c:pt idx="57">
                  <c:v>2005</c:v>
                </c:pt>
                <c:pt idx="58">
                  <c:v>2006</c:v>
                </c:pt>
                <c:pt idx="59">
                  <c:v>2007</c:v>
                </c:pt>
                <c:pt idx="60">
                  <c:v>2008</c:v>
                </c:pt>
                <c:pt idx="61">
                  <c:v>2009</c:v>
                </c:pt>
                <c:pt idx="62">
                  <c:v>2010</c:v>
                </c:pt>
                <c:pt idx="63">
                  <c:v>2011</c:v>
                </c:pt>
                <c:pt idx="64">
                  <c:v>2012</c:v>
                </c:pt>
                <c:pt idx="65">
                  <c:v>2013</c:v>
                </c:pt>
                <c:pt idx="66">
                  <c:v>2014</c:v>
                </c:pt>
                <c:pt idx="67">
                  <c:v>2015</c:v>
                </c:pt>
                <c:pt idx="68">
                  <c:v>2016</c:v>
                </c:pt>
                <c:pt idx="69">
                  <c:v>2017</c:v>
                </c:pt>
                <c:pt idx="70">
                  <c:v>2018</c:v>
                </c:pt>
                <c:pt idx="71">
                  <c:v>2019</c:v>
                </c:pt>
                <c:pt idx="72">
                  <c:v>2020</c:v>
                </c:pt>
                <c:pt idx="73">
                  <c:v>2021</c:v>
                </c:pt>
                <c:pt idx="74">
                  <c:v>2022</c:v>
                </c:pt>
                <c:pt idx="75">
                  <c:v>2023</c:v>
                </c:pt>
                <c:pt idx="76">
                  <c:v>2024</c:v>
                </c:pt>
                <c:pt idx="77">
                  <c:v>2025</c:v>
                </c:pt>
                <c:pt idx="78">
                  <c:v>2026</c:v>
                </c:pt>
              </c:numCache>
            </c:numRef>
          </c:xVal>
          <c:yVal>
            <c:numRef>
              <c:f>ESC!$N$5:$N$84</c:f>
              <c:numCache>
                <c:formatCode>0.0</c:formatCode>
                <c:ptCount val="80"/>
                <c:pt idx="1">
                  <c:v>3405.886</c:v>
                </c:pt>
                <c:pt idx="2">
                  <c:v>3765.0419999999999</c:v>
                </c:pt>
                <c:pt idx="3">
                  <c:v>3269.7419999999997</c:v>
                </c:pt>
                <c:pt idx="4">
                  <c:v>3564.1280000000006</c:v>
                </c:pt>
                <c:pt idx="5">
                  <c:v>3229.1019999999999</c:v>
                </c:pt>
                <c:pt idx="6">
                  <c:v>3817.6200000000008</c:v>
                </c:pt>
                <c:pt idx="7">
                  <c:v>3570.7320000000004</c:v>
                </c:pt>
                <c:pt idx="8">
                  <c:v>3690.6199999999994</c:v>
                </c:pt>
                <c:pt idx="9">
                  <c:v>2379.4720000000002</c:v>
                </c:pt>
                <c:pt idx="10">
                  <c:v>2915.4120000000003</c:v>
                </c:pt>
                <c:pt idx="13">
                  <c:v>2795.27</c:v>
                </c:pt>
                <c:pt idx="15">
                  <c:v>3472.9420000000009</c:v>
                </c:pt>
                <c:pt idx="16">
                  <c:v>2876.8040000000001</c:v>
                </c:pt>
                <c:pt idx="23">
                  <c:v>3014.98</c:v>
                </c:pt>
                <c:pt idx="24">
                  <c:v>3241.04</c:v>
                </c:pt>
                <c:pt idx="25">
                  <c:v>3408.6800000000003</c:v>
                </c:pt>
                <c:pt idx="26">
                  <c:v>2725.42</c:v>
                </c:pt>
                <c:pt idx="27">
                  <c:v>3462.02</c:v>
                </c:pt>
                <c:pt idx="28">
                  <c:v>2550.16</c:v>
                </c:pt>
                <c:pt idx="29">
                  <c:v>2697.4800000000005</c:v>
                </c:pt>
                <c:pt idx="30">
                  <c:v>2964.1800000000003</c:v>
                </c:pt>
                <c:pt idx="31">
                  <c:v>2733.0400000000009</c:v>
                </c:pt>
                <c:pt idx="32">
                  <c:v>2799.08</c:v>
                </c:pt>
                <c:pt idx="33">
                  <c:v>4084.3199999999997</c:v>
                </c:pt>
                <c:pt idx="34">
                  <c:v>2527.3000000000002</c:v>
                </c:pt>
                <c:pt idx="35">
                  <c:v>3281.6800000000003</c:v>
                </c:pt>
                <c:pt idx="36">
                  <c:v>3362.96</c:v>
                </c:pt>
                <c:pt idx="37">
                  <c:v>3025.1400000000003</c:v>
                </c:pt>
                <c:pt idx="38">
                  <c:v>2860.0400000000004</c:v>
                </c:pt>
                <c:pt idx="39">
                  <c:v>3987.8000000000006</c:v>
                </c:pt>
                <c:pt idx="40">
                  <c:v>3393.44</c:v>
                </c:pt>
                <c:pt idx="41">
                  <c:v>3672.8399999999997</c:v>
                </c:pt>
                <c:pt idx="42">
                  <c:v>3230.8799999999997</c:v>
                </c:pt>
                <c:pt idx="43">
                  <c:v>3423.92</c:v>
                </c:pt>
                <c:pt idx="44">
                  <c:v>3543.3</c:v>
                </c:pt>
                <c:pt idx="45">
                  <c:v>3751.5800000000004</c:v>
                </c:pt>
                <c:pt idx="46">
                  <c:v>3408.6799999999994</c:v>
                </c:pt>
                <c:pt idx="47">
                  <c:v>3449.3200000000006</c:v>
                </c:pt>
                <c:pt idx="48">
                  <c:v>4234.18</c:v>
                </c:pt>
                <c:pt idx="49">
                  <c:v>1996.44</c:v>
                </c:pt>
                <c:pt idx="50">
                  <c:v>3256.28</c:v>
                </c:pt>
                <c:pt idx="51">
                  <c:v>4185.920000000001</c:v>
                </c:pt>
                <c:pt idx="52">
                  <c:v>3776.98</c:v>
                </c:pt>
                <c:pt idx="53">
                  <c:v>3045.46</c:v>
                </c:pt>
                <c:pt idx="54">
                  <c:v>3215.64</c:v>
                </c:pt>
                <c:pt idx="55">
                  <c:v>3454.4000000000005</c:v>
                </c:pt>
                <c:pt idx="56">
                  <c:v>4041.1400000000003</c:v>
                </c:pt>
                <c:pt idx="57">
                  <c:v>2839.72</c:v>
                </c:pt>
                <c:pt idx="58">
                  <c:v>3665.2200000000007</c:v>
                </c:pt>
                <c:pt idx="59">
                  <c:v>4056.4</c:v>
                </c:pt>
                <c:pt idx="60">
                  <c:v>3236</c:v>
                </c:pt>
                <c:pt idx="61">
                  <c:v>4234</c:v>
                </c:pt>
                <c:pt idx="62">
                  <c:v>5016</c:v>
                </c:pt>
                <c:pt idx="64">
                  <c:v>2832</c:v>
                </c:pt>
                <c:pt idx="65">
                  <c:v>2722</c:v>
                </c:pt>
                <c:pt idx="66">
                  <c:v>2777</c:v>
                </c:pt>
                <c:pt idx="67">
                  <c:v>2582</c:v>
                </c:pt>
                <c:pt idx="68">
                  <c:v>3443</c:v>
                </c:pt>
                <c:pt idx="69">
                  <c:v>2807</c:v>
                </c:pt>
                <c:pt idx="70">
                  <c:v>3447</c:v>
                </c:pt>
                <c:pt idx="71">
                  <c:v>2957</c:v>
                </c:pt>
                <c:pt idx="72">
                  <c:v>3488</c:v>
                </c:pt>
                <c:pt idx="73">
                  <c:v>3603</c:v>
                </c:pt>
                <c:pt idx="74">
                  <c:v>3418</c:v>
                </c:pt>
                <c:pt idx="75">
                  <c:v>2626</c:v>
                </c:pt>
              </c:numCache>
            </c:numRef>
          </c:yVal>
          <c:smooth val="0"/>
          <c:extLst>
            <c:ext xmlns:c16="http://schemas.microsoft.com/office/drawing/2014/chart" uri="{C3380CC4-5D6E-409C-BE32-E72D297353CC}">
              <c16:uniqueId val="{00000000-2E7F-448B-BB07-9854C492271B}"/>
            </c:ext>
          </c:extLst>
        </c:ser>
        <c:dLbls>
          <c:showLegendKey val="0"/>
          <c:showVal val="0"/>
          <c:showCatName val="0"/>
          <c:showSerName val="0"/>
          <c:showPercent val="0"/>
          <c:showBubbleSize val="0"/>
        </c:dLbls>
        <c:axId val="434242888"/>
        <c:axId val="434243280"/>
      </c:scatterChart>
      <c:valAx>
        <c:axId val="434242888"/>
        <c:scaling>
          <c:orientation val="minMax"/>
          <c:max val="2025"/>
          <c:min val="194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243280"/>
        <c:crosses val="autoZero"/>
        <c:crossBetween val="midCat"/>
        <c:majorUnit val="5"/>
        <c:minorUnit val="1"/>
      </c:valAx>
      <c:valAx>
        <c:axId val="434243280"/>
        <c:scaling>
          <c:orientation val="minMax"/>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24288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ESC!$B$80:$M$80</c:f>
              <c:numCache>
                <c:formatCode>0.0</c:formatCode>
                <c:ptCount val="12"/>
                <c:pt idx="0">
                  <c:v>147</c:v>
                </c:pt>
                <c:pt idx="1">
                  <c:v>95</c:v>
                </c:pt>
                <c:pt idx="2">
                  <c:v>46</c:v>
                </c:pt>
                <c:pt idx="3">
                  <c:v>67</c:v>
                </c:pt>
                <c:pt idx="4">
                  <c:v>153</c:v>
                </c:pt>
                <c:pt idx="5">
                  <c:v>324</c:v>
                </c:pt>
                <c:pt idx="6">
                  <c:v>360</c:v>
                </c:pt>
                <c:pt idx="7">
                  <c:v>504</c:v>
                </c:pt>
                <c:pt idx="8">
                  <c:v>255</c:v>
                </c:pt>
                <c:pt idx="9">
                  <c:v>172</c:v>
                </c:pt>
                <c:pt idx="10">
                  <c:v>339</c:v>
                </c:pt>
                <c:pt idx="11">
                  <c:v>164</c:v>
                </c:pt>
              </c:numCache>
            </c:numRef>
          </c:val>
          <c:extLst>
            <c:ext xmlns:c16="http://schemas.microsoft.com/office/drawing/2014/chart" uri="{C3380CC4-5D6E-409C-BE32-E72D297353CC}">
              <c16:uniqueId val="{00000000-2ACA-42FF-9E59-55AD223F1CA3}"/>
            </c:ext>
          </c:extLst>
        </c:ser>
        <c:ser>
          <c:idx val="1"/>
          <c:order val="1"/>
          <c:tx>
            <c:v>Average</c:v>
          </c:tx>
          <c:spPr>
            <a:solidFill>
              <a:srgbClr val="FF0000"/>
            </a:solidFill>
            <a:ln>
              <a:noFill/>
            </a:ln>
            <a:effectLst/>
          </c:spPr>
          <c:invertIfNegative val="0"/>
          <c:errBars>
            <c:errBarType val="both"/>
            <c:errValType val="cust"/>
            <c:noEndCap val="0"/>
            <c:plus>
              <c:numRef>
                <c:f>ESC!$B$86:$M$86</c:f>
                <c:numCache>
                  <c:formatCode>General</c:formatCode>
                  <c:ptCount val="12"/>
                  <c:pt idx="0">
                    <c:v>110.18093430143907</c:v>
                  </c:pt>
                  <c:pt idx="1">
                    <c:v>59.010221075458034</c:v>
                  </c:pt>
                  <c:pt idx="2">
                    <c:v>61.742152492848874</c:v>
                  </c:pt>
                  <c:pt idx="3">
                    <c:v>153.3429517561492</c:v>
                  </c:pt>
                  <c:pt idx="4">
                    <c:v>115.22383040157108</c:v>
                  </c:pt>
                  <c:pt idx="5">
                    <c:v>125.95110248778032</c:v>
                  </c:pt>
                  <c:pt idx="6">
                    <c:v>126.66522494379655</c:v>
                  </c:pt>
                  <c:pt idx="7">
                    <c:v>104.16918162556915</c:v>
                  </c:pt>
                  <c:pt idx="8">
                    <c:v>86.671676391139925</c:v>
                  </c:pt>
                  <c:pt idx="9">
                    <c:v>105.86777864963015</c:v>
                  </c:pt>
                  <c:pt idx="10">
                    <c:v>195.0971537033588</c:v>
                  </c:pt>
                  <c:pt idx="11">
                    <c:v>259.84354773349065</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ESC!$B$85:$M$85</c:f>
              <c:numCache>
                <c:formatCode>0.0</c:formatCode>
                <c:ptCount val="12"/>
                <c:pt idx="0">
                  <c:v>132.69453521126761</c:v>
                </c:pt>
                <c:pt idx="1">
                  <c:v>79.399287671232869</c:v>
                </c:pt>
                <c:pt idx="2">
                  <c:v>79.282351351351352</c:v>
                </c:pt>
                <c:pt idx="3">
                  <c:v>197.94291666666669</c:v>
                </c:pt>
                <c:pt idx="4">
                  <c:v>359.81271428571421</c:v>
                </c:pt>
                <c:pt idx="5">
                  <c:v>336.81087671232882</c:v>
                </c:pt>
                <c:pt idx="6">
                  <c:v>349.63527777777779</c:v>
                </c:pt>
                <c:pt idx="7">
                  <c:v>329.90312676056345</c:v>
                </c:pt>
                <c:pt idx="8">
                  <c:v>281.70188571428577</c:v>
                </c:pt>
                <c:pt idx="9">
                  <c:v>328.43428571428564</c:v>
                </c:pt>
                <c:pt idx="10">
                  <c:v>472.91948571428571</c:v>
                </c:pt>
                <c:pt idx="11">
                  <c:v>350.95504225352107</c:v>
                </c:pt>
              </c:numCache>
            </c:numRef>
          </c:val>
          <c:extLst>
            <c:ext xmlns:c16="http://schemas.microsoft.com/office/drawing/2014/chart" uri="{C3380CC4-5D6E-409C-BE32-E72D297353CC}">
              <c16:uniqueId val="{00000001-2ACA-42FF-9E59-55AD223F1CA3}"/>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max val="7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7.07897655980069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ESC!$B$95:$M$95</c:f>
              <c:numCache>
                <c:formatCode>0.0</c:formatCode>
                <c:ptCount val="12"/>
                <c:pt idx="0">
                  <c:v>147</c:v>
                </c:pt>
                <c:pt idx="1">
                  <c:v>242</c:v>
                </c:pt>
                <c:pt idx="2">
                  <c:v>288</c:v>
                </c:pt>
                <c:pt idx="3">
                  <c:v>355</c:v>
                </c:pt>
                <c:pt idx="4">
                  <c:v>508</c:v>
                </c:pt>
                <c:pt idx="5">
                  <c:v>832</c:v>
                </c:pt>
                <c:pt idx="6">
                  <c:v>1192</c:v>
                </c:pt>
                <c:pt idx="7">
                  <c:v>1696</c:v>
                </c:pt>
                <c:pt idx="8">
                  <c:v>1951</c:v>
                </c:pt>
                <c:pt idx="9">
                  <c:v>2123</c:v>
                </c:pt>
                <c:pt idx="10">
                  <c:v>2462</c:v>
                </c:pt>
                <c:pt idx="11">
                  <c:v>2626</c:v>
                </c:pt>
              </c:numCache>
            </c:numRef>
          </c:val>
          <c:smooth val="0"/>
          <c:extLst xmlns:c15="http://schemas.microsoft.com/office/drawing/2012/chart">
            <c:ext xmlns:c16="http://schemas.microsoft.com/office/drawing/2014/chart" uri="{C3380CC4-5D6E-409C-BE32-E72D297353CC}">
              <c16:uniqueId val="{00000000-6D08-4A56-9F84-ADB26C3C27EA}"/>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ESC!$B$96:$M$96</c:f>
              <c:numCache>
                <c:formatCode>0.0</c:formatCode>
                <c:ptCount val="12"/>
                <c:pt idx="0">
                  <c:v>132.69453521126761</c:v>
                </c:pt>
                <c:pt idx="1">
                  <c:v>212.09382288250049</c:v>
                </c:pt>
                <c:pt idx="2">
                  <c:v>291.37617423385183</c:v>
                </c:pt>
                <c:pt idx="3">
                  <c:v>489.31909090051852</c:v>
                </c:pt>
                <c:pt idx="4">
                  <c:v>849.13180518623267</c:v>
                </c:pt>
                <c:pt idx="5">
                  <c:v>1185.9426818985614</c:v>
                </c:pt>
                <c:pt idx="6">
                  <c:v>1535.5779596763391</c:v>
                </c:pt>
                <c:pt idx="7">
                  <c:v>1865.4810864369026</c:v>
                </c:pt>
                <c:pt idx="8">
                  <c:v>2147.1829721511886</c:v>
                </c:pt>
                <c:pt idx="9">
                  <c:v>2475.6172578654741</c:v>
                </c:pt>
                <c:pt idx="10">
                  <c:v>2948.5367435797598</c:v>
                </c:pt>
                <c:pt idx="11">
                  <c:v>3299.491785833281</c:v>
                </c:pt>
              </c:numCache>
            </c:numRef>
          </c:val>
          <c:smooth val="0"/>
          <c:extLst>
            <c:ext xmlns:c16="http://schemas.microsoft.com/office/drawing/2014/chart" uri="{C3380CC4-5D6E-409C-BE32-E72D297353CC}">
              <c16:uniqueId val="{00000001-6D08-4A56-9F84-ADB26C3C27EA}"/>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611159501080064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EZA!$A$6:$A$34</c:f>
              <c:numCache>
                <c:formatCode>General</c:formatCode>
                <c:ptCount val="2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2024</c:v>
                </c:pt>
                <c:pt idx="26">
                  <c:v>2025</c:v>
                </c:pt>
                <c:pt idx="27">
                  <c:v>2026</c:v>
                </c:pt>
              </c:numCache>
            </c:numRef>
          </c:xVal>
          <c:yVal>
            <c:numRef>
              <c:f>EZA!$N$6:$N$34</c:f>
              <c:numCache>
                <c:formatCode>0.0</c:formatCode>
                <c:ptCount val="29"/>
                <c:pt idx="0">
                  <c:v>4759.96</c:v>
                </c:pt>
                <c:pt idx="1">
                  <c:v>4930.1400000000003</c:v>
                </c:pt>
                <c:pt idx="2">
                  <c:v>4493.26</c:v>
                </c:pt>
                <c:pt idx="3">
                  <c:v>5026.6600000000008</c:v>
                </c:pt>
                <c:pt idx="4">
                  <c:v>4561.8400000000011</c:v>
                </c:pt>
                <c:pt idx="5">
                  <c:v>5473.7</c:v>
                </c:pt>
                <c:pt idx="6">
                  <c:v>4424.6800000000012</c:v>
                </c:pt>
                <c:pt idx="7">
                  <c:v>5839.46</c:v>
                </c:pt>
                <c:pt idx="8">
                  <c:v>4584.1400000000003</c:v>
                </c:pt>
                <c:pt idx="9">
                  <c:v>4711</c:v>
                </c:pt>
                <c:pt idx="10">
                  <c:v>6055</c:v>
                </c:pt>
                <c:pt idx="11">
                  <c:v>6464</c:v>
                </c:pt>
                <c:pt idx="12">
                  <c:v>4691</c:v>
                </c:pt>
                <c:pt idx="13">
                  <c:v>5652</c:v>
                </c:pt>
                <c:pt idx="14">
                  <c:v>4460</c:v>
                </c:pt>
                <c:pt idx="15">
                  <c:v>4798</c:v>
                </c:pt>
                <c:pt idx="16">
                  <c:v>4595.6000000000004</c:v>
                </c:pt>
                <c:pt idx="17">
                  <c:v>4342</c:v>
                </c:pt>
                <c:pt idx="18">
                  <c:v>4357</c:v>
                </c:pt>
                <c:pt idx="19">
                  <c:v>4704</c:v>
                </c:pt>
                <c:pt idx="20">
                  <c:v>3860</c:v>
                </c:pt>
                <c:pt idx="22">
                  <c:v>4793</c:v>
                </c:pt>
                <c:pt idx="23">
                  <c:v>4736</c:v>
                </c:pt>
                <c:pt idx="24">
                  <c:v>4088</c:v>
                </c:pt>
              </c:numCache>
            </c:numRef>
          </c:yVal>
          <c:smooth val="0"/>
          <c:extLst>
            <c:ext xmlns:c16="http://schemas.microsoft.com/office/drawing/2014/chart" uri="{C3380CC4-5D6E-409C-BE32-E72D297353CC}">
              <c16:uniqueId val="{00000000-8CA1-420E-98B0-571515B95C14}"/>
            </c:ext>
          </c:extLst>
        </c:ser>
        <c:dLbls>
          <c:showLegendKey val="0"/>
          <c:showVal val="0"/>
          <c:showCatName val="0"/>
          <c:showSerName val="0"/>
          <c:showPercent val="0"/>
          <c:showBubbleSize val="0"/>
        </c:dLbls>
        <c:axId val="434245240"/>
        <c:axId val="434245632"/>
      </c:scatterChart>
      <c:valAx>
        <c:axId val="434245240"/>
        <c:scaling>
          <c:orientation val="minMax"/>
          <c:max val="2023"/>
          <c:min val="1997"/>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245632"/>
        <c:crosses val="autoZero"/>
        <c:crossBetween val="midCat"/>
        <c:majorUnit val="2"/>
        <c:minorUnit val="1"/>
      </c:valAx>
      <c:valAx>
        <c:axId val="434245632"/>
        <c:scaling>
          <c:orientation val="minMax"/>
          <c:min val="3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2452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2023</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EZA!$B$30:$M$30</c:f>
              <c:numCache>
                <c:formatCode>0.0</c:formatCode>
                <c:ptCount val="12"/>
                <c:pt idx="0">
                  <c:v>336</c:v>
                </c:pt>
                <c:pt idx="1">
                  <c:v>218</c:v>
                </c:pt>
                <c:pt idx="2">
                  <c:v>158</c:v>
                </c:pt>
                <c:pt idx="3">
                  <c:v>103</c:v>
                </c:pt>
                <c:pt idx="4">
                  <c:v>440</c:v>
                </c:pt>
                <c:pt idx="5">
                  <c:v>384</c:v>
                </c:pt>
                <c:pt idx="6">
                  <c:v>435</c:v>
                </c:pt>
                <c:pt idx="7">
                  <c:v>593</c:v>
                </c:pt>
                <c:pt idx="8">
                  <c:v>356</c:v>
                </c:pt>
                <c:pt idx="9">
                  <c:v>357</c:v>
                </c:pt>
                <c:pt idx="10">
                  <c:v>417</c:v>
                </c:pt>
                <c:pt idx="11">
                  <c:v>291</c:v>
                </c:pt>
              </c:numCache>
            </c:numRef>
          </c:val>
          <c:extLst>
            <c:ext xmlns:c16="http://schemas.microsoft.com/office/drawing/2014/chart" uri="{C3380CC4-5D6E-409C-BE32-E72D297353CC}">
              <c16:uniqueId val="{00000000-A80F-4631-AC5F-96F11B7E8AE9}"/>
            </c:ext>
          </c:extLst>
        </c:ser>
        <c:ser>
          <c:idx val="1"/>
          <c:order val="1"/>
          <c:tx>
            <c:v>Average</c:v>
          </c:tx>
          <c:spPr>
            <a:solidFill>
              <a:srgbClr val="FF0000"/>
            </a:solidFill>
            <a:ln>
              <a:noFill/>
            </a:ln>
            <a:effectLst/>
          </c:spPr>
          <c:invertIfNegative val="0"/>
          <c:errBars>
            <c:errBarType val="both"/>
            <c:errValType val="cust"/>
            <c:noEndCap val="0"/>
            <c:plus>
              <c:numRef>
                <c:f>EZA!$B$36:$M$36</c:f>
                <c:numCache>
                  <c:formatCode>General</c:formatCode>
                  <c:ptCount val="12"/>
                  <c:pt idx="0">
                    <c:v>168.59481770208723</c:v>
                  </c:pt>
                  <c:pt idx="1">
                    <c:v>99.618685549783621</c:v>
                  </c:pt>
                  <c:pt idx="2">
                    <c:v>164.77155457582279</c:v>
                  </c:pt>
                  <c:pt idx="3">
                    <c:v>164.7763916261469</c:v>
                  </c:pt>
                  <c:pt idx="4">
                    <c:v>164.10676485345343</c:v>
                  </c:pt>
                  <c:pt idx="5">
                    <c:v>118.79338275536057</c:v>
                  </c:pt>
                  <c:pt idx="6">
                    <c:v>126.29315688508206</c:v>
                  </c:pt>
                  <c:pt idx="7">
                    <c:v>149.43972268889348</c:v>
                  </c:pt>
                  <c:pt idx="8">
                    <c:v>77.862316087190223</c:v>
                  </c:pt>
                  <c:pt idx="9">
                    <c:v>91.581449125901102</c:v>
                  </c:pt>
                  <c:pt idx="10">
                    <c:v>279.16886419843848</c:v>
                  </c:pt>
                  <c:pt idx="11">
                    <c:v>507.69967445513123</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EZA!$B$35:$M$35</c:f>
              <c:numCache>
                <c:formatCode>0.0</c:formatCode>
                <c:ptCount val="12"/>
                <c:pt idx="0">
                  <c:v>271.56319999999999</c:v>
                </c:pt>
                <c:pt idx="1">
                  <c:v>182.54240000000001</c:v>
                </c:pt>
                <c:pt idx="2">
                  <c:v>260.1816</c:v>
                </c:pt>
                <c:pt idx="3">
                  <c:v>362.67040000000003</c:v>
                </c:pt>
                <c:pt idx="4">
                  <c:v>484.35040000000004</c:v>
                </c:pt>
                <c:pt idx="5">
                  <c:v>387.72230769230765</c:v>
                </c:pt>
                <c:pt idx="6">
                  <c:v>479.70480000000003</c:v>
                </c:pt>
                <c:pt idx="7">
                  <c:v>476.28559999999999</c:v>
                </c:pt>
                <c:pt idx="8">
                  <c:v>340.95769230769235</c:v>
                </c:pt>
                <c:pt idx="9">
                  <c:v>326.28000000000003</c:v>
                </c:pt>
                <c:pt idx="10">
                  <c:v>631.04538461538459</c:v>
                </c:pt>
                <c:pt idx="11">
                  <c:v>610.69461538461542</c:v>
                </c:pt>
              </c:numCache>
            </c:numRef>
          </c:val>
          <c:extLst>
            <c:ext xmlns:c16="http://schemas.microsoft.com/office/drawing/2014/chart" uri="{C3380CC4-5D6E-409C-BE32-E72D297353CC}">
              <c16:uniqueId val="{00000001-A80F-4631-AC5F-96F11B7E8AE9}"/>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max val="12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2023</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EZA!$B$45:$M$45</c:f>
              <c:numCache>
                <c:formatCode>0.0</c:formatCode>
                <c:ptCount val="12"/>
                <c:pt idx="0">
                  <c:v>336</c:v>
                </c:pt>
                <c:pt idx="1">
                  <c:v>554</c:v>
                </c:pt>
                <c:pt idx="2">
                  <c:v>712</c:v>
                </c:pt>
                <c:pt idx="3">
                  <c:v>815</c:v>
                </c:pt>
                <c:pt idx="4">
                  <c:v>1255</c:v>
                </c:pt>
                <c:pt idx="5">
                  <c:v>1639</c:v>
                </c:pt>
                <c:pt idx="6">
                  <c:v>2074</c:v>
                </c:pt>
                <c:pt idx="7">
                  <c:v>2667</c:v>
                </c:pt>
                <c:pt idx="8">
                  <c:v>3023</c:v>
                </c:pt>
                <c:pt idx="9">
                  <c:v>3380</c:v>
                </c:pt>
                <c:pt idx="10">
                  <c:v>3797</c:v>
                </c:pt>
                <c:pt idx="11">
                  <c:v>4088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8CB5-4A1B-9F63-878D1AD2EDEB}"/>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EZA!$B$46:$M$46</c:f>
              <c:numCache>
                <c:formatCode>0</c:formatCode>
                <c:ptCount val="12"/>
                <c:pt idx="0">
                  <c:v>271.56319999999999</c:v>
                </c:pt>
                <c:pt idx="1">
                  <c:v>454.10559999999998</c:v>
                </c:pt>
                <c:pt idx="2">
                  <c:v>714.28719999999998</c:v>
                </c:pt>
                <c:pt idx="3">
                  <c:v>1076.9576</c:v>
                </c:pt>
                <c:pt idx="4">
                  <c:v>1561.308</c:v>
                </c:pt>
                <c:pt idx="5">
                  <c:v>1949.0303076923076</c:v>
                </c:pt>
                <c:pt idx="6">
                  <c:v>2428.7351076923078</c:v>
                </c:pt>
                <c:pt idx="7">
                  <c:v>2905.020707692308</c:v>
                </c:pt>
                <c:pt idx="8">
                  <c:v>3245.9784000000004</c:v>
                </c:pt>
                <c:pt idx="9">
                  <c:v>3572.2584000000006</c:v>
                </c:pt>
                <c:pt idx="10">
                  <c:v>4203.3037846153857</c:v>
                </c:pt>
                <c:pt idx="11">
                  <c:v>4813.9984000000013</c:v>
                </c:pt>
              </c:numCache>
            </c:numRef>
          </c:val>
          <c:smooth val="0"/>
          <c:extLst>
            <c:ext xmlns:c16="http://schemas.microsoft.com/office/drawing/2014/chart" uri="{C3380CC4-5D6E-409C-BE32-E72D297353CC}">
              <c16:uniqueId val="{00000001-8CB5-4A1B-9F63-878D1AD2EDEB}"/>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FAA!$A$5:$A$53</c:f>
              <c:numCache>
                <c:formatCode>0</c:formatCode>
                <c:ptCount val="49"/>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pt idx="37" formatCode="General">
                  <c:v>2016</c:v>
                </c:pt>
                <c:pt idx="38" formatCode="General">
                  <c:v>2017</c:v>
                </c:pt>
                <c:pt idx="39" formatCode="General">
                  <c:v>2018</c:v>
                </c:pt>
                <c:pt idx="40" formatCode="General">
                  <c:v>2019</c:v>
                </c:pt>
                <c:pt idx="41" formatCode="General">
                  <c:v>2020</c:v>
                </c:pt>
                <c:pt idx="42" formatCode="General">
                  <c:v>2021</c:v>
                </c:pt>
                <c:pt idx="43" formatCode="General">
                  <c:v>2022</c:v>
                </c:pt>
                <c:pt idx="44" formatCode="General">
                  <c:v>2023</c:v>
                </c:pt>
                <c:pt idx="45" formatCode="General">
                  <c:v>2024</c:v>
                </c:pt>
                <c:pt idx="46" formatCode="General">
                  <c:v>2025</c:v>
                </c:pt>
                <c:pt idx="47" formatCode="General">
                  <c:v>2026</c:v>
                </c:pt>
              </c:numCache>
            </c:numRef>
          </c:xVal>
          <c:yVal>
            <c:numRef>
              <c:f>FAA!$N$5:$N$53</c:f>
              <c:numCache>
                <c:formatCode>0.0</c:formatCode>
                <c:ptCount val="49"/>
                <c:pt idx="0">
                  <c:v>1483.36</c:v>
                </c:pt>
                <c:pt idx="1">
                  <c:v>1242.06</c:v>
                </c:pt>
                <c:pt idx="2">
                  <c:v>2379.9800000000005</c:v>
                </c:pt>
                <c:pt idx="3">
                  <c:v>1615.4399999999998</c:v>
                </c:pt>
                <c:pt idx="4">
                  <c:v>1681.48</c:v>
                </c:pt>
                <c:pt idx="5">
                  <c:v>1699.2599999999998</c:v>
                </c:pt>
                <c:pt idx="6">
                  <c:v>1501.1399999999999</c:v>
                </c:pt>
                <c:pt idx="7">
                  <c:v>1569.4660000000001</c:v>
                </c:pt>
                <c:pt idx="8">
                  <c:v>1732.28</c:v>
                </c:pt>
                <c:pt idx="9">
                  <c:v>2209.8000000000002</c:v>
                </c:pt>
                <c:pt idx="10">
                  <c:v>1600.1999999999998</c:v>
                </c:pt>
                <c:pt idx="11">
                  <c:v>1963.4199999999998</c:v>
                </c:pt>
                <c:pt idx="12">
                  <c:v>2123.44</c:v>
                </c:pt>
                <c:pt idx="13">
                  <c:v>2207.2599999999998</c:v>
                </c:pt>
                <c:pt idx="14">
                  <c:v>2443.48</c:v>
                </c:pt>
                <c:pt idx="15">
                  <c:v>2100.5800000000004</c:v>
                </c:pt>
                <c:pt idx="16">
                  <c:v>2875.28</c:v>
                </c:pt>
                <c:pt idx="17">
                  <c:v>2451.1000000000004</c:v>
                </c:pt>
                <c:pt idx="18">
                  <c:v>1905.0000000000002</c:v>
                </c:pt>
                <c:pt idx="19">
                  <c:v>1953.26</c:v>
                </c:pt>
                <c:pt idx="20">
                  <c:v>1940.5600000000004</c:v>
                </c:pt>
                <c:pt idx="21">
                  <c:v>1927.86</c:v>
                </c:pt>
                <c:pt idx="22">
                  <c:v>1684.02</c:v>
                </c:pt>
                <c:pt idx="23">
                  <c:v>1435.1000000000001</c:v>
                </c:pt>
                <c:pt idx="24">
                  <c:v>2019.2999999999997</c:v>
                </c:pt>
                <c:pt idx="25">
                  <c:v>1783.08</c:v>
                </c:pt>
                <c:pt idx="26">
                  <c:v>1813.56</c:v>
                </c:pt>
                <c:pt idx="27">
                  <c:v>2042.16</c:v>
                </c:pt>
                <c:pt idx="28">
                  <c:v>1782.7</c:v>
                </c:pt>
                <c:pt idx="29">
                  <c:v>1649</c:v>
                </c:pt>
                <c:pt idx="30">
                  <c:v>2043</c:v>
                </c:pt>
                <c:pt idx="31">
                  <c:v>2658</c:v>
                </c:pt>
                <c:pt idx="32">
                  <c:v>2087</c:v>
                </c:pt>
                <c:pt idx="33">
                  <c:v>2024</c:v>
                </c:pt>
                <c:pt idx="34">
                  <c:v>1827</c:v>
                </c:pt>
                <c:pt idx="35">
                  <c:v>2033</c:v>
                </c:pt>
                <c:pt idx="36">
                  <c:v>1685</c:v>
                </c:pt>
                <c:pt idx="37">
                  <c:v>2008</c:v>
                </c:pt>
                <c:pt idx="38">
                  <c:v>1456</c:v>
                </c:pt>
                <c:pt idx="40">
                  <c:v>1831</c:v>
                </c:pt>
                <c:pt idx="42">
                  <c:v>2086</c:v>
                </c:pt>
                <c:pt idx="43">
                  <c:v>2198</c:v>
                </c:pt>
                <c:pt idx="44">
                  <c:v>1500</c:v>
                </c:pt>
              </c:numCache>
            </c:numRef>
          </c:yVal>
          <c:smooth val="0"/>
          <c:extLst>
            <c:ext xmlns:c16="http://schemas.microsoft.com/office/drawing/2014/chart" uri="{C3380CC4-5D6E-409C-BE32-E72D297353CC}">
              <c16:uniqueId val="{00000000-587C-4D7B-A351-F40BA7C7C5DE}"/>
            </c:ext>
          </c:extLst>
        </c:ser>
        <c:dLbls>
          <c:showLegendKey val="0"/>
          <c:showVal val="0"/>
          <c:showCatName val="0"/>
          <c:showSerName val="0"/>
          <c:showPercent val="0"/>
          <c:showBubbleSize val="0"/>
        </c:dLbls>
        <c:axId val="435627064"/>
        <c:axId val="435627456"/>
      </c:scatterChart>
      <c:valAx>
        <c:axId val="435627064"/>
        <c:scaling>
          <c:orientation val="minMax"/>
          <c:max val="2023"/>
          <c:min val="1979"/>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35627456"/>
        <c:crosses val="autoZero"/>
        <c:crossBetween val="midCat"/>
        <c:majorUnit val="2"/>
        <c:minorUnit val="1"/>
      </c:valAx>
      <c:valAx>
        <c:axId val="435627456"/>
        <c:scaling>
          <c:orientation val="minMax"/>
          <c:min val="12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6270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20.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chart" Target="../charts/chart8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chart" Target="../charts/chart97.xml"/><Relationship Id="rId1" Type="http://schemas.openxmlformats.org/officeDocument/2006/relationships/chart" Target="../charts/chart9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20.xml"/><Relationship Id="rId2" Type="http://schemas.openxmlformats.org/officeDocument/2006/relationships/chart" Target="../charts/chart119.xml"/><Relationship Id="rId1" Type="http://schemas.openxmlformats.org/officeDocument/2006/relationships/chart" Target="../charts/chart118.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26.xml"/><Relationship Id="rId2" Type="http://schemas.openxmlformats.org/officeDocument/2006/relationships/chart" Target="../charts/chart125.xml"/><Relationship Id="rId1" Type="http://schemas.openxmlformats.org/officeDocument/2006/relationships/chart" Target="../charts/chart12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129.xml"/><Relationship Id="rId2" Type="http://schemas.openxmlformats.org/officeDocument/2006/relationships/chart" Target="../charts/chart128.xml"/><Relationship Id="rId1" Type="http://schemas.openxmlformats.org/officeDocument/2006/relationships/chart" Target="../charts/chart127.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131.xml"/><Relationship Id="rId1" Type="http://schemas.openxmlformats.org/officeDocument/2006/relationships/chart" Target="../charts/chart130.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38.xml"/><Relationship Id="rId2" Type="http://schemas.openxmlformats.org/officeDocument/2006/relationships/chart" Target="../charts/chart137.xml"/><Relationship Id="rId1" Type="http://schemas.openxmlformats.org/officeDocument/2006/relationships/chart" Target="../charts/chart136.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142.xml"/><Relationship Id="rId2" Type="http://schemas.openxmlformats.org/officeDocument/2006/relationships/chart" Target="../charts/chart141.xml"/><Relationship Id="rId1" Type="http://schemas.openxmlformats.org/officeDocument/2006/relationships/chart" Target="../charts/chart140.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145.xml"/><Relationship Id="rId2" Type="http://schemas.openxmlformats.org/officeDocument/2006/relationships/chart" Target="../charts/chart144.xml"/><Relationship Id="rId1" Type="http://schemas.openxmlformats.org/officeDocument/2006/relationships/chart" Target="../charts/chart143.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148.xml"/><Relationship Id="rId2" Type="http://schemas.openxmlformats.org/officeDocument/2006/relationships/chart" Target="../charts/chart147.xml"/><Relationship Id="rId1" Type="http://schemas.openxmlformats.org/officeDocument/2006/relationships/chart" Target="../charts/chart146.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51.xml"/><Relationship Id="rId2" Type="http://schemas.openxmlformats.org/officeDocument/2006/relationships/chart" Target="../charts/chart150.xml"/><Relationship Id="rId1" Type="http://schemas.openxmlformats.org/officeDocument/2006/relationships/chart" Target="../charts/chart14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54.xml"/><Relationship Id="rId2" Type="http://schemas.openxmlformats.org/officeDocument/2006/relationships/chart" Target="../charts/chart153.xml"/><Relationship Id="rId1" Type="http://schemas.openxmlformats.org/officeDocument/2006/relationships/chart" Target="../charts/chart152.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155.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156.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157.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160.xml"/><Relationship Id="rId2" Type="http://schemas.openxmlformats.org/officeDocument/2006/relationships/chart" Target="../charts/chart159.xml"/><Relationship Id="rId1" Type="http://schemas.openxmlformats.org/officeDocument/2006/relationships/chart" Target="../charts/chart158.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163.xml"/><Relationship Id="rId2" Type="http://schemas.openxmlformats.org/officeDocument/2006/relationships/chart" Target="../charts/chart162.xml"/><Relationship Id="rId1" Type="http://schemas.openxmlformats.org/officeDocument/2006/relationships/chart" Target="../charts/chart161.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166.xml"/><Relationship Id="rId2" Type="http://schemas.openxmlformats.org/officeDocument/2006/relationships/chart" Target="../charts/chart165.xml"/><Relationship Id="rId1" Type="http://schemas.openxmlformats.org/officeDocument/2006/relationships/chart" Target="../charts/chart164.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169.xml"/><Relationship Id="rId2" Type="http://schemas.openxmlformats.org/officeDocument/2006/relationships/chart" Target="../charts/chart168.xml"/><Relationship Id="rId1" Type="http://schemas.openxmlformats.org/officeDocument/2006/relationships/chart" Target="../charts/chart167.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172.xml"/><Relationship Id="rId2" Type="http://schemas.openxmlformats.org/officeDocument/2006/relationships/chart" Target="../charts/chart171.xml"/><Relationship Id="rId1" Type="http://schemas.openxmlformats.org/officeDocument/2006/relationships/chart" Target="../charts/chart170.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17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75.xml"/><Relationship Id="rId1" Type="http://schemas.openxmlformats.org/officeDocument/2006/relationships/chart" Target="../charts/chart174.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177.xml"/><Relationship Id="rId1" Type="http://schemas.openxmlformats.org/officeDocument/2006/relationships/chart" Target="../charts/chart176.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180.xml"/><Relationship Id="rId2" Type="http://schemas.openxmlformats.org/officeDocument/2006/relationships/chart" Target="../charts/chart179.xml"/><Relationship Id="rId1" Type="http://schemas.openxmlformats.org/officeDocument/2006/relationships/chart" Target="../charts/chart178.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183.xml"/><Relationship Id="rId2" Type="http://schemas.openxmlformats.org/officeDocument/2006/relationships/chart" Target="../charts/chart182.xml"/><Relationship Id="rId1" Type="http://schemas.openxmlformats.org/officeDocument/2006/relationships/chart" Target="../charts/chart181.xml"/></Relationships>
</file>

<file path=xl/drawings/_rels/drawing74.xml.rels><?xml version="1.0" encoding="UTF-8" standalone="yes"?>
<Relationships xmlns="http://schemas.openxmlformats.org/package/2006/relationships"><Relationship Id="rId3" Type="http://schemas.openxmlformats.org/officeDocument/2006/relationships/chart" Target="../charts/chart186.xml"/><Relationship Id="rId2" Type="http://schemas.openxmlformats.org/officeDocument/2006/relationships/chart" Target="../charts/chart185.xml"/><Relationship Id="rId1" Type="http://schemas.openxmlformats.org/officeDocument/2006/relationships/chart" Target="../charts/chart184.xml"/></Relationships>
</file>

<file path=xl/drawings/_rels/drawing75.xml.rels><?xml version="1.0" encoding="UTF-8" standalone="yes"?>
<Relationships xmlns="http://schemas.openxmlformats.org/package/2006/relationships"><Relationship Id="rId3" Type="http://schemas.openxmlformats.org/officeDocument/2006/relationships/chart" Target="../charts/chart189.xml"/><Relationship Id="rId2" Type="http://schemas.openxmlformats.org/officeDocument/2006/relationships/chart" Target="../charts/chart188.xml"/><Relationship Id="rId1" Type="http://schemas.openxmlformats.org/officeDocument/2006/relationships/chart" Target="../charts/chart187.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190.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193.xml"/><Relationship Id="rId2" Type="http://schemas.openxmlformats.org/officeDocument/2006/relationships/chart" Target="../charts/chart192.xml"/><Relationship Id="rId1" Type="http://schemas.openxmlformats.org/officeDocument/2006/relationships/chart" Target="../charts/chart191.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195.xml"/><Relationship Id="rId1" Type="http://schemas.openxmlformats.org/officeDocument/2006/relationships/chart" Target="../charts/chart194.xml"/></Relationships>
</file>

<file path=xl/drawings/_rels/drawing79.xml.rels><?xml version="1.0" encoding="UTF-8" standalone="yes"?>
<Relationships xmlns="http://schemas.openxmlformats.org/package/2006/relationships"><Relationship Id="rId3" Type="http://schemas.openxmlformats.org/officeDocument/2006/relationships/chart" Target="../charts/chart198.xml"/><Relationship Id="rId2" Type="http://schemas.openxmlformats.org/officeDocument/2006/relationships/chart" Target="../charts/chart197.xml"/><Relationship Id="rId1" Type="http://schemas.openxmlformats.org/officeDocument/2006/relationships/chart" Target="../charts/chart19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199.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200.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203.xml"/><Relationship Id="rId2" Type="http://schemas.openxmlformats.org/officeDocument/2006/relationships/chart" Target="../charts/chart202.xml"/><Relationship Id="rId1" Type="http://schemas.openxmlformats.org/officeDocument/2006/relationships/chart" Target="../charts/chart201.xml"/></Relationships>
</file>

<file path=xl/drawings/_rels/drawing83.xml.rels><?xml version="1.0" encoding="UTF-8" standalone="yes"?>
<Relationships xmlns="http://schemas.openxmlformats.org/package/2006/relationships"><Relationship Id="rId3" Type="http://schemas.openxmlformats.org/officeDocument/2006/relationships/chart" Target="../charts/chart206.xml"/><Relationship Id="rId2" Type="http://schemas.openxmlformats.org/officeDocument/2006/relationships/chart" Target="../charts/chart205.xml"/><Relationship Id="rId1" Type="http://schemas.openxmlformats.org/officeDocument/2006/relationships/chart" Target="../charts/chart204.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209.xml"/><Relationship Id="rId2" Type="http://schemas.openxmlformats.org/officeDocument/2006/relationships/chart" Target="../charts/chart208.xml"/><Relationship Id="rId1" Type="http://schemas.openxmlformats.org/officeDocument/2006/relationships/chart" Target="../charts/chart20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editAs="oneCell">
    <xdr:from>
      <xdr:col>2</xdr:col>
      <xdr:colOff>288238</xdr:colOff>
      <xdr:row>16</xdr:row>
      <xdr:rowOff>162560</xdr:rowOff>
    </xdr:from>
    <xdr:to>
      <xdr:col>12</xdr:col>
      <xdr:colOff>558799</xdr:colOff>
      <xdr:row>37</xdr:row>
      <xdr:rowOff>131318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59678" y="4937760"/>
          <a:ext cx="6366561" cy="3918458"/>
        </a:xfrm>
        <a:prstGeom prst="rect">
          <a:avLst/>
        </a:prstGeom>
      </xdr:spPr>
    </xdr:pic>
    <xdr:clientData/>
  </xdr:twoCellAnchor>
  <xdr:twoCellAnchor editAs="oneCell">
    <xdr:from>
      <xdr:col>13</xdr:col>
      <xdr:colOff>111760</xdr:colOff>
      <xdr:row>0</xdr:row>
      <xdr:rowOff>105004</xdr:rowOff>
    </xdr:from>
    <xdr:to>
      <xdr:col>23</xdr:col>
      <xdr:colOff>396240</xdr:colOff>
      <xdr:row>14</xdr:row>
      <xdr:rowOff>60960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88800" y="105004"/>
          <a:ext cx="6380480" cy="4182516"/>
        </a:xfrm>
        <a:prstGeom prst="rect">
          <a:avLst/>
        </a:prstGeom>
      </xdr:spPr>
    </xdr:pic>
    <xdr:clientData/>
  </xdr:twoCellAnchor>
  <xdr:twoCellAnchor editAs="oneCell">
    <xdr:from>
      <xdr:col>2</xdr:col>
      <xdr:colOff>254001</xdr:colOff>
      <xdr:row>0</xdr:row>
      <xdr:rowOff>128537</xdr:rowOff>
    </xdr:from>
    <xdr:to>
      <xdr:col>12</xdr:col>
      <xdr:colOff>142241</xdr:colOff>
      <xdr:row>14</xdr:row>
      <xdr:rowOff>94685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5425441" y="128537"/>
          <a:ext cx="5984240" cy="419270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37</xdr:row>
      <xdr:rowOff>9520</xdr:rowOff>
    </xdr:from>
    <xdr:to>
      <xdr:col>13</xdr:col>
      <xdr:colOff>542919</xdr:colOff>
      <xdr:row>56</xdr:row>
      <xdr:rowOff>85714</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495300</xdr:colOff>
      <xdr:row>34</xdr:row>
      <xdr:rowOff>0</xdr:rowOff>
    </xdr:from>
    <xdr:to>
      <xdr:col>28</xdr:col>
      <xdr:colOff>479425</xdr:colOff>
      <xdr:row>66</xdr:row>
      <xdr:rowOff>123825</xdr:rowOff>
    </xdr:to>
    <xdr:graphicFrame macro="">
      <xdr:nvGraphicFramePr>
        <xdr:cNvPr id="4" name="Chart 3">
          <a:extLst>
            <a:ext uri="{FF2B5EF4-FFF2-40B4-BE49-F238E27FC236}">
              <a16:creationId xmlns:a16="http://schemas.microsoft.com/office/drawing/2014/main" id="{95E41BEF-0075-4D37-A8DD-18EB304D02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542926</xdr:colOff>
      <xdr:row>2</xdr:row>
      <xdr:rowOff>139700</xdr:rowOff>
    </xdr:from>
    <xdr:to>
      <xdr:col>28</xdr:col>
      <xdr:colOff>527051</xdr:colOff>
      <xdr:row>32</xdr:row>
      <xdr:rowOff>146050</xdr:rowOff>
    </xdr:to>
    <xdr:graphicFrame macro="">
      <xdr:nvGraphicFramePr>
        <xdr:cNvPr id="5" name="Chart 4">
          <a:extLst>
            <a:ext uri="{FF2B5EF4-FFF2-40B4-BE49-F238E27FC236}">
              <a16:creationId xmlns:a16="http://schemas.microsoft.com/office/drawing/2014/main" id="{591B6D00-CBF8-4085-8A83-B5145A487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88906</xdr:colOff>
      <xdr:row>7</xdr:row>
      <xdr:rowOff>38100</xdr:rowOff>
    </xdr:from>
    <xdr:to>
      <xdr:col>25</xdr:col>
      <xdr:colOff>603250</xdr:colOff>
      <xdr:row>26</xdr:row>
      <xdr:rowOff>47619</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88900</xdr:colOff>
      <xdr:row>27</xdr:row>
      <xdr:rowOff>120645</xdr:rowOff>
    </xdr:from>
    <xdr:to>
      <xdr:col>31</xdr:col>
      <xdr:colOff>88900</xdr:colOff>
      <xdr:row>47</xdr:row>
      <xdr:rowOff>34914</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12706</xdr:colOff>
      <xdr:row>4</xdr:row>
      <xdr:rowOff>38100</xdr:rowOff>
    </xdr:from>
    <xdr:to>
      <xdr:col>25</xdr:col>
      <xdr:colOff>527050</xdr:colOff>
      <xdr:row>23</xdr:row>
      <xdr:rowOff>111119</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584200</xdr:colOff>
      <xdr:row>24</xdr:row>
      <xdr:rowOff>76200</xdr:rowOff>
    </xdr:from>
    <xdr:to>
      <xdr:col>25</xdr:col>
      <xdr:colOff>463544</xdr:colOff>
      <xdr:row>43</xdr:row>
      <xdr:rowOff>123814</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47624</xdr:colOff>
      <xdr:row>38</xdr:row>
      <xdr:rowOff>3170</xdr:rowOff>
    </xdr:from>
    <xdr:to>
      <xdr:col>15</xdr:col>
      <xdr:colOff>393700</xdr:colOff>
      <xdr:row>57</xdr:row>
      <xdr:rowOff>82539</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584200</xdr:colOff>
      <xdr:row>35</xdr:row>
      <xdr:rowOff>152400</xdr:rowOff>
    </xdr:from>
    <xdr:to>
      <xdr:col>29</xdr:col>
      <xdr:colOff>568325</xdr:colOff>
      <xdr:row>70</xdr:row>
      <xdr:rowOff>38100</xdr:rowOff>
    </xdr:to>
    <xdr:graphicFrame macro="">
      <xdr:nvGraphicFramePr>
        <xdr:cNvPr id="4" name="Chart 3">
          <a:extLst>
            <a:ext uri="{FF2B5EF4-FFF2-40B4-BE49-F238E27FC236}">
              <a16:creationId xmlns:a16="http://schemas.microsoft.com/office/drawing/2014/main" id="{02C7A134-6F64-4F0A-B439-60AADB098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542926</xdr:colOff>
      <xdr:row>0</xdr:row>
      <xdr:rowOff>101600</xdr:rowOff>
    </xdr:from>
    <xdr:to>
      <xdr:col>29</xdr:col>
      <xdr:colOff>527051</xdr:colOff>
      <xdr:row>33</xdr:row>
      <xdr:rowOff>127000</xdr:rowOff>
    </xdr:to>
    <xdr:graphicFrame macro="">
      <xdr:nvGraphicFramePr>
        <xdr:cNvPr id="5" name="Chart 4">
          <a:extLst>
            <a:ext uri="{FF2B5EF4-FFF2-40B4-BE49-F238E27FC236}">
              <a16:creationId xmlns:a16="http://schemas.microsoft.com/office/drawing/2014/main" id="{EBBB7730-F428-4840-8F2C-60E97D88D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38100</xdr:colOff>
      <xdr:row>67</xdr:row>
      <xdr:rowOff>111120</xdr:rowOff>
    </xdr:from>
    <xdr:to>
      <xdr:col>31</xdr:col>
      <xdr:colOff>76200</xdr:colOff>
      <xdr:row>86</xdr:row>
      <xdr:rowOff>126989</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584200</xdr:colOff>
      <xdr:row>0</xdr:row>
      <xdr:rowOff>127001</xdr:rowOff>
    </xdr:from>
    <xdr:to>
      <xdr:col>28</xdr:col>
      <xdr:colOff>558800</xdr:colOff>
      <xdr:row>31</xdr:row>
      <xdr:rowOff>114301</xdr:rowOff>
    </xdr:to>
    <xdr:graphicFrame macro="">
      <xdr:nvGraphicFramePr>
        <xdr:cNvPr id="4" name="Chart 3">
          <a:extLst>
            <a:ext uri="{FF2B5EF4-FFF2-40B4-BE49-F238E27FC236}">
              <a16:creationId xmlns:a16="http://schemas.microsoft.com/office/drawing/2014/main" id="{C387E29E-083D-4A6C-8FDF-B470FB3B3E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581026</xdr:colOff>
      <xdr:row>32</xdr:row>
      <xdr:rowOff>50800</xdr:rowOff>
    </xdr:from>
    <xdr:to>
      <xdr:col>28</xdr:col>
      <xdr:colOff>533400</xdr:colOff>
      <xdr:row>64</xdr:row>
      <xdr:rowOff>19050</xdr:rowOff>
    </xdr:to>
    <xdr:graphicFrame macro="">
      <xdr:nvGraphicFramePr>
        <xdr:cNvPr id="5" name="Chart 4">
          <a:extLst>
            <a:ext uri="{FF2B5EF4-FFF2-40B4-BE49-F238E27FC236}">
              <a16:creationId xmlns:a16="http://schemas.microsoft.com/office/drawing/2014/main" id="{F0B99340-070E-45D9-8F61-A11D79FBC5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165100</xdr:colOff>
      <xdr:row>66</xdr:row>
      <xdr:rowOff>171445</xdr:rowOff>
    </xdr:from>
    <xdr:to>
      <xdr:col>31</xdr:col>
      <xdr:colOff>152400</xdr:colOff>
      <xdr:row>86</xdr:row>
      <xdr:rowOff>85714</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152400</xdr:colOff>
      <xdr:row>0</xdr:row>
      <xdr:rowOff>139701</xdr:rowOff>
    </xdr:from>
    <xdr:to>
      <xdr:col>28</xdr:col>
      <xdr:colOff>584199</xdr:colOff>
      <xdr:row>33</xdr:row>
      <xdr:rowOff>1</xdr:rowOff>
    </xdr:to>
    <xdr:graphicFrame macro="">
      <xdr:nvGraphicFramePr>
        <xdr:cNvPr id="4" name="Chart 3">
          <a:extLst>
            <a:ext uri="{FF2B5EF4-FFF2-40B4-BE49-F238E27FC236}">
              <a16:creationId xmlns:a16="http://schemas.microsoft.com/office/drawing/2014/main" id="{0FD6ADFD-E3B1-48BD-9EDE-D9DB5F8149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161926</xdr:colOff>
      <xdr:row>33</xdr:row>
      <xdr:rowOff>63500</xdr:rowOff>
    </xdr:from>
    <xdr:to>
      <xdr:col>28</xdr:col>
      <xdr:colOff>596900</xdr:colOff>
      <xdr:row>66</xdr:row>
      <xdr:rowOff>38100</xdr:rowOff>
    </xdr:to>
    <xdr:graphicFrame macro="">
      <xdr:nvGraphicFramePr>
        <xdr:cNvPr id="5" name="Chart 4">
          <a:extLst>
            <a:ext uri="{FF2B5EF4-FFF2-40B4-BE49-F238E27FC236}">
              <a16:creationId xmlns:a16="http://schemas.microsoft.com/office/drawing/2014/main" id="{21B4841D-C05F-43BE-90DD-1AA1D26007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38106</xdr:colOff>
      <xdr:row>1</xdr:row>
      <xdr:rowOff>0</xdr:rowOff>
    </xdr:from>
    <xdr:to>
      <xdr:col>25</xdr:col>
      <xdr:colOff>552450</xdr:colOff>
      <xdr:row>20</xdr:row>
      <xdr:rowOff>38094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21</xdr:row>
      <xdr:rowOff>85720</xdr:rowOff>
    </xdr:from>
    <xdr:to>
      <xdr:col>25</xdr:col>
      <xdr:colOff>514344</xdr:colOff>
      <xdr:row>40</xdr:row>
      <xdr:rowOff>152389</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82550</xdr:colOff>
      <xdr:row>36</xdr:row>
      <xdr:rowOff>149220</xdr:rowOff>
    </xdr:from>
    <xdr:to>
      <xdr:col>15</xdr:col>
      <xdr:colOff>266700</xdr:colOff>
      <xdr:row>56</xdr:row>
      <xdr:rowOff>60314</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34</xdr:row>
      <xdr:rowOff>88900</xdr:rowOff>
    </xdr:from>
    <xdr:to>
      <xdr:col>29</xdr:col>
      <xdr:colOff>393700</xdr:colOff>
      <xdr:row>68</xdr:row>
      <xdr:rowOff>152400</xdr:rowOff>
    </xdr:to>
    <xdr:graphicFrame macro="">
      <xdr:nvGraphicFramePr>
        <xdr:cNvPr id="4" name="Chart 3">
          <a:extLst>
            <a:ext uri="{FF2B5EF4-FFF2-40B4-BE49-F238E27FC236}">
              <a16:creationId xmlns:a16="http://schemas.microsoft.com/office/drawing/2014/main" id="{61A1F15A-E274-48C5-94AA-429DAD9B71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530226</xdr:colOff>
      <xdr:row>0</xdr:row>
      <xdr:rowOff>107950</xdr:rowOff>
    </xdr:from>
    <xdr:to>
      <xdr:col>29</xdr:col>
      <xdr:colOff>254000</xdr:colOff>
      <xdr:row>32</xdr:row>
      <xdr:rowOff>127000</xdr:rowOff>
    </xdr:to>
    <xdr:graphicFrame macro="">
      <xdr:nvGraphicFramePr>
        <xdr:cNvPr id="5" name="Chart 4">
          <a:extLst>
            <a:ext uri="{FF2B5EF4-FFF2-40B4-BE49-F238E27FC236}">
              <a16:creationId xmlns:a16="http://schemas.microsoft.com/office/drawing/2014/main" id="{A50D7622-F26A-4C06-B9A1-5F9DD463DC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355600</xdr:colOff>
      <xdr:row>68</xdr:row>
      <xdr:rowOff>57145</xdr:rowOff>
    </xdr:from>
    <xdr:to>
      <xdr:col>15</xdr:col>
      <xdr:colOff>571500</xdr:colOff>
      <xdr:row>87</xdr:row>
      <xdr:rowOff>136514</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xdr:row>
      <xdr:rowOff>0</xdr:rowOff>
    </xdr:from>
    <xdr:to>
      <xdr:col>28</xdr:col>
      <xdr:colOff>593725</xdr:colOff>
      <xdr:row>32</xdr:row>
      <xdr:rowOff>63500</xdr:rowOff>
    </xdr:to>
    <xdr:graphicFrame macro="">
      <xdr:nvGraphicFramePr>
        <xdr:cNvPr id="4" name="Chart 3">
          <a:extLst>
            <a:ext uri="{FF2B5EF4-FFF2-40B4-BE49-F238E27FC236}">
              <a16:creationId xmlns:a16="http://schemas.microsoft.com/office/drawing/2014/main" id="{358E6EFF-A68C-47D3-BE70-8DAF9C244E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504826</xdr:colOff>
      <xdr:row>33</xdr:row>
      <xdr:rowOff>19050</xdr:rowOff>
    </xdr:from>
    <xdr:to>
      <xdr:col>28</xdr:col>
      <xdr:colOff>488951</xdr:colOff>
      <xdr:row>65</xdr:row>
      <xdr:rowOff>50800</xdr:rowOff>
    </xdr:to>
    <xdr:graphicFrame macro="">
      <xdr:nvGraphicFramePr>
        <xdr:cNvPr id="5" name="Chart 4">
          <a:extLst>
            <a:ext uri="{FF2B5EF4-FFF2-40B4-BE49-F238E27FC236}">
              <a16:creationId xmlns:a16="http://schemas.microsoft.com/office/drawing/2014/main" id="{A8CF2F4E-CF90-465D-AA00-42B5F163D9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101600</xdr:colOff>
      <xdr:row>74</xdr:row>
      <xdr:rowOff>15870</xdr:rowOff>
    </xdr:from>
    <xdr:to>
      <xdr:col>16</xdr:col>
      <xdr:colOff>0</xdr:colOff>
      <xdr:row>93</xdr:row>
      <xdr:rowOff>95239</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xdr:row>
      <xdr:rowOff>0</xdr:rowOff>
    </xdr:from>
    <xdr:to>
      <xdr:col>28</xdr:col>
      <xdr:colOff>593725</xdr:colOff>
      <xdr:row>32</xdr:row>
      <xdr:rowOff>0</xdr:rowOff>
    </xdr:to>
    <xdr:graphicFrame macro="">
      <xdr:nvGraphicFramePr>
        <xdr:cNvPr id="4" name="Chart 3">
          <a:extLst>
            <a:ext uri="{FF2B5EF4-FFF2-40B4-BE49-F238E27FC236}">
              <a16:creationId xmlns:a16="http://schemas.microsoft.com/office/drawing/2014/main" id="{72AEF252-39D0-4991-8E7F-A6DEBCEEE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555626</xdr:colOff>
      <xdr:row>32</xdr:row>
      <xdr:rowOff>133350</xdr:rowOff>
    </xdr:from>
    <xdr:to>
      <xdr:col>28</xdr:col>
      <xdr:colOff>539751</xdr:colOff>
      <xdr:row>64</xdr:row>
      <xdr:rowOff>63500</xdr:rowOff>
    </xdr:to>
    <xdr:graphicFrame macro="">
      <xdr:nvGraphicFramePr>
        <xdr:cNvPr id="5" name="Chart 4">
          <a:extLst>
            <a:ext uri="{FF2B5EF4-FFF2-40B4-BE49-F238E27FC236}">
              <a16:creationId xmlns:a16="http://schemas.microsoft.com/office/drawing/2014/main" id="{A095D3EF-4CD7-4C04-939C-67136A4AE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325120</xdr:colOff>
      <xdr:row>0</xdr:row>
      <xdr:rowOff>172720</xdr:rowOff>
    </xdr:from>
    <xdr:to>
      <xdr:col>18</xdr:col>
      <xdr:colOff>193040</xdr:colOff>
      <xdr:row>35</xdr:row>
      <xdr:rowOff>88207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19600" y="172720"/>
          <a:ext cx="7792720" cy="6021647"/>
        </a:xfrm>
        <a:prstGeom prst="rect">
          <a:avLst/>
        </a:prstGeom>
      </xdr:spPr>
    </xdr:pic>
    <xdr:clientData/>
  </xdr:twoCellAnchor>
  <xdr:twoCellAnchor editAs="oneCell">
    <xdr:from>
      <xdr:col>5</xdr:col>
      <xdr:colOff>243840</xdr:colOff>
      <xdr:row>34</xdr:row>
      <xdr:rowOff>101599</xdr:rowOff>
    </xdr:from>
    <xdr:to>
      <xdr:col>18</xdr:col>
      <xdr:colOff>223520</xdr:colOff>
      <xdr:row>69</xdr:row>
      <xdr:rowOff>126306</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38320" y="6035039"/>
          <a:ext cx="7904480" cy="610800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45</xdr:row>
      <xdr:rowOff>9520</xdr:rowOff>
    </xdr:from>
    <xdr:to>
      <xdr:col>15</xdr:col>
      <xdr:colOff>190500</xdr:colOff>
      <xdr:row>64</xdr:row>
      <xdr:rowOff>88889</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35</xdr:row>
      <xdr:rowOff>50800</xdr:rowOff>
    </xdr:from>
    <xdr:to>
      <xdr:col>29</xdr:col>
      <xdr:colOff>254000</xdr:colOff>
      <xdr:row>70</xdr:row>
      <xdr:rowOff>12700</xdr:rowOff>
    </xdr:to>
    <xdr:graphicFrame macro="">
      <xdr:nvGraphicFramePr>
        <xdr:cNvPr id="4" name="Chart 3">
          <a:extLst>
            <a:ext uri="{FF2B5EF4-FFF2-40B4-BE49-F238E27FC236}">
              <a16:creationId xmlns:a16="http://schemas.microsoft.com/office/drawing/2014/main" id="{BF0E3A86-C829-45C5-BF34-00E9C5FB0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22226</xdr:colOff>
      <xdr:row>0</xdr:row>
      <xdr:rowOff>69850</xdr:rowOff>
    </xdr:from>
    <xdr:to>
      <xdr:col>29</xdr:col>
      <xdr:colOff>241300</xdr:colOff>
      <xdr:row>32</xdr:row>
      <xdr:rowOff>114300</xdr:rowOff>
    </xdr:to>
    <xdr:graphicFrame macro="">
      <xdr:nvGraphicFramePr>
        <xdr:cNvPr id="5" name="Chart 4">
          <a:extLst>
            <a:ext uri="{FF2B5EF4-FFF2-40B4-BE49-F238E27FC236}">
              <a16:creationId xmlns:a16="http://schemas.microsoft.com/office/drawing/2014/main" id="{D5157085-064C-4641-BB95-E3292C1C22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114300</xdr:colOff>
      <xdr:row>39</xdr:row>
      <xdr:rowOff>85720</xdr:rowOff>
    </xdr:from>
    <xdr:to>
      <xdr:col>14</xdr:col>
      <xdr:colOff>533400</xdr:colOff>
      <xdr:row>58</xdr:row>
      <xdr:rowOff>161914</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381000</xdr:colOff>
      <xdr:row>1</xdr:row>
      <xdr:rowOff>88900</xdr:rowOff>
    </xdr:from>
    <xdr:to>
      <xdr:col>29</xdr:col>
      <xdr:colOff>368300</xdr:colOff>
      <xdr:row>34</xdr:row>
      <xdr:rowOff>25400</xdr:rowOff>
    </xdr:to>
    <xdr:graphicFrame macro="">
      <xdr:nvGraphicFramePr>
        <xdr:cNvPr id="4" name="Chart 3">
          <a:extLst>
            <a:ext uri="{FF2B5EF4-FFF2-40B4-BE49-F238E27FC236}">
              <a16:creationId xmlns:a16="http://schemas.microsoft.com/office/drawing/2014/main" id="{D267B675-6131-4622-9FC7-723DD7D4B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377826</xdr:colOff>
      <xdr:row>34</xdr:row>
      <xdr:rowOff>120650</xdr:rowOff>
    </xdr:from>
    <xdr:to>
      <xdr:col>29</xdr:col>
      <xdr:colOff>317500</xdr:colOff>
      <xdr:row>69</xdr:row>
      <xdr:rowOff>101600</xdr:rowOff>
    </xdr:to>
    <xdr:graphicFrame macro="">
      <xdr:nvGraphicFramePr>
        <xdr:cNvPr id="5" name="Chart 4">
          <a:extLst>
            <a:ext uri="{FF2B5EF4-FFF2-40B4-BE49-F238E27FC236}">
              <a16:creationId xmlns:a16="http://schemas.microsoft.com/office/drawing/2014/main" id="{B661ACC2-E74F-43DD-8D2B-861D4D65C2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603256</xdr:colOff>
      <xdr:row>25</xdr:row>
      <xdr:rowOff>28575</xdr:rowOff>
    </xdr:from>
    <xdr:to>
      <xdr:col>25</xdr:col>
      <xdr:colOff>508000</xdr:colOff>
      <xdr:row>44</xdr:row>
      <xdr:rowOff>114294</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25400</xdr:colOff>
      <xdr:row>5</xdr:row>
      <xdr:rowOff>38095</xdr:rowOff>
    </xdr:from>
    <xdr:to>
      <xdr:col>25</xdr:col>
      <xdr:colOff>539744</xdr:colOff>
      <xdr:row>24</xdr:row>
      <xdr:rowOff>88889</xdr:rowOff>
    </xdr:to>
    <xdr:graphicFrame macro="">
      <xdr:nvGraphicFramePr>
        <xdr:cNvPr id="3" name="Chart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16</xdr:col>
      <xdr:colOff>0</xdr:colOff>
      <xdr:row>65</xdr:row>
      <xdr:rowOff>104770</xdr:rowOff>
    </xdr:from>
    <xdr:to>
      <xdr:col>32</xdr:col>
      <xdr:colOff>63500</xdr:colOff>
      <xdr:row>84</xdr:row>
      <xdr:rowOff>158739</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xdr:row>
      <xdr:rowOff>0</xdr:rowOff>
    </xdr:from>
    <xdr:to>
      <xdr:col>28</xdr:col>
      <xdr:colOff>593725</xdr:colOff>
      <xdr:row>32</xdr:row>
      <xdr:rowOff>50800</xdr:rowOff>
    </xdr:to>
    <xdr:graphicFrame macro="">
      <xdr:nvGraphicFramePr>
        <xdr:cNvPr id="4" name="Chart 3">
          <a:extLst>
            <a:ext uri="{FF2B5EF4-FFF2-40B4-BE49-F238E27FC236}">
              <a16:creationId xmlns:a16="http://schemas.microsoft.com/office/drawing/2014/main" id="{068CA575-FE4F-4DB3-9C71-9ED960E58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9526</xdr:colOff>
      <xdr:row>32</xdr:row>
      <xdr:rowOff>82550</xdr:rowOff>
    </xdr:from>
    <xdr:to>
      <xdr:col>28</xdr:col>
      <xdr:colOff>603251</xdr:colOff>
      <xdr:row>65</xdr:row>
      <xdr:rowOff>12700</xdr:rowOff>
    </xdr:to>
    <xdr:graphicFrame macro="">
      <xdr:nvGraphicFramePr>
        <xdr:cNvPr id="5" name="Chart 4">
          <a:extLst>
            <a:ext uri="{FF2B5EF4-FFF2-40B4-BE49-F238E27FC236}">
              <a16:creationId xmlns:a16="http://schemas.microsoft.com/office/drawing/2014/main" id="{4CC3BBD2-FAA8-4371-9FE8-42B5611C9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15</xdr:col>
      <xdr:colOff>571500</xdr:colOff>
      <xdr:row>66</xdr:row>
      <xdr:rowOff>168270</xdr:rowOff>
    </xdr:from>
    <xdr:to>
      <xdr:col>31</xdr:col>
      <xdr:colOff>584200</xdr:colOff>
      <xdr:row>85</xdr:row>
      <xdr:rowOff>158739</xdr:rowOff>
    </xdr:to>
    <xdr:graphicFrame macro="">
      <xdr:nvGraphicFramePr>
        <xdr:cNvPr id="3" name="Chart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xdr:row>
      <xdr:rowOff>0</xdr:rowOff>
    </xdr:from>
    <xdr:to>
      <xdr:col>28</xdr:col>
      <xdr:colOff>593725</xdr:colOff>
      <xdr:row>32</xdr:row>
      <xdr:rowOff>50800</xdr:rowOff>
    </xdr:to>
    <xdr:graphicFrame macro="">
      <xdr:nvGraphicFramePr>
        <xdr:cNvPr id="4" name="Chart 3">
          <a:extLst>
            <a:ext uri="{FF2B5EF4-FFF2-40B4-BE49-F238E27FC236}">
              <a16:creationId xmlns:a16="http://schemas.microsoft.com/office/drawing/2014/main" id="{21C1CBCA-899C-4540-9ABB-E84FA226BF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606426</xdr:colOff>
      <xdr:row>32</xdr:row>
      <xdr:rowOff>133350</xdr:rowOff>
    </xdr:from>
    <xdr:to>
      <xdr:col>28</xdr:col>
      <xdr:colOff>590551</xdr:colOff>
      <xdr:row>66</xdr:row>
      <xdr:rowOff>12700</xdr:rowOff>
    </xdr:to>
    <xdr:graphicFrame macro="">
      <xdr:nvGraphicFramePr>
        <xdr:cNvPr id="5" name="Chart 4">
          <a:extLst>
            <a:ext uri="{FF2B5EF4-FFF2-40B4-BE49-F238E27FC236}">
              <a16:creationId xmlns:a16="http://schemas.microsoft.com/office/drawing/2014/main" id="{2D29CB81-34FD-4344-8440-8A5BD5500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38098</xdr:colOff>
      <xdr:row>44</xdr:row>
      <xdr:rowOff>114295</xdr:rowOff>
    </xdr:from>
    <xdr:to>
      <xdr:col>15</xdr:col>
      <xdr:colOff>507999</xdr:colOff>
      <xdr:row>64</xdr:row>
      <xdr:rowOff>28564</xdr:rowOff>
    </xdr:to>
    <xdr:graphicFrame macro="">
      <xdr:nvGraphicFramePr>
        <xdr:cNvPr id="3" name="Chart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355600</xdr:colOff>
      <xdr:row>2</xdr:row>
      <xdr:rowOff>76200</xdr:rowOff>
    </xdr:from>
    <xdr:to>
      <xdr:col>28</xdr:col>
      <xdr:colOff>339725</xdr:colOff>
      <xdr:row>34</xdr:row>
      <xdr:rowOff>12700</xdr:rowOff>
    </xdr:to>
    <xdr:graphicFrame macro="">
      <xdr:nvGraphicFramePr>
        <xdr:cNvPr id="4" name="Chart 3">
          <a:extLst>
            <a:ext uri="{FF2B5EF4-FFF2-40B4-BE49-F238E27FC236}">
              <a16:creationId xmlns:a16="http://schemas.microsoft.com/office/drawing/2014/main" id="{8713EE40-2285-4C32-B8D8-CE42AD56B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9526</xdr:colOff>
      <xdr:row>39</xdr:row>
      <xdr:rowOff>76200</xdr:rowOff>
    </xdr:from>
    <xdr:to>
      <xdr:col>28</xdr:col>
      <xdr:colOff>603251</xdr:colOff>
      <xdr:row>74</xdr:row>
      <xdr:rowOff>120650</xdr:rowOff>
    </xdr:to>
    <xdr:graphicFrame macro="">
      <xdr:nvGraphicFramePr>
        <xdr:cNvPr id="5" name="Chart 4">
          <a:extLst>
            <a:ext uri="{FF2B5EF4-FFF2-40B4-BE49-F238E27FC236}">
              <a16:creationId xmlns:a16="http://schemas.microsoft.com/office/drawing/2014/main" id="{0B01D406-E59C-4D58-AFB9-4904E29E4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190500</xdr:colOff>
      <xdr:row>99</xdr:row>
      <xdr:rowOff>107945</xdr:rowOff>
    </xdr:from>
    <xdr:to>
      <xdr:col>18</xdr:col>
      <xdr:colOff>12700</xdr:colOff>
      <xdr:row>119</xdr:row>
      <xdr:rowOff>22214</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12700</xdr:colOff>
      <xdr:row>0</xdr:row>
      <xdr:rowOff>190500</xdr:rowOff>
    </xdr:from>
    <xdr:to>
      <xdr:col>29</xdr:col>
      <xdr:colOff>12700</xdr:colOff>
      <xdr:row>32</xdr:row>
      <xdr:rowOff>114300</xdr:rowOff>
    </xdr:to>
    <xdr:graphicFrame macro="">
      <xdr:nvGraphicFramePr>
        <xdr:cNvPr id="4" name="Chart 3">
          <a:extLst>
            <a:ext uri="{FF2B5EF4-FFF2-40B4-BE49-F238E27FC236}">
              <a16:creationId xmlns:a16="http://schemas.microsoft.com/office/drawing/2014/main" id="{301455FC-A228-45A9-81F4-2F53C1F88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606426</xdr:colOff>
      <xdr:row>33</xdr:row>
      <xdr:rowOff>38100</xdr:rowOff>
    </xdr:from>
    <xdr:to>
      <xdr:col>28</xdr:col>
      <xdr:colOff>596900</xdr:colOff>
      <xdr:row>66</xdr:row>
      <xdr:rowOff>69850</xdr:rowOff>
    </xdr:to>
    <xdr:graphicFrame macro="">
      <xdr:nvGraphicFramePr>
        <xdr:cNvPr id="5" name="Chart 4">
          <a:extLst>
            <a:ext uri="{FF2B5EF4-FFF2-40B4-BE49-F238E27FC236}">
              <a16:creationId xmlns:a16="http://schemas.microsoft.com/office/drawing/2014/main" id="{0671C570-6A74-4080-B435-321047B1E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16</xdr:col>
      <xdr:colOff>50800</xdr:colOff>
      <xdr:row>67</xdr:row>
      <xdr:rowOff>82545</xdr:rowOff>
    </xdr:from>
    <xdr:to>
      <xdr:col>32</xdr:col>
      <xdr:colOff>0</xdr:colOff>
      <xdr:row>86</xdr:row>
      <xdr:rowOff>123814</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12700</xdr:colOff>
      <xdr:row>1</xdr:row>
      <xdr:rowOff>0</xdr:rowOff>
    </xdr:from>
    <xdr:to>
      <xdr:col>29</xdr:col>
      <xdr:colOff>0</xdr:colOff>
      <xdr:row>32</xdr:row>
      <xdr:rowOff>114300</xdr:rowOff>
    </xdr:to>
    <xdr:graphicFrame macro="">
      <xdr:nvGraphicFramePr>
        <xdr:cNvPr id="4" name="Chart 3">
          <a:extLst>
            <a:ext uri="{FF2B5EF4-FFF2-40B4-BE49-F238E27FC236}">
              <a16:creationId xmlns:a16="http://schemas.microsoft.com/office/drawing/2014/main" id="{B787E66E-2676-4889-9D22-412CBA357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9526</xdr:colOff>
      <xdr:row>32</xdr:row>
      <xdr:rowOff>146050</xdr:rowOff>
    </xdr:from>
    <xdr:to>
      <xdr:col>29</xdr:col>
      <xdr:colOff>38100</xdr:colOff>
      <xdr:row>66</xdr:row>
      <xdr:rowOff>76200</xdr:rowOff>
    </xdr:to>
    <xdr:graphicFrame macro="">
      <xdr:nvGraphicFramePr>
        <xdr:cNvPr id="5" name="Chart 4">
          <a:extLst>
            <a:ext uri="{FF2B5EF4-FFF2-40B4-BE49-F238E27FC236}">
              <a16:creationId xmlns:a16="http://schemas.microsoft.com/office/drawing/2014/main" id="{6675C0E3-4BA4-45AB-9AC1-FFFFF8A04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99</xdr:row>
      <xdr:rowOff>95245</xdr:rowOff>
    </xdr:from>
    <xdr:to>
      <xdr:col>18</xdr:col>
      <xdr:colOff>76200</xdr:colOff>
      <xdr:row>120</xdr:row>
      <xdr:rowOff>73014</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xdr:row>
      <xdr:rowOff>0</xdr:rowOff>
    </xdr:from>
    <xdr:to>
      <xdr:col>28</xdr:col>
      <xdr:colOff>593725</xdr:colOff>
      <xdr:row>33</xdr:row>
      <xdr:rowOff>38100</xdr:rowOff>
    </xdr:to>
    <xdr:graphicFrame macro="">
      <xdr:nvGraphicFramePr>
        <xdr:cNvPr id="4" name="Chart 3">
          <a:extLst>
            <a:ext uri="{FF2B5EF4-FFF2-40B4-BE49-F238E27FC236}">
              <a16:creationId xmlns:a16="http://schemas.microsoft.com/office/drawing/2014/main" id="{91AAD88E-81AC-4E24-A8F1-2058B4542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9526</xdr:colOff>
      <xdr:row>33</xdr:row>
      <xdr:rowOff>139700</xdr:rowOff>
    </xdr:from>
    <xdr:to>
      <xdr:col>28</xdr:col>
      <xdr:colOff>603251</xdr:colOff>
      <xdr:row>66</xdr:row>
      <xdr:rowOff>0</xdr:rowOff>
    </xdr:to>
    <xdr:graphicFrame macro="">
      <xdr:nvGraphicFramePr>
        <xdr:cNvPr id="5" name="Chart 4">
          <a:extLst>
            <a:ext uri="{FF2B5EF4-FFF2-40B4-BE49-F238E27FC236}">
              <a16:creationId xmlns:a16="http://schemas.microsoft.com/office/drawing/2014/main" id="{A788EF14-2A7A-437F-8F4D-FA4C026056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15</xdr:col>
      <xdr:colOff>38106</xdr:colOff>
      <xdr:row>1</xdr:row>
      <xdr:rowOff>0</xdr:rowOff>
    </xdr:from>
    <xdr:to>
      <xdr:col>25</xdr:col>
      <xdr:colOff>552450</xdr:colOff>
      <xdr:row>20</xdr:row>
      <xdr:rowOff>38094</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73</xdr:row>
      <xdr:rowOff>101600</xdr:rowOff>
    </xdr:from>
    <xdr:to>
      <xdr:col>18</xdr:col>
      <xdr:colOff>406400</xdr:colOff>
      <xdr:row>96</xdr:row>
      <xdr:rowOff>165094</xdr:rowOff>
    </xdr:to>
    <xdr:graphicFrame macro="">
      <xdr:nvGraphicFramePr>
        <xdr:cNvPr id="2" name="Chart 1">
          <a:extLst>
            <a:ext uri="{FF2B5EF4-FFF2-40B4-BE49-F238E27FC236}">
              <a16:creationId xmlns:a16="http://schemas.microsoft.com/office/drawing/2014/main" id="{175FAD78-5F4E-45F1-957F-42BBB3DB05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61</xdr:col>
      <xdr:colOff>139700</xdr:colOff>
      <xdr:row>60</xdr:row>
      <xdr:rowOff>127000</xdr:rowOff>
    </xdr:from>
    <xdr:to>
      <xdr:col>80</xdr:col>
      <xdr:colOff>127000</xdr:colOff>
      <xdr:row>89</xdr:row>
      <xdr:rowOff>127000</xdr:rowOff>
    </xdr:to>
    <xdr:graphicFrame macro="">
      <xdr:nvGraphicFramePr>
        <xdr:cNvPr id="3" name="Chart 2">
          <a:extLst>
            <a:ext uri="{FF2B5EF4-FFF2-40B4-BE49-F238E27FC236}">
              <a16:creationId xmlns:a16="http://schemas.microsoft.com/office/drawing/2014/main" id="{F255D5E9-3A51-46F0-97B4-54C339E53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14</xdr:col>
      <xdr:colOff>596906</xdr:colOff>
      <xdr:row>7</xdr:row>
      <xdr:rowOff>152400</xdr:rowOff>
    </xdr:from>
    <xdr:to>
      <xdr:col>26</xdr:col>
      <xdr:colOff>241300</xdr:colOff>
      <xdr:row>33</xdr:row>
      <xdr:rowOff>85719</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12700</xdr:colOff>
      <xdr:row>37</xdr:row>
      <xdr:rowOff>19045</xdr:rowOff>
    </xdr:from>
    <xdr:to>
      <xdr:col>30</xdr:col>
      <xdr:colOff>596900</xdr:colOff>
      <xdr:row>56</xdr:row>
      <xdr:rowOff>98414</xdr:rowOff>
    </xdr:to>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15</xdr:col>
      <xdr:colOff>0</xdr:colOff>
      <xdr:row>1</xdr:row>
      <xdr:rowOff>0</xdr:rowOff>
    </xdr:from>
    <xdr:to>
      <xdr:col>27</xdr:col>
      <xdr:colOff>495300</xdr:colOff>
      <xdr:row>29</xdr:row>
      <xdr:rowOff>152400</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269875</xdr:colOff>
      <xdr:row>37</xdr:row>
      <xdr:rowOff>60320</xdr:rowOff>
    </xdr:from>
    <xdr:to>
      <xdr:col>15</xdr:col>
      <xdr:colOff>317500</xdr:colOff>
      <xdr:row>56</xdr:row>
      <xdr:rowOff>139689</xdr:rowOff>
    </xdr:to>
    <xdr:graphicFrame macro="">
      <xdr:nvGraphicFramePr>
        <xdr:cNvPr id="3" name="Chart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381000</xdr:colOff>
      <xdr:row>2</xdr:row>
      <xdr:rowOff>152400</xdr:rowOff>
    </xdr:from>
    <xdr:to>
      <xdr:col>28</xdr:col>
      <xdr:colOff>365125</xdr:colOff>
      <xdr:row>35</xdr:row>
      <xdr:rowOff>63500</xdr:rowOff>
    </xdr:to>
    <xdr:graphicFrame macro="">
      <xdr:nvGraphicFramePr>
        <xdr:cNvPr id="4" name="Chart 3">
          <a:extLst>
            <a:ext uri="{FF2B5EF4-FFF2-40B4-BE49-F238E27FC236}">
              <a16:creationId xmlns:a16="http://schemas.microsoft.com/office/drawing/2014/main" id="{6AA0A3FD-7254-47C9-B3D5-0FA7CBD7D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9526</xdr:colOff>
      <xdr:row>40</xdr:row>
      <xdr:rowOff>12700</xdr:rowOff>
    </xdr:from>
    <xdr:to>
      <xdr:col>28</xdr:col>
      <xdr:colOff>603251</xdr:colOff>
      <xdr:row>75</xdr:row>
      <xdr:rowOff>76200</xdr:rowOff>
    </xdr:to>
    <xdr:graphicFrame macro="">
      <xdr:nvGraphicFramePr>
        <xdr:cNvPr id="5" name="Chart 4">
          <a:extLst>
            <a:ext uri="{FF2B5EF4-FFF2-40B4-BE49-F238E27FC236}">
              <a16:creationId xmlns:a16="http://schemas.microsoft.com/office/drawing/2014/main" id="{0DFFC98B-47AE-4B13-9442-4FAE233D6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127000</xdr:colOff>
      <xdr:row>41</xdr:row>
      <xdr:rowOff>50795</xdr:rowOff>
    </xdr:from>
    <xdr:to>
      <xdr:col>15</xdr:col>
      <xdr:colOff>457200</xdr:colOff>
      <xdr:row>60</xdr:row>
      <xdr:rowOff>126989</xdr:rowOff>
    </xdr:to>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317500</xdr:colOff>
      <xdr:row>2</xdr:row>
      <xdr:rowOff>0</xdr:rowOff>
    </xdr:from>
    <xdr:to>
      <xdr:col>28</xdr:col>
      <xdr:colOff>301625</xdr:colOff>
      <xdr:row>34</xdr:row>
      <xdr:rowOff>0</xdr:rowOff>
    </xdr:to>
    <xdr:graphicFrame macro="">
      <xdr:nvGraphicFramePr>
        <xdr:cNvPr id="4" name="Chart 3">
          <a:extLst>
            <a:ext uri="{FF2B5EF4-FFF2-40B4-BE49-F238E27FC236}">
              <a16:creationId xmlns:a16="http://schemas.microsoft.com/office/drawing/2014/main" id="{2A3B6BA9-74BF-4782-B8FC-D124CFBD19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22226</xdr:colOff>
      <xdr:row>35</xdr:row>
      <xdr:rowOff>38100</xdr:rowOff>
    </xdr:from>
    <xdr:to>
      <xdr:col>29</xdr:col>
      <xdr:colOff>6351</xdr:colOff>
      <xdr:row>70</xdr:row>
      <xdr:rowOff>0</xdr:rowOff>
    </xdr:to>
    <xdr:graphicFrame macro="">
      <xdr:nvGraphicFramePr>
        <xdr:cNvPr id="5" name="Chart 4">
          <a:extLst>
            <a:ext uri="{FF2B5EF4-FFF2-40B4-BE49-F238E27FC236}">
              <a16:creationId xmlns:a16="http://schemas.microsoft.com/office/drawing/2014/main" id="{6EC6713F-72FC-471C-908B-13B1D1A145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15</xdr:col>
      <xdr:colOff>0</xdr:colOff>
      <xdr:row>2</xdr:row>
      <xdr:rowOff>0</xdr:rowOff>
    </xdr:from>
    <xdr:to>
      <xdr:col>27</xdr:col>
      <xdr:colOff>571500</xdr:colOff>
      <xdr:row>30</xdr:row>
      <xdr:rowOff>152400</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161924</xdr:colOff>
      <xdr:row>46</xdr:row>
      <xdr:rowOff>47620</xdr:rowOff>
    </xdr:from>
    <xdr:to>
      <xdr:col>15</xdr:col>
      <xdr:colOff>101599</xdr:colOff>
      <xdr:row>65</xdr:row>
      <xdr:rowOff>123814</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520700</xdr:colOff>
      <xdr:row>1</xdr:row>
      <xdr:rowOff>127000</xdr:rowOff>
    </xdr:from>
    <xdr:to>
      <xdr:col>28</xdr:col>
      <xdr:colOff>504825</xdr:colOff>
      <xdr:row>33</xdr:row>
      <xdr:rowOff>25400</xdr:rowOff>
    </xdr:to>
    <xdr:graphicFrame macro="">
      <xdr:nvGraphicFramePr>
        <xdr:cNvPr id="4" name="Chart 3">
          <a:extLst>
            <a:ext uri="{FF2B5EF4-FFF2-40B4-BE49-F238E27FC236}">
              <a16:creationId xmlns:a16="http://schemas.microsoft.com/office/drawing/2014/main" id="{3BD8FEB4-53CC-44DA-A36F-2C7D8FEE7F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530226</xdr:colOff>
      <xdr:row>34</xdr:row>
      <xdr:rowOff>88900</xdr:rowOff>
    </xdr:from>
    <xdr:to>
      <xdr:col>28</xdr:col>
      <xdr:colOff>514351</xdr:colOff>
      <xdr:row>69</xdr:row>
      <xdr:rowOff>6350</xdr:rowOff>
    </xdr:to>
    <xdr:graphicFrame macro="">
      <xdr:nvGraphicFramePr>
        <xdr:cNvPr id="5" name="Chart 4">
          <a:extLst>
            <a:ext uri="{FF2B5EF4-FFF2-40B4-BE49-F238E27FC236}">
              <a16:creationId xmlns:a16="http://schemas.microsoft.com/office/drawing/2014/main" id="{52E40566-9884-48DD-A57D-681FFFBA99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196850</xdr:colOff>
      <xdr:row>62</xdr:row>
      <xdr:rowOff>165095</xdr:rowOff>
    </xdr:from>
    <xdr:to>
      <xdr:col>16</xdr:col>
      <xdr:colOff>558800</xdr:colOff>
      <xdr:row>82</xdr:row>
      <xdr:rowOff>79364</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0</xdr:row>
      <xdr:rowOff>0</xdr:rowOff>
    </xdr:from>
    <xdr:to>
      <xdr:col>29</xdr:col>
      <xdr:colOff>593725</xdr:colOff>
      <xdr:row>32</xdr:row>
      <xdr:rowOff>38100</xdr:rowOff>
    </xdr:to>
    <xdr:graphicFrame macro="">
      <xdr:nvGraphicFramePr>
        <xdr:cNvPr id="4" name="Chart 3">
          <a:extLst>
            <a:ext uri="{FF2B5EF4-FFF2-40B4-BE49-F238E27FC236}">
              <a16:creationId xmlns:a16="http://schemas.microsoft.com/office/drawing/2014/main" id="{B604BAD5-E0B2-4F96-A049-0910CE51F7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530226</xdr:colOff>
      <xdr:row>33</xdr:row>
      <xdr:rowOff>50800</xdr:rowOff>
    </xdr:from>
    <xdr:to>
      <xdr:col>29</xdr:col>
      <xdr:colOff>514351</xdr:colOff>
      <xdr:row>67</xdr:row>
      <xdr:rowOff>139700</xdr:rowOff>
    </xdr:to>
    <xdr:graphicFrame macro="">
      <xdr:nvGraphicFramePr>
        <xdr:cNvPr id="5" name="Chart 4">
          <a:extLst>
            <a:ext uri="{FF2B5EF4-FFF2-40B4-BE49-F238E27FC236}">
              <a16:creationId xmlns:a16="http://schemas.microsoft.com/office/drawing/2014/main" id="{CB851244-6EC5-4226-9C06-9A6C4E321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16</xdr:col>
      <xdr:colOff>25400</xdr:colOff>
      <xdr:row>73</xdr:row>
      <xdr:rowOff>44445</xdr:rowOff>
    </xdr:from>
    <xdr:to>
      <xdr:col>32</xdr:col>
      <xdr:colOff>25400</xdr:colOff>
      <xdr:row>93</xdr:row>
      <xdr:rowOff>9514</xdr:rowOff>
    </xdr:to>
    <xdr:graphicFrame macro="">
      <xdr:nvGraphicFramePr>
        <xdr:cNvPr id="3" name="Chart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12700</xdr:colOff>
      <xdr:row>5</xdr:row>
      <xdr:rowOff>0</xdr:rowOff>
    </xdr:from>
    <xdr:to>
      <xdr:col>28</xdr:col>
      <xdr:colOff>606425</xdr:colOff>
      <xdr:row>37</xdr:row>
      <xdr:rowOff>12700</xdr:rowOff>
    </xdr:to>
    <xdr:graphicFrame macro="">
      <xdr:nvGraphicFramePr>
        <xdr:cNvPr id="4" name="Chart 3">
          <a:extLst>
            <a:ext uri="{FF2B5EF4-FFF2-40B4-BE49-F238E27FC236}">
              <a16:creationId xmlns:a16="http://schemas.microsoft.com/office/drawing/2014/main" id="{F9D4956A-3CB9-4458-AC4E-97E163A161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9526</xdr:colOff>
      <xdr:row>37</xdr:row>
      <xdr:rowOff>152400</xdr:rowOff>
    </xdr:from>
    <xdr:to>
      <xdr:col>28</xdr:col>
      <xdr:colOff>603251</xdr:colOff>
      <xdr:row>72</xdr:row>
      <xdr:rowOff>88900</xdr:rowOff>
    </xdr:to>
    <xdr:graphicFrame macro="">
      <xdr:nvGraphicFramePr>
        <xdr:cNvPr id="5" name="Chart 4">
          <a:extLst>
            <a:ext uri="{FF2B5EF4-FFF2-40B4-BE49-F238E27FC236}">
              <a16:creationId xmlns:a16="http://schemas.microsoft.com/office/drawing/2014/main" id="{6F625CEA-A940-4790-A59C-D71516510C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16</xdr:col>
      <xdr:colOff>520700</xdr:colOff>
      <xdr:row>71</xdr:row>
      <xdr:rowOff>31745</xdr:rowOff>
    </xdr:from>
    <xdr:to>
      <xdr:col>32</xdr:col>
      <xdr:colOff>520700</xdr:colOff>
      <xdr:row>89</xdr:row>
      <xdr:rowOff>136514</xdr:rowOff>
    </xdr:to>
    <xdr:graphicFrame macro="">
      <xdr:nvGraphicFramePr>
        <xdr:cNvPr id="3" name="Chart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25400</xdr:colOff>
      <xdr:row>5</xdr:row>
      <xdr:rowOff>38100</xdr:rowOff>
    </xdr:from>
    <xdr:to>
      <xdr:col>30</xdr:col>
      <xdr:colOff>9525</xdr:colOff>
      <xdr:row>36</xdr:row>
      <xdr:rowOff>139700</xdr:rowOff>
    </xdr:to>
    <xdr:graphicFrame macro="">
      <xdr:nvGraphicFramePr>
        <xdr:cNvPr id="4" name="Chart 3">
          <a:extLst>
            <a:ext uri="{FF2B5EF4-FFF2-40B4-BE49-F238E27FC236}">
              <a16:creationId xmlns:a16="http://schemas.microsoft.com/office/drawing/2014/main" id="{E983D9F2-EDC6-4929-9D51-19821F304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9526</xdr:colOff>
      <xdr:row>37</xdr:row>
      <xdr:rowOff>165100</xdr:rowOff>
    </xdr:from>
    <xdr:to>
      <xdr:col>29</xdr:col>
      <xdr:colOff>603251</xdr:colOff>
      <xdr:row>70</xdr:row>
      <xdr:rowOff>50800</xdr:rowOff>
    </xdr:to>
    <xdr:graphicFrame macro="">
      <xdr:nvGraphicFramePr>
        <xdr:cNvPr id="5" name="Chart 4">
          <a:extLst>
            <a:ext uri="{FF2B5EF4-FFF2-40B4-BE49-F238E27FC236}">
              <a16:creationId xmlns:a16="http://schemas.microsoft.com/office/drawing/2014/main" id="{34BC5DD7-DABA-4465-8B4C-0517B994B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136525</xdr:colOff>
      <xdr:row>50</xdr:row>
      <xdr:rowOff>161920</xdr:rowOff>
    </xdr:from>
    <xdr:to>
      <xdr:col>16</xdr:col>
      <xdr:colOff>1</xdr:colOff>
      <xdr:row>70</xdr:row>
      <xdr:rowOff>76189</xdr:rowOff>
    </xdr:to>
    <xdr:graphicFrame macro="">
      <xdr:nvGraphicFramePr>
        <xdr:cNvPr id="3" name="Chart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2</xdr:row>
      <xdr:rowOff>63500</xdr:rowOff>
    </xdr:from>
    <xdr:to>
      <xdr:col>28</xdr:col>
      <xdr:colOff>593725</xdr:colOff>
      <xdr:row>33</xdr:row>
      <xdr:rowOff>76200</xdr:rowOff>
    </xdr:to>
    <xdr:graphicFrame macro="">
      <xdr:nvGraphicFramePr>
        <xdr:cNvPr id="4" name="Chart 3">
          <a:extLst>
            <a:ext uri="{FF2B5EF4-FFF2-40B4-BE49-F238E27FC236}">
              <a16:creationId xmlns:a16="http://schemas.microsoft.com/office/drawing/2014/main" id="{D445035F-4E0B-448E-9E2F-A78B6FB2D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606426</xdr:colOff>
      <xdr:row>34</xdr:row>
      <xdr:rowOff>101600</xdr:rowOff>
    </xdr:from>
    <xdr:to>
      <xdr:col>28</xdr:col>
      <xdr:colOff>590551</xdr:colOff>
      <xdr:row>69</xdr:row>
      <xdr:rowOff>38100</xdr:rowOff>
    </xdr:to>
    <xdr:graphicFrame macro="">
      <xdr:nvGraphicFramePr>
        <xdr:cNvPr id="5" name="Chart 4">
          <a:extLst>
            <a:ext uri="{FF2B5EF4-FFF2-40B4-BE49-F238E27FC236}">
              <a16:creationId xmlns:a16="http://schemas.microsoft.com/office/drawing/2014/main" id="{C92BAC58-ABBE-474B-B27D-EA80D5D99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38100</xdr:colOff>
      <xdr:row>70</xdr:row>
      <xdr:rowOff>101600</xdr:rowOff>
    </xdr:from>
    <xdr:to>
      <xdr:col>15</xdr:col>
      <xdr:colOff>469900</xdr:colOff>
      <xdr:row>103</xdr:row>
      <xdr:rowOff>76200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596900</xdr:colOff>
      <xdr:row>72</xdr:row>
      <xdr:rowOff>38100</xdr:rowOff>
    </xdr:from>
    <xdr:to>
      <xdr:col>28</xdr:col>
      <xdr:colOff>241300</xdr:colOff>
      <xdr:row>105</xdr:row>
      <xdr:rowOff>12700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104774</xdr:colOff>
      <xdr:row>65</xdr:row>
      <xdr:rowOff>158745</xdr:rowOff>
    </xdr:from>
    <xdr:to>
      <xdr:col>16</xdr:col>
      <xdr:colOff>279399</xdr:colOff>
      <xdr:row>85</xdr:row>
      <xdr:rowOff>73014</xdr:rowOff>
    </xdr:to>
    <xdr:graphicFrame macro="">
      <xdr:nvGraphicFramePr>
        <xdr:cNvPr id="3" name="Chart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600074</xdr:colOff>
      <xdr:row>0</xdr:row>
      <xdr:rowOff>0</xdr:rowOff>
    </xdr:from>
    <xdr:to>
      <xdr:col>28</xdr:col>
      <xdr:colOff>584199</xdr:colOff>
      <xdr:row>32</xdr:row>
      <xdr:rowOff>114300</xdr:rowOff>
    </xdr:to>
    <xdr:graphicFrame macro="">
      <xdr:nvGraphicFramePr>
        <xdr:cNvPr id="4" name="Chart 3">
          <a:extLst>
            <a:ext uri="{FF2B5EF4-FFF2-40B4-BE49-F238E27FC236}">
              <a16:creationId xmlns:a16="http://schemas.microsoft.com/office/drawing/2014/main" id="{319500C0-10BF-4A9E-88F5-74AA951E5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571500</xdr:colOff>
      <xdr:row>34</xdr:row>
      <xdr:rowOff>50800</xdr:rowOff>
    </xdr:from>
    <xdr:to>
      <xdr:col>28</xdr:col>
      <xdr:colOff>555625</xdr:colOff>
      <xdr:row>67</xdr:row>
      <xdr:rowOff>133350</xdr:rowOff>
    </xdr:to>
    <xdr:graphicFrame macro="">
      <xdr:nvGraphicFramePr>
        <xdr:cNvPr id="5" name="Chart 4">
          <a:extLst>
            <a:ext uri="{FF2B5EF4-FFF2-40B4-BE49-F238E27FC236}">
              <a16:creationId xmlns:a16="http://schemas.microsoft.com/office/drawing/2014/main" id="{F20B3CAC-2E1B-4E9E-8CB9-8D4E9276F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14</xdr:col>
      <xdr:colOff>546100</xdr:colOff>
      <xdr:row>4</xdr:row>
      <xdr:rowOff>38100</xdr:rowOff>
    </xdr:from>
    <xdr:to>
      <xdr:col>27</xdr:col>
      <xdr:colOff>469900</xdr:colOff>
      <xdr:row>33</xdr:row>
      <xdr:rowOff>12700</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47</xdr:row>
      <xdr:rowOff>114295</xdr:rowOff>
    </xdr:from>
    <xdr:to>
      <xdr:col>15</xdr:col>
      <xdr:colOff>520700</xdr:colOff>
      <xdr:row>67</xdr:row>
      <xdr:rowOff>31739</xdr:rowOff>
    </xdr:to>
    <xdr:graphicFrame macro="">
      <xdr:nvGraphicFramePr>
        <xdr:cNvPr id="3" name="Chart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485774</xdr:colOff>
      <xdr:row>2</xdr:row>
      <xdr:rowOff>139700</xdr:rowOff>
    </xdr:from>
    <xdr:to>
      <xdr:col>28</xdr:col>
      <xdr:colOff>469899</xdr:colOff>
      <xdr:row>35</xdr:row>
      <xdr:rowOff>114300</xdr:rowOff>
    </xdr:to>
    <xdr:graphicFrame macro="">
      <xdr:nvGraphicFramePr>
        <xdr:cNvPr id="6" name="Chart 5">
          <a:extLst>
            <a:ext uri="{FF2B5EF4-FFF2-40B4-BE49-F238E27FC236}">
              <a16:creationId xmlns:a16="http://schemas.microsoft.com/office/drawing/2014/main" id="{BC686206-D312-4D18-B0C5-0B23B6681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25400</xdr:colOff>
      <xdr:row>39</xdr:row>
      <xdr:rowOff>114300</xdr:rowOff>
    </xdr:from>
    <xdr:to>
      <xdr:col>29</xdr:col>
      <xdr:colOff>9525</xdr:colOff>
      <xdr:row>74</xdr:row>
      <xdr:rowOff>76200</xdr:rowOff>
    </xdr:to>
    <xdr:graphicFrame macro="">
      <xdr:nvGraphicFramePr>
        <xdr:cNvPr id="7" name="Chart 6">
          <a:extLst>
            <a:ext uri="{FF2B5EF4-FFF2-40B4-BE49-F238E27FC236}">
              <a16:creationId xmlns:a16="http://schemas.microsoft.com/office/drawing/2014/main" id="{1E6D0B05-69BF-4472-A542-B7530D541D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88900</xdr:colOff>
      <xdr:row>48</xdr:row>
      <xdr:rowOff>165095</xdr:rowOff>
    </xdr:from>
    <xdr:to>
      <xdr:col>15</xdr:col>
      <xdr:colOff>520700</xdr:colOff>
      <xdr:row>68</xdr:row>
      <xdr:rowOff>82539</xdr:rowOff>
    </xdr:to>
    <xdr:graphicFrame macro="">
      <xdr:nvGraphicFramePr>
        <xdr:cNvPr id="3" name="Chart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409574</xdr:colOff>
      <xdr:row>2</xdr:row>
      <xdr:rowOff>63500</xdr:rowOff>
    </xdr:from>
    <xdr:to>
      <xdr:col>28</xdr:col>
      <xdr:colOff>393699</xdr:colOff>
      <xdr:row>34</xdr:row>
      <xdr:rowOff>165100</xdr:rowOff>
    </xdr:to>
    <xdr:graphicFrame macro="">
      <xdr:nvGraphicFramePr>
        <xdr:cNvPr id="4" name="Chart 3">
          <a:extLst>
            <a:ext uri="{FF2B5EF4-FFF2-40B4-BE49-F238E27FC236}">
              <a16:creationId xmlns:a16="http://schemas.microsoft.com/office/drawing/2014/main" id="{FAD00924-2A3B-4B95-A5C7-2821C3AFA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25400</xdr:colOff>
      <xdr:row>39</xdr:row>
      <xdr:rowOff>0</xdr:rowOff>
    </xdr:from>
    <xdr:to>
      <xdr:col>29</xdr:col>
      <xdr:colOff>9525</xdr:colOff>
      <xdr:row>74</xdr:row>
      <xdr:rowOff>114300</xdr:rowOff>
    </xdr:to>
    <xdr:graphicFrame macro="">
      <xdr:nvGraphicFramePr>
        <xdr:cNvPr id="5" name="Chart 4">
          <a:extLst>
            <a:ext uri="{FF2B5EF4-FFF2-40B4-BE49-F238E27FC236}">
              <a16:creationId xmlns:a16="http://schemas.microsoft.com/office/drawing/2014/main" id="{B1C50DC5-0A98-484D-9EE5-3E5C6B2D3A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38100</xdr:colOff>
      <xdr:row>46</xdr:row>
      <xdr:rowOff>34920</xdr:rowOff>
    </xdr:from>
    <xdr:to>
      <xdr:col>15</xdr:col>
      <xdr:colOff>533400</xdr:colOff>
      <xdr:row>65</xdr:row>
      <xdr:rowOff>114289</xdr:rowOff>
    </xdr:to>
    <xdr:graphicFrame macro="">
      <xdr:nvGraphicFramePr>
        <xdr:cNvPr id="3" name="Chart 2">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4</xdr:row>
      <xdr:rowOff>88900</xdr:rowOff>
    </xdr:from>
    <xdr:to>
      <xdr:col>28</xdr:col>
      <xdr:colOff>609599</xdr:colOff>
      <xdr:row>37</xdr:row>
      <xdr:rowOff>114300</xdr:rowOff>
    </xdr:to>
    <xdr:graphicFrame macro="">
      <xdr:nvGraphicFramePr>
        <xdr:cNvPr id="4" name="Chart 3">
          <a:extLst>
            <a:ext uri="{FF2B5EF4-FFF2-40B4-BE49-F238E27FC236}">
              <a16:creationId xmlns:a16="http://schemas.microsoft.com/office/drawing/2014/main" id="{96148651-32BE-498D-8DC1-F67356D517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39</xdr:row>
      <xdr:rowOff>76200</xdr:rowOff>
    </xdr:from>
    <xdr:to>
      <xdr:col>28</xdr:col>
      <xdr:colOff>593725</xdr:colOff>
      <xdr:row>74</xdr:row>
      <xdr:rowOff>101600</xdr:rowOff>
    </xdr:to>
    <xdr:graphicFrame macro="">
      <xdr:nvGraphicFramePr>
        <xdr:cNvPr id="5" name="Chart 4">
          <a:extLst>
            <a:ext uri="{FF2B5EF4-FFF2-40B4-BE49-F238E27FC236}">
              <a16:creationId xmlns:a16="http://schemas.microsoft.com/office/drawing/2014/main" id="{CD514286-8D67-4909-A364-E9091D624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165100</xdr:colOff>
      <xdr:row>71</xdr:row>
      <xdr:rowOff>44445</xdr:rowOff>
    </xdr:from>
    <xdr:to>
      <xdr:col>15</xdr:col>
      <xdr:colOff>469900</xdr:colOff>
      <xdr:row>90</xdr:row>
      <xdr:rowOff>123814</xdr:rowOff>
    </xdr:to>
    <xdr:graphicFrame macro="">
      <xdr:nvGraphicFramePr>
        <xdr:cNvPr id="3" name="Chart 2">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53974</xdr:colOff>
      <xdr:row>4</xdr:row>
      <xdr:rowOff>76200</xdr:rowOff>
    </xdr:from>
    <xdr:to>
      <xdr:col>29</xdr:col>
      <xdr:colOff>38099</xdr:colOff>
      <xdr:row>36</xdr:row>
      <xdr:rowOff>165100</xdr:rowOff>
    </xdr:to>
    <xdr:graphicFrame macro="">
      <xdr:nvGraphicFramePr>
        <xdr:cNvPr id="4" name="Chart 3">
          <a:extLst>
            <a:ext uri="{FF2B5EF4-FFF2-40B4-BE49-F238E27FC236}">
              <a16:creationId xmlns:a16="http://schemas.microsoft.com/office/drawing/2014/main" id="{E0F85C71-B1A5-439E-9AAF-65915134F8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39</xdr:row>
      <xdr:rowOff>25400</xdr:rowOff>
    </xdr:from>
    <xdr:to>
      <xdr:col>28</xdr:col>
      <xdr:colOff>593725</xdr:colOff>
      <xdr:row>72</xdr:row>
      <xdr:rowOff>152400</xdr:rowOff>
    </xdr:to>
    <xdr:graphicFrame macro="">
      <xdr:nvGraphicFramePr>
        <xdr:cNvPr id="5" name="Chart 4">
          <a:extLst>
            <a:ext uri="{FF2B5EF4-FFF2-40B4-BE49-F238E27FC236}">
              <a16:creationId xmlns:a16="http://schemas.microsoft.com/office/drawing/2014/main" id="{38C54E59-E611-4450-8AF3-6924687A8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16</xdr:col>
      <xdr:colOff>25400</xdr:colOff>
      <xdr:row>71</xdr:row>
      <xdr:rowOff>120645</xdr:rowOff>
    </xdr:from>
    <xdr:to>
      <xdr:col>32</xdr:col>
      <xdr:colOff>50800</xdr:colOff>
      <xdr:row>91</xdr:row>
      <xdr:rowOff>22214</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28574</xdr:colOff>
      <xdr:row>4</xdr:row>
      <xdr:rowOff>63500</xdr:rowOff>
    </xdr:from>
    <xdr:to>
      <xdr:col>29</xdr:col>
      <xdr:colOff>12699</xdr:colOff>
      <xdr:row>37</xdr:row>
      <xdr:rowOff>0</xdr:rowOff>
    </xdr:to>
    <xdr:graphicFrame macro="">
      <xdr:nvGraphicFramePr>
        <xdr:cNvPr id="4" name="Chart 3">
          <a:extLst>
            <a:ext uri="{FF2B5EF4-FFF2-40B4-BE49-F238E27FC236}">
              <a16:creationId xmlns:a16="http://schemas.microsoft.com/office/drawing/2014/main" id="{A55DD30E-73B2-4481-BC82-317B38DB16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12700</xdr:colOff>
      <xdr:row>38</xdr:row>
      <xdr:rowOff>12700</xdr:rowOff>
    </xdr:from>
    <xdr:to>
      <xdr:col>28</xdr:col>
      <xdr:colOff>606425</xdr:colOff>
      <xdr:row>71</xdr:row>
      <xdr:rowOff>12700</xdr:rowOff>
    </xdr:to>
    <xdr:graphicFrame macro="">
      <xdr:nvGraphicFramePr>
        <xdr:cNvPr id="5" name="Chart 4">
          <a:extLst>
            <a:ext uri="{FF2B5EF4-FFF2-40B4-BE49-F238E27FC236}">
              <a16:creationId xmlns:a16="http://schemas.microsoft.com/office/drawing/2014/main" id="{1BDE0672-70E1-424D-9FE7-093F7DD9A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16</xdr:col>
      <xdr:colOff>50800</xdr:colOff>
      <xdr:row>77</xdr:row>
      <xdr:rowOff>6345</xdr:rowOff>
    </xdr:from>
    <xdr:to>
      <xdr:col>32</xdr:col>
      <xdr:colOff>76200</xdr:colOff>
      <xdr:row>96</xdr:row>
      <xdr:rowOff>85714</xdr:rowOff>
    </xdr:to>
    <xdr:graphicFrame macro="">
      <xdr:nvGraphicFramePr>
        <xdr:cNvPr id="3" name="Chart 2">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41274</xdr:colOff>
      <xdr:row>4</xdr:row>
      <xdr:rowOff>76200</xdr:rowOff>
    </xdr:from>
    <xdr:to>
      <xdr:col>29</xdr:col>
      <xdr:colOff>25399</xdr:colOff>
      <xdr:row>39</xdr:row>
      <xdr:rowOff>76200</xdr:rowOff>
    </xdr:to>
    <xdr:graphicFrame macro="">
      <xdr:nvGraphicFramePr>
        <xdr:cNvPr id="4" name="Chart 3">
          <a:extLst>
            <a:ext uri="{FF2B5EF4-FFF2-40B4-BE49-F238E27FC236}">
              <a16:creationId xmlns:a16="http://schemas.microsoft.com/office/drawing/2014/main" id="{7BC1EE52-76A3-47B2-A2F4-9B2C11A4EA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12700</xdr:colOff>
      <xdr:row>40</xdr:row>
      <xdr:rowOff>127000</xdr:rowOff>
    </xdr:from>
    <xdr:to>
      <xdr:col>28</xdr:col>
      <xdr:colOff>606425</xdr:colOff>
      <xdr:row>75</xdr:row>
      <xdr:rowOff>107950</xdr:rowOff>
    </xdr:to>
    <xdr:graphicFrame macro="">
      <xdr:nvGraphicFramePr>
        <xdr:cNvPr id="5" name="Chart 4">
          <a:extLst>
            <a:ext uri="{FF2B5EF4-FFF2-40B4-BE49-F238E27FC236}">
              <a16:creationId xmlns:a16="http://schemas.microsoft.com/office/drawing/2014/main" id="{CACE9691-9D25-47C0-88A3-C5D59EFE7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133349</xdr:colOff>
      <xdr:row>44</xdr:row>
      <xdr:rowOff>38095</xdr:rowOff>
    </xdr:from>
    <xdr:to>
      <xdr:col>16</xdr:col>
      <xdr:colOff>19049</xdr:colOff>
      <xdr:row>63</xdr:row>
      <xdr:rowOff>114289</xdr:rowOff>
    </xdr:to>
    <xdr:graphicFrame macro="">
      <xdr:nvGraphicFramePr>
        <xdr:cNvPr id="3" name="Chart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3174</xdr:colOff>
      <xdr:row>2</xdr:row>
      <xdr:rowOff>25400</xdr:rowOff>
    </xdr:from>
    <xdr:to>
      <xdr:col>28</xdr:col>
      <xdr:colOff>596899</xdr:colOff>
      <xdr:row>35</xdr:row>
      <xdr:rowOff>25400</xdr:rowOff>
    </xdr:to>
    <xdr:graphicFrame macro="">
      <xdr:nvGraphicFramePr>
        <xdr:cNvPr id="4" name="Chart 3">
          <a:extLst>
            <a:ext uri="{FF2B5EF4-FFF2-40B4-BE49-F238E27FC236}">
              <a16:creationId xmlns:a16="http://schemas.microsoft.com/office/drawing/2014/main" id="{9296CE8C-D79D-470C-BEEE-14A802B9E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12700</xdr:colOff>
      <xdr:row>39</xdr:row>
      <xdr:rowOff>139700</xdr:rowOff>
    </xdr:from>
    <xdr:to>
      <xdr:col>28</xdr:col>
      <xdr:colOff>606425</xdr:colOff>
      <xdr:row>74</xdr:row>
      <xdr:rowOff>120650</xdr:rowOff>
    </xdr:to>
    <xdr:graphicFrame macro="">
      <xdr:nvGraphicFramePr>
        <xdr:cNvPr id="5" name="Chart 4">
          <a:extLst>
            <a:ext uri="{FF2B5EF4-FFF2-40B4-BE49-F238E27FC236}">
              <a16:creationId xmlns:a16="http://schemas.microsoft.com/office/drawing/2014/main" id="{3A5AD341-283C-4FAD-90A7-5451A81AF6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60324</xdr:colOff>
      <xdr:row>50</xdr:row>
      <xdr:rowOff>76195</xdr:rowOff>
    </xdr:from>
    <xdr:to>
      <xdr:col>16</xdr:col>
      <xdr:colOff>177799</xdr:colOff>
      <xdr:row>69</xdr:row>
      <xdr:rowOff>158739</xdr:rowOff>
    </xdr:to>
    <xdr:graphicFrame macro="">
      <xdr:nvGraphicFramePr>
        <xdr:cNvPr id="3" name="Chart 2">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600074</xdr:colOff>
      <xdr:row>1</xdr:row>
      <xdr:rowOff>139700</xdr:rowOff>
    </xdr:from>
    <xdr:to>
      <xdr:col>28</xdr:col>
      <xdr:colOff>584199</xdr:colOff>
      <xdr:row>34</xdr:row>
      <xdr:rowOff>101600</xdr:rowOff>
    </xdr:to>
    <xdr:graphicFrame macro="">
      <xdr:nvGraphicFramePr>
        <xdr:cNvPr id="4" name="Chart 3">
          <a:extLst>
            <a:ext uri="{FF2B5EF4-FFF2-40B4-BE49-F238E27FC236}">
              <a16:creationId xmlns:a16="http://schemas.microsoft.com/office/drawing/2014/main" id="{0C67F5F3-C8D3-415D-96DF-3E00383FCF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317500</xdr:colOff>
      <xdr:row>35</xdr:row>
      <xdr:rowOff>50800</xdr:rowOff>
    </xdr:from>
    <xdr:to>
      <xdr:col>29</xdr:col>
      <xdr:colOff>301625</xdr:colOff>
      <xdr:row>70</xdr:row>
      <xdr:rowOff>101600</xdr:rowOff>
    </xdr:to>
    <xdr:graphicFrame macro="">
      <xdr:nvGraphicFramePr>
        <xdr:cNvPr id="5" name="Chart 4">
          <a:extLst>
            <a:ext uri="{FF2B5EF4-FFF2-40B4-BE49-F238E27FC236}">
              <a16:creationId xmlns:a16="http://schemas.microsoft.com/office/drawing/2014/main" id="{CE3199F7-58A0-46CD-8BAC-2C77EA1B76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15</xdr:col>
      <xdr:colOff>590556</xdr:colOff>
      <xdr:row>28</xdr:row>
      <xdr:rowOff>142880</xdr:rowOff>
    </xdr:from>
    <xdr:to>
      <xdr:col>28</xdr:col>
      <xdr:colOff>12700</xdr:colOff>
      <xdr:row>56</xdr:row>
      <xdr:rowOff>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136525</xdr:colOff>
      <xdr:row>38</xdr:row>
      <xdr:rowOff>73025</xdr:rowOff>
    </xdr:from>
    <xdr:to>
      <xdr:col>13</xdr:col>
      <xdr:colOff>498469</xdr:colOff>
      <xdr:row>57</xdr:row>
      <xdr:rowOff>149219</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584201</xdr:colOff>
      <xdr:row>1</xdr:row>
      <xdr:rowOff>76200</xdr:rowOff>
    </xdr:from>
    <xdr:to>
      <xdr:col>27</xdr:col>
      <xdr:colOff>571500</xdr:colOff>
      <xdr:row>28</xdr:row>
      <xdr:rowOff>127000</xdr:rowOff>
    </xdr:to>
    <xdr:graphicFrame macro="">
      <xdr:nvGraphicFramePr>
        <xdr:cNvPr id="4" name="Chart 3">
          <a:extLst>
            <a:ext uri="{FF2B5EF4-FFF2-40B4-BE49-F238E27FC236}">
              <a16:creationId xmlns:a16="http://schemas.microsoft.com/office/drawing/2014/main" id="{E7D83064-575A-4350-9E92-553D2C2C7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266700</xdr:colOff>
      <xdr:row>86</xdr:row>
      <xdr:rowOff>6345</xdr:rowOff>
    </xdr:from>
    <xdr:to>
      <xdr:col>16</xdr:col>
      <xdr:colOff>520700</xdr:colOff>
      <xdr:row>105</xdr:row>
      <xdr:rowOff>85714</xdr:rowOff>
    </xdr:to>
    <xdr:graphicFrame macro="">
      <xdr:nvGraphicFramePr>
        <xdr:cNvPr id="3" name="Chart 2">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3174</xdr:colOff>
      <xdr:row>0</xdr:row>
      <xdr:rowOff>203200</xdr:rowOff>
    </xdr:from>
    <xdr:to>
      <xdr:col>28</xdr:col>
      <xdr:colOff>596899</xdr:colOff>
      <xdr:row>33</xdr:row>
      <xdr:rowOff>38100</xdr:rowOff>
    </xdr:to>
    <xdr:graphicFrame macro="">
      <xdr:nvGraphicFramePr>
        <xdr:cNvPr id="4" name="Chart 3">
          <a:extLst>
            <a:ext uri="{FF2B5EF4-FFF2-40B4-BE49-F238E27FC236}">
              <a16:creationId xmlns:a16="http://schemas.microsoft.com/office/drawing/2014/main" id="{6CBDFD3F-0AB8-49D0-82AF-77C6E26C44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25400</xdr:colOff>
      <xdr:row>33</xdr:row>
      <xdr:rowOff>139700</xdr:rowOff>
    </xdr:from>
    <xdr:to>
      <xdr:col>29</xdr:col>
      <xdr:colOff>9525</xdr:colOff>
      <xdr:row>65</xdr:row>
      <xdr:rowOff>152400</xdr:rowOff>
    </xdr:to>
    <xdr:graphicFrame macro="">
      <xdr:nvGraphicFramePr>
        <xdr:cNvPr id="5" name="Chart 4">
          <a:extLst>
            <a:ext uri="{FF2B5EF4-FFF2-40B4-BE49-F238E27FC236}">
              <a16:creationId xmlns:a16="http://schemas.microsoft.com/office/drawing/2014/main" id="{98B6303D-7F74-475E-8D6D-89AE88236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14</xdr:col>
      <xdr:colOff>546106</xdr:colOff>
      <xdr:row>7</xdr:row>
      <xdr:rowOff>63500</xdr:rowOff>
    </xdr:from>
    <xdr:to>
      <xdr:col>27</xdr:col>
      <xdr:colOff>457200</xdr:colOff>
      <xdr:row>35</xdr:row>
      <xdr:rowOff>123819</xdr:rowOff>
    </xdr:to>
    <xdr:graphicFrame macro="">
      <xdr:nvGraphicFramePr>
        <xdr:cNvPr id="2" name="Chart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571500</xdr:colOff>
      <xdr:row>36</xdr:row>
      <xdr:rowOff>6345</xdr:rowOff>
    </xdr:from>
    <xdr:to>
      <xdr:col>27</xdr:col>
      <xdr:colOff>444500</xdr:colOff>
      <xdr:row>57</xdr:row>
      <xdr:rowOff>88900</xdr:rowOff>
    </xdr:to>
    <xdr:graphicFrame macro="">
      <xdr:nvGraphicFramePr>
        <xdr:cNvPr id="3" name="Chart 2">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15</xdr:col>
      <xdr:colOff>342900</xdr:colOff>
      <xdr:row>72</xdr:row>
      <xdr:rowOff>6345</xdr:rowOff>
    </xdr:from>
    <xdr:to>
      <xdr:col>32</xdr:col>
      <xdr:colOff>177800</xdr:colOff>
      <xdr:row>91</xdr:row>
      <xdr:rowOff>85714</xdr:rowOff>
    </xdr:to>
    <xdr:graphicFrame macro="">
      <xdr:nvGraphicFramePr>
        <xdr:cNvPr id="3" name="Chart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549274</xdr:colOff>
      <xdr:row>4</xdr:row>
      <xdr:rowOff>127000</xdr:rowOff>
    </xdr:from>
    <xdr:to>
      <xdr:col>28</xdr:col>
      <xdr:colOff>533399</xdr:colOff>
      <xdr:row>37</xdr:row>
      <xdr:rowOff>165100</xdr:rowOff>
    </xdr:to>
    <xdr:graphicFrame macro="">
      <xdr:nvGraphicFramePr>
        <xdr:cNvPr id="4" name="Chart 3">
          <a:extLst>
            <a:ext uri="{FF2B5EF4-FFF2-40B4-BE49-F238E27FC236}">
              <a16:creationId xmlns:a16="http://schemas.microsoft.com/office/drawing/2014/main" id="{3A4986A0-4E8C-476D-AA02-3A23618DD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508000</xdr:colOff>
      <xdr:row>39</xdr:row>
      <xdr:rowOff>0</xdr:rowOff>
    </xdr:from>
    <xdr:to>
      <xdr:col>28</xdr:col>
      <xdr:colOff>492125</xdr:colOff>
      <xdr:row>71</xdr:row>
      <xdr:rowOff>44450</xdr:rowOff>
    </xdr:to>
    <xdr:graphicFrame macro="">
      <xdr:nvGraphicFramePr>
        <xdr:cNvPr id="5" name="Chart 4">
          <a:extLst>
            <a:ext uri="{FF2B5EF4-FFF2-40B4-BE49-F238E27FC236}">
              <a16:creationId xmlns:a16="http://schemas.microsoft.com/office/drawing/2014/main" id="{6EAEFB66-4D6D-47C7-9948-1AD818B56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495306</xdr:colOff>
      <xdr:row>4</xdr:row>
      <xdr:rowOff>101600</xdr:rowOff>
    </xdr:from>
    <xdr:to>
      <xdr:col>28</xdr:col>
      <xdr:colOff>12700</xdr:colOff>
      <xdr:row>34</xdr:row>
      <xdr:rowOff>0</xdr:rowOff>
    </xdr:to>
    <xdr:graphicFrame macro="">
      <xdr:nvGraphicFramePr>
        <xdr:cNvPr id="2" name="Chart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76200</xdr:colOff>
      <xdr:row>39</xdr:row>
      <xdr:rowOff>25395</xdr:rowOff>
    </xdr:from>
    <xdr:to>
      <xdr:col>15</xdr:col>
      <xdr:colOff>584200</xdr:colOff>
      <xdr:row>58</xdr:row>
      <xdr:rowOff>101589</xdr:rowOff>
    </xdr:to>
    <xdr:graphicFrame macro="">
      <xdr:nvGraphicFramePr>
        <xdr:cNvPr id="3" name="Chart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104774</xdr:colOff>
      <xdr:row>2</xdr:row>
      <xdr:rowOff>38100</xdr:rowOff>
    </xdr:from>
    <xdr:to>
      <xdr:col>29</xdr:col>
      <xdr:colOff>88899</xdr:colOff>
      <xdr:row>36</xdr:row>
      <xdr:rowOff>12700</xdr:rowOff>
    </xdr:to>
    <xdr:graphicFrame macro="">
      <xdr:nvGraphicFramePr>
        <xdr:cNvPr id="4" name="Chart 3">
          <a:extLst>
            <a:ext uri="{FF2B5EF4-FFF2-40B4-BE49-F238E27FC236}">
              <a16:creationId xmlns:a16="http://schemas.microsoft.com/office/drawing/2014/main" id="{E3319D6D-B0E1-4879-8AB7-B588B0B94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63500</xdr:colOff>
      <xdr:row>36</xdr:row>
      <xdr:rowOff>114300</xdr:rowOff>
    </xdr:from>
    <xdr:to>
      <xdr:col>29</xdr:col>
      <xdr:colOff>47625</xdr:colOff>
      <xdr:row>72</xdr:row>
      <xdr:rowOff>0</xdr:rowOff>
    </xdr:to>
    <xdr:graphicFrame macro="">
      <xdr:nvGraphicFramePr>
        <xdr:cNvPr id="5" name="Chart 4">
          <a:extLst>
            <a:ext uri="{FF2B5EF4-FFF2-40B4-BE49-F238E27FC236}">
              <a16:creationId xmlns:a16="http://schemas.microsoft.com/office/drawing/2014/main" id="{316B3612-AC0B-41C6-A1D4-CBFE399752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15</xdr:col>
      <xdr:colOff>0</xdr:colOff>
      <xdr:row>1</xdr:row>
      <xdr:rowOff>0</xdr:rowOff>
    </xdr:from>
    <xdr:to>
      <xdr:col>25</xdr:col>
      <xdr:colOff>514344</xdr:colOff>
      <xdr:row>20</xdr:row>
      <xdr:rowOff>38094</xdr:rowOff>
    </xdr:to>
    <xdr:graphicFrame macro="">
      <xdr:nvGraphicFramePr>
        <xdr:cNvPr id="2" name="Chart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85724</xdr:colOff>
      <xdr:row>48</xdr:row>
      <xdr:rowOff>117470</xdr:rowOff>
    </xdr:from>
    <xdr:to>
      <xdr:col>15</xdr:col>
      <xdr:colOff>571500</xdr:colOff>
      <xdr:row>68</xdr:row>
      <xdr:rowOff>34914</xdr:rowOff>
    </xdr:to>
    <xdr:graphicFrame macro="">
      <xdr:nvGraphicFramePr>
        <xdr:cNvPr id="3" name="Chart 2">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66674</xdr:colOff>
      <xdr:row>3</xdr:row>
      <xdr:rowOff>38100</xdr:rowOff>
    </xdr:from>
    <xdr:to>
      <xdr:col>29</xdr:col>
      <xdr:colOff>50799</xdr:colOff>
      <xdr:row>35</xdr:row>
      <xdr:rowOff>127000</xdr:rowOff>
    </xdr:to>
    <xdr:graphicFrame macro="">
      <xdr:nvGraphicFramePr>
        <xdr:cNvPr id="4" name="Chart 3">
          <a:extLst>
            <a:ext uri="{FF2B5EF4-FFF2-40B4-BE49-F238E27FC236}">
              <a16:creationId xmlns:a16="http://schemas.microsoft.com/office/drawing/2014/main" id="{7083C1C1-7DC5-4596-B9AB-B4C2A89F03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12700</xdr:colOff>
      <xdr:row>39</xdr:row>
      <xdr:rowOff>0</xdr:rowOff>
    </xdr:from>
    <xdr:to>
      <xdr:col>28</xdr:col>
      <xdr:colOff>606425</xdr:colOff>
      <xdr:row>73</xdr:row>
      <xdr:rowOff>139700</xdr:rowOff>
    </xdr:to>
    <xdr:graphicFrame macro="">
      <xdr:nvGraphicFramePr>
        <xdr:cNvPr id="5" name="Chart 4">
          <a:extLst>
            <a:ext uri="{FF2B5EF4-FFF2-40B4-BE49-F238E27FC236}">
              <a16:creationId xmlns:a16="http://schemas.microsoft.com/office/drawing/2014/main" id="{18156ED7-6A44-4C50-B953-60CEC894D5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146050</xdr:colOff>
      <xdr:row>49</xdr:row>
      <xdr:rowOff>9520</xdr:rowOff>
    </xdr:from>
    <xdr:to>
      <xdr:col>15</xdr:col>
      <xdr:colOff>596900</xdr:colOff>
      <xdr:row>68</xdr:row>
      <xdr:rowOff>95239</xdr:rowOff>
    </xdr:to>
    <xdr:graphicFrame macro="">
      <xdr:nvGraphicFramePr>
        <xdr:cNvPr id="3" name="Chart 2">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28574</xdr:colOff>
      <xdr:row>2</xdr:row>
      <xdr:rowOff>38100</xdr:rowOff>
    </xdr:from>
    <xdr:to>
      <xdr:col>29</xdr:col>
      <xdr:colOff>12699</xdr:colOff>
      <xdr:row>35</xdr:row>
      <xdr:rowOff>25400</xdr:rowOff>
    </xdr:to>
    <xdr:graphicFrame macro="">
      <xdr:nvGraphicFramePr>
        <xdr:cNvPr id="4" name="Chart 3">
          <a:extLst>
            <a:ext uri="{FF2B5EF4-FFF2-40B4-BE49-F238E27FC236}">
              <a16:creationId xmlns:a16="http://schemas.microsoft.com/office/drawing/2014/main" id="{7ED6DA5B-CB91-4F6D-94E3-02DB308F4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139700</xdr:colOff>
      <xdr:row>35</xdr:row>
      <xdr:rowOff>152400</xdr:rowOff>
    </xdr:from>
    <xdr:to>
      <xdr:col>29</xdr:col>
      <xdr:colOff>123825</xdr:colOff>
      <xdr:row>71</xdr:row>
      <xdr:rowOff>0</xdr:rowOff>
    </xdr:to>
    <xdr:graphicFrame macro="">
      <xdr:nvGraphicFramePr>
        <xdr:cNvPr id="5" name="Chart 4">
          <a:extLst>
            <a:ext uri="{FF2B5EF4-FFF2-40B4-BE49-F238E27FC236}">
              <a16:creationId xmlns:a16="http://schemas.microsoft.com/office/drawing/2014/main" id="{C87ACB59-FAE9-475E-963E-203715AD69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15</xdr:col>
      <xdr:colOff>596900</xdr:colOff>
      <xdr:row>71</xdr:row>
      <xdr:rowOff>158745</xdr:rowOff>
    </xdr:from>
    <xdr:to>
      <xdr:col>31</xdr:col>
      <xdr:colOff>584200</xdr:colOff>
      <xdr:row>90</xdr:row>
      <xdr:rowOff>22214</xdr:rowOff>
    </xdr:to>
    <xdr:graphicFrame macro="">
      <xdr:nvGraphicFramePr>
        <xdr:cNvPr id="5" name="Chart 4">
          <a:extLst>
            <a:ext uri="{FF2B5EF4-FFF2-40B4-BE49-F238E27FC236}">
              <a16:creationId xmlns:a16="http://schemas.microsoft.com/office/drawing/2014/main"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4</xdr:row>
      <xdr:rowOff>12700</xdr:rowOff>
    </xdr:from>
    <xdr:to>
      <xdr:col>28</xdr:col>
      <xdr:colOff>593725</xdr:colOff>
      <xdr:row>36</xdr:row>
      <xdr:rowOff>139700</xdr:rowOff>
    </xdr:to>
    <xdr:graphicFrame macro="">
      <xdr:nvGraphicFramePr>
        <xdr:cNvPr id="6" name="Chart 5">
          <a:extLst>
            <a:ext uri="{FF2B5EF4-FFF2-40B4-BE49-F238E27FC236}">
              <a16:creationId xmlns:a16="http://schemas.microsoft.com/office/drawing/2014/main" id="{73998224-7F3E-47E0-BED9-9ED945AD2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606426</xdr:colOff>
      <xdr:row>37</xdr:row>
      <xdr:rowOff>152400</xdr:rowOff>
    </xdr:from>
    <xdr:to>
      <xdr:col>28</xdr:col>
      <xdr:colOff>590551</xdr:colOff>
      <xdr:row>70</xdr:row>
      <xdr:rowOff>165100</xdr:rowOff>
    </xdr:to>
    <xdr:graphicFrame macro="">
      <xdr:nvGraphicFramePr>
        <xdr:cNvPr id="7" name="Chart 6">
          <a:extLst>
            <a:ext uri="{FF2B5EF4-FFF2-40B4-BE49-F238E27FC236}">
              <a16:creationId xmlns:a16="http://schemas.microsoft.com/office/drawing/2014/main" id="{9EB314A9-629E-44FB-B051-FC0DF9FA46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16</xdr:col>
      <xdr:colOff>0</xdr:colOff>
      <xdr:row>75</xdr:row>
      <xdr:rowOff>47620</xdr:rowOff>
    </xdr:from>
    <xdr:to>
      <xdr:col>31</xdr:col>
      <xdr:colOff>584200</xdr:colOff>
      <xdr:row>95</xdr:row>
      <xdr:rowOff>50789</xdr:rowOff>
    </xdr:to>
    <xdr:graphicFrame macro="">
      <xdr:nvGraphicFramePr>
        <xdr:cNvPr id="3" name="Chart 2">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574674</xdr:colOff>
      <xdr:row>5</xdr:row>
      <xdr:rowOff>0</xdr:rowOff>
    </xdr:from>
    <xdr:to>
      <xdr:col>28</xdr:col>
      <xdr:colOff>558799</xdr:colOff>
      <xdr:row>38</xdr:row>
      <xdr:rowOff>139700</xdr:rowOff>
    </xdr:to>
    <xdr:graphicFrame macro="">
      <xdr:nvGraphicFramePr>
        <xdr:cNvPr id="4" name="Chart 3">
          <a:extLst>
            <a:ext uri="{FF2B5EF4-FFF2-40B4-BE49-F238E27FC236}">
              <a16:creationId xmlns:a16="http://schemas.microsoft.com/office/drawing/2014/main" id="{E692D509-F163-422C-86F8-D217D428D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584200</xdr:colOff>
      <xdr:row>39</xdr:row>
      <xdr:rowOff>152400</xdr:rowOff>
    </xdr:from>
    <xdr:to>
      <xdr:col>28</xdr:col>
      <xdr:colOff>568325</xdr:colOff>
      <xdr:row>73</xdr:row>
      <xdr:rowOff>127000</xdr:rowOff>
    </xdr:to>
    <xdr:graphicFrame macro="">
      <xdr:nvGraphicFramePr>
        <xdr:cNvPr id="5" name="Chart 4">
          <a:extLst>
            <a:ext uri="{FF2B5EF4-FFF2-40B4-BE49-F238E27FC236}">
              <a16:creationId xmlns:a16="http://schemas.microsoft.com/office/drawing/2014/main" id="{A05C4EF5-B947-430A-B284-EB1333FA3E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16</xdr:col>
      <xdr:colOff>28574</xdr:colOff>
      <xdr:row>1</xdr:row>
      <xdr:rowOff>133350</xdr:rowOff>
    </xdr:from>
    <xdr:to>
      <xdr:col>29</xdr:col>
      <xdr:colOff>12699</xdr:colOff>
      <xdr:row>32</xdr:row>
      <xdr:rowOff>38100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549275</xdr:colOff>
      <xdr:row>68</xdr:row>
      <xdr:rowOff>76200</xdr:rowOff>
    </xdr:from>
    <xdr:to>
      <xdr:col>32</xdr:col>
      <xdr:colOff>409575</xdr:colOff>
      <xdr:row>87</xdr:row>
      <xdr:rowOff>165094</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50800</xdr:colOff>
      <xdr:row>32</xdr:row>
      <xdr:rowOff>101600</xdr:rowOff>
    </xdr:from>
    <xdr:to>
      <xdr:col>29</xdr:col>
      <xdr:colOff>34925</xdr:colOff>
      <xdr:row>65</xdr:row>
      <xdr:rowOff>88900</xdr:rowOff>
    </xdr:to>
    <xdr:graphicFrame macro="">
      <xdr:nvGraphicFramePr>
        <xdr:cNvPr id="5" name="Chart 4">
          <a:extLst>
            <a:ext uri="{FF2B5EF4-FFF2-40B4-BE49-F238E27FC236}">
              <a16:creationId xmlns:a16="http://schemas.microsoft.com/office/drawing/2014/main" id="{4878E9DB-1A44-4203-B457-35253370FF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15</xdr:col>
      <xdr:colOff>590550</xdr:colOff>
      <xdr:row>69</xdr:row>
      <xdr:rowOff>158745</xdr:rowOff>
    </xdr:from>
    <xdr:to>
      <xdr:col>31</xdr:col>
      <xdr:colOff>552450</xdr:colOff>
      <xdr:row>88</xdr:row>
      <xdr:rowOff>95239</xdr:rowOff>
    </xdr:to>
    <xdr:graphicFrame macro="">
      <xdr:nvGraphicFramePr>
        <xdr:cNvPr id="3" name="Chart 2">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31749</xdr:colOff>
      <xdr:row>4</xdr:row>
      <xdr:rowOff>0</xdr:rowOff>
    </xdr:from>
    <xdr:to>
      <xdr:col>29</xdr:col>
      <xdr:colOff>22224</xdr:colOff>
      <xdr:row>35</xdr:row>
      <xdr:rowOff>69850</xdr:rowOff>
    </xdr:to>
    <xdr:graphicFrame macro="">
      <xdr:nvGraphicFramePr>
        <xdr:cNvPr id="4" name="Chart 3">
          <a:extLst>
            <a:ext uri="{FF2B5EF4-FFF2-40B4-BE49-F238E27FC236}">
              <a16:creationId xmlns:a16="http://schemas.microsoft.com/office/drawing/2014/main" id="{73C02AB2-D9C2-456C-99CE-F5A814F73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587375</xdr:colOff>
      <xdr:row>36</xdr:row>
      <xdr:rowOff>3175</xdr:rowOff>
    </xdr:from>
    <xdr:to>
      <xdr:col>28</xdr:col>
      <xdr:colOff>577850</xdr:colOff>
      <xdr:row>69</xdr:row>
      <xdr:rowOff>50800</xdr:rowOff>
    </xdr:to>
    <xdr:graphicFrame macro="">
      <xdr:nvGraphicFramePr>
        <xdr:cNvPr id="5" name="Chart 4">
          <a:extLst>
            <a:ext uri="{FF2B5EF4-FFF2-40B4-BE49-F238E27FC236}">
              <a16:creationId xmlns:a16="http://schemas.microsoft.com/office/drawing/2014/main" id="{BE8AEF2F-DC88-4970-B8BB-C4246F9BED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15</xdr:col>
      <xdr:colOff>38106</xdr:colOff>
      <xdr:row>4</xdr:row>
      <xdr:rowOff>114300</xdr:rowOff>
    </xdr:from>
    <xdr:to>
      <xdr:col>28</xdr:col>
      <xdr:colOff>76200</xdr:colOff>
      <xdr:row>34</xdr:row>
      <xdr:rowOff>88900</xdr:rowOff>
    </xdr:to>
    <xdr:graphicFrame macro="">
      <xdr:nvGraphicFramePr>
        <xdr:cNvPr id="2" name="Chart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15</xdr:col>
      <xdr:colOff>38106</xdr:colOff>
      <xdr:row>1</xdr:row>
      <xdr:rowOff>0</xdr:rowOff>
    </xdr:from>
    <xdr:to>
      <xdr:col>27</xdr:col>
      <xdr:colOff>558800</xdr:colOff>
      <xdr:row>30</xdr:row>
      <xdr:rowOff>25400</xdr:rowOff>
    </xdr:to>
    <xdr:graphicFrame macro="">
      <xdr:nvGraphicFramePr>
        <xdr:cNvPr id="2" name="Chart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14</xdr:col>
      <xdr:colOff>520700</xdr:colOff>
      <xdr:row>5</xdr:row>
      <xdr:rowOff>0</xdr:rowOff>
    </xdr:from>
    <xdr:to>
      <xdr:col>28</xdr:col>
      <xdr:colOff>533400</xdr:colOff>
      <xdr:row>36</xdr:row>
      <xdr:rowOff>101600</xdr:rowOff>
    </xdr:to>
    <xdr:graphicFrame macro="">
      <xdr:nvGraphicFramePr>
        <xdr:cNvPr id="2" name="Chart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37</xdr:row>
      <xdr:rowOff>92070</xdr:rowOff>
    </xdr:from>
    <xdr:to>
      <xdr:col>15</xdr:col>
      <xdr:colOff>520700</xdr:colOff>
      <xdr:row>56</xdr:row>
      <xdr:rowOff>107939</xdr:rowOff>
    </xdr:to>
    <xdr:graphicFrame macro="">
      <xdr:nvGraphicFramePr>
        <xdr:cNvPr id="4" name="Chart 3">
          <a:extLst>
            <a:ext uri="{FF2B5EF4-FFF2-40B4-BE49-F238E27FC236}">
              <a16:creationId xmlns:a16="http://schemas.microsoft.com/office/drawing/2014/main" id="{00000000-0008-0000-4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346074</xdr:colOff>
      <xdr:row>2</xdr:row>
      <xdr:rowOff>50800</xdr:rowOff>
    </xdr:from>
    <xdr:to>
      <xdr:col>28</xdr:col>
      <xdr:colOff>330199</xdr:colOff>
      <xdr:row>35</xdr:row>
      <xdr:rowOff>152400</xdr:rowOff>
    </xdr:to>
    <xdr:graphicFrame macro="">
      <xdr:nvGraphicFramePr>
        <xdr:cNvPr id="5" name="Chart 4">
          <a:extLst>
            <a:ext uri="{FF2B5EF4-FFF2-40B4-BE49-F238E27FC236}">
              <a16:creationId xmlns:a16="http://schemas.microsoft.com/office/drawing/2014/main" id="{A7E2205C-C419-4F70-BBFC-1CF68BCADF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88900</xdr:colOff>
      <xdr:row>36</xdr:row>
      <xdr:rowOff>63500</xdr:rowOff>
    </xdr:from>
    <xdr:to>
      <xdr:col>29</xdr:col>
      <xdr:colOff>73025</xdr:colOff>
      <xdr:row>71</xdr:row>
      <xdr:rowOff>139700</xdr:rowOff>
    </xdr:to>
    <xdr:graphicFrame macro="">
      <xdr:nvGraphicFramePr>
        <xdr:cNvPr id="6" name="Chart 5">
          <a:extLst>
            <a:ext uri="{FF2B5EF4-FFF2-40B4-BE49-F238E27FC236}">
              <a16:creationId xmlns:a16="http://schemas.microsoft.com/office/drawing/2014/main" id="{EC340E9B-61F0-424F-9CCB-CCC2168DE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16</xdr:col>
      <xdr:colOff>12700</xdr:colOff>
      <xdr:row>73</xdr:row>
      <xdr:rowOff>177795</xdr:rowOff>
    </xdr:from>
    <xdr:to>
      <xdr:col>30</xdr:col>
      <xdr:colOff>317500</xdr:colOff>
      <xdr:row>91</xdr:row>
      <xdr:rowOff>69839</xdr:rowOff>
    </xdr:to>
    <xdr:graphicFrame macro="">
      <xdr:nvGraphicFramePr>
        <xdr:cNvPr id="3" name="Chart 2">
          <a:extLst>
            <a:ext uri="{FF2B5EF4-FFF2-40B4-BE49-F238E27FC236}">
              <a16:creationId xmlns:a16="http://schemas.microsoft.com/office/drawing/2014/main" id="{00000000-0008-0000-4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600074</xdr:colOff>
      <xdr:row>4</xdr:row>
      <xdr:rowOff>88900</xdr:rowOff>
    </xdr:from>
    <xdr:to>
      <xdr:col>28</xdr:col>
      <xdr:colOff>584199</xdr:colOff>
      <xdr:row>37</xdr:row>
      <xdr:rowOff>38100</xdr:rowOff>
    </xdr:to>
    <xdr:graphicFrame macro="">
      <xdr:nvGraphicFramePr>
        <xdr:cNvPr id="4" name="Chart 3">
          <a:extLst>
            <a:ext uri="{FF2B5EF4-FFF2-40B4-BE49-F238E27FC236}">
              <a16:creationId xmlns:a16="http://schemas.microsoft.com/office/drawing/2014/main" id="{08408D8E-7E73-4169-8FA2-6482EBE21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38100</xdr:colOff>
      <xdr:row>38</xdr:row>
      <xdr:rowOff>101600</xdr:rowOff>
    </xdr:from>
    <xdr:to>
      <xdr:col>29</xdr:col>
      <xdr:colOff>22225</xdr:colOff>
      <xdr:row>71</xdr:row>
      <xdr:rowOff>76200</xdr:rowOff>
    </xdr:to>
    <xdr:graphicFrame macro="">
      <xdr:nvGraphicFramePr>
        <xdr:cNvPr id="5" name="Chart 4">
          <a:extLst>
            <a:ext uri="{FF2B5EF4-FFF2-40B4-BE49-F238E27FC236}">
              <a16:creationId xmlns:a16="http://schemas.microsoft.com/office/drawing/2014/main" id="{9F6F0F29-11A3-476D-9E58-E29E8EF9D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37</xdr:row>
      <xdr:rowOff>130170</xdr:rowOff>
    </xdr:from>
    <xdr:to>
      <xdr:col>15</xdr:col>
      <xdr:colOff>546100</xdr:colOff>
      <xdr:row>56</xdr:row>
      <xdr:rowOff>146039</xdr:rowOff>
    </xdr:to>
    <xdr:graphicFrame macro="">
      <xdr:nvGraphicFramePr>
        <xdr:cNvPr id="3" name="Chart 2">
          <a:extLst>
            <a:ext uri="{FF2B5EF4-FFF2-40B4-BE49-F238E27FC236}">
              <a16:creationId xmlns:a16="http://schemas.microsoft.com/office/drawing/2014/main" id="{00000000-0008-0000-4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41274</xdr:colOff>
      <xdr:row>2</xdr:row>
      <xdr:rowOff>76200</xdr:rowOff>
    </xdr:from>
    <xdr:to>
      <xdr:col>29</xdr:col>
      <xdr:colOff>25399</xdr:colOff>
      <xdr:row>36</xdr:row>
      <xdr:rowOff>38100</xdr:rowOff>
    </xdr:to>
    <xdr:graphicFrame macro="">
      <xdr:nvGraphicFramePr>
        <xdr:cNvPr id="4" name="Chart 3">
          <a:extLst>
            <a:ext uri="{FF2B5EF4-FFF2-40B4-BE49-F238E27FC236}">
              <a16:creationId xmlns:a16="http://schemas.microsoft.com/office/drawing/2014/main" id="{931C9CE4-313F-42E4-8648-A8C5E00AA2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12700</xdr:colOff>
      <xdr:row>36</xdr:row>
      <xdr:rowOff>152400</xdr:rowOff>
    </xdr:from>
    <xdr:to>
      <xdr:col>28</xdr:col>
      <xdr:colOff>606425</xdr:colOff>
      <xdr:row>72</xdr:row>
      <xdr:rowOff>69850</xdr:rowOff>
    </xdr:to>
    <xdr:graphicFrame macro="">
      <xdr:nvGraphicFramePr>
        <xdr:cNvPr id="5" name="Chart 4">
          <a:extLst>
            <a:ext uri="{FF2B5EF4-FFF2-40B4-BE49-F238E27FC236}">
              <a16:creationId xmlns:a16="http://schemas.microsoft.com/office/drawing/2014/main" id="{9AD9EB1E-497C-49F8-9A05-FB350DE9C5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16</xdr:col>
      <xdr:colOff>12700</xdr:colOff>
      <xdr:row>72</xdr:row>
      <xdr:rowOff>63495</xdr:rowOff>
    </xdr:from>
    <xdr:to>
      <xdr:col>32</xdr:col>
      <xdr:colOff>12700</xdr:colOff>
      <xdr:row>90</xdr:row>
      <xdr:rowOff>171439</xdr:rowOff>
    </xdr:to>
    <xdr:graphicFrame macro="">
      <xdr:nvGraphicFramePr>
        <xdr:cNvPr id="3" name="Chart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600074</xdr:colOff>
      <xdr:row>4</xdr:row>
      <xdr:rowOff>50800</xdr:rowOff>
    </xdr:from>
    <xdr:to>
      <xdr:col>28</xdr:col>
      <xdr:colOff>584199</xdr:colOff>
      <xdr:row>36</xdr:row>
      <xdr:rowOff>165100</xdr:rowOff>
    </xdr:to>
    <xdr:graphicFrame macro="">
      <xdr:nvGraphicFramePr>
        <xdr:cNvPr id="4" name="Chart 3">
          <a:extLst>
            <a:ext uri="{FF2B5EF4-FFF2-40B4-BE49-F238E27FC236}">
              <a16:creationId xmlns:a16="http://schemas.microsoft.com/office/drawing/2014/main" id="{86AC53E1-C9BB-47ED-9A35-93D3AA6F4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37</xdr:row>
      <xdr:rowOff>139700</xdr:rowOff>
    </xdr:from>
    <xdr:to>
      <xdr:col>28</xdr:col>
      <xdr:colOff>593725</xdr:colOff>
      <xdr:row>71</xdr:row>
      <xdr:rowOff>25400</xdr:rowOff>
    </xdr:to>
    <xdr:graphicFrame macro="">
      <xdr:nvGraphicFramePr>
        <xdr:cNvPr id="5" name="Chart 4">
          <a:extLst>
            <a:ext uri="{FF2B5EF4-FFF2-40B4-BE49-F238E27FC236}">
              <a16:creationId xmlns:a16="http://schemas.microsoft.com/office/drawing/2014/main" id="{3049691D-9891-4917-B1EA-E7A0C907A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16</xdr:col>
      <xdr:colOff>38100</xdr:colOff>
      <xdr:row>74</xdr:row>
      <xdr:rowOff>44445</xdr:rowOff>
    </xdr:from>
    <xdr:to>
      <xdr:col>32</xdr:col>
      <xdr:colOff>50800</xdr:colOff>
      <xdr:row>92</xdr:row>
      <xdr:rowOff>66664</xdr:rowOff>
    </xdr:to>
    <xdr:graphicFrame macro="">
      <xdr:nvGraphicFramePr>
        <xdr:cNvPr id="3" name="Chart 2">
          <a:extLst>
            <a:ext uri="{FF2B5EF4-FFF2-40B4-BE49-F238E27FC236}">
              <a16:creationId xmlns:a16="http://schemas.microsoft.com/office/drawing/2014/main" id="{00000000-0008-0000-4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4</xdr:row>
      <xdr:rowOff>127000</xdr:rowOff>
    </xdr:from>
    <xdr:to>
      <xdr:col>28</xdr:col>
      <xdr:colOff>609599</xdr:colOff>
      <xdr:row>38</xdr:row>
      <xdr:rowOff>114300</xdr:rowOff>
    </xdr:to>
    <xdr:graphicFrame macro="">
      <xdr:nvGraphicFramePr>
        <xdr:cNvPr id="4" name="Chart 3">
          <a:extLst>
            <a:ext uri="{FF2B5EF4-FFF2-40B4-BE49-F238E27FC236}">
              <a16:creationId xmlns:a16="http://schemas.microsoft.com/office/drawing/2014/main" id="{483E7FC2-1C39-4966-B5B7-23617CDF9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25400</xdr:colOff>
      <xdr:row>39</xdr:row>
      <xdr:rowOff>63500</xdr:rowOff>
    </xdr:from>
    <xdr:to>
      <xdr:col>29</xdr:col>
      <xdr:colOff>9525</xdr:colOff>
      <xdr:row>72</xdr:row>
      <xdr:rowOff>57150</xdr:rowOff>
    </xdr:to>
    <xdr:graphicFrame macro="">
      <xdr:nvGraphicFramePr>
        <xdr:cNvPr id="5" name="Chart 4">
          <a:extLst>
            <a:ext uri="{FF2B5EF4-FFF2-40B4-BE49-F238E27FC236}">
              <a16:creationId xmlns:a16="http://schemas.microsoft.com/office/drawing/2014/main" id="{7E17BD81-966C-4380-91AC-35AD1F822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15</xdr:col>
      <xdr:colOff>38106</xdr:colOff>
      <xdr:row>1</xdr:row>
      <xdr:rowOff>0</xdr:rowOff>
    </xdr:from>
    <xdr:to>
      <xdr:col>25</xdr:col>
      <xdr:colOff>552450</xdr:colOff>
      <xdr:row>19</xdr:row>
      <xdr:rowOff>66669</xdr:rowOff>
    </xdr:to>
    <xdr:graphicFrame macro="">
      <xdr:nvGraphicFramePr>
        <xdr:cNvPr id="2" name="Chart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15</xdr:col>
      <xdr:colOff>558800</xdr:colOff>
      <xdr:row>66</xdr:row>
      <xdr:rowOff>127000</xdr:rowOff>
    </xdr:from>
    <xdr:to>
      <xdr:col>31</xdr:col>
      <xdr:colOff>596900</xdr:colOff>
      <xdr:row>86</xdr:row>
      <xdr:rowOff>25394</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12700</xdr:colOff>
      <xdr:row>1</xdr:row>
      <xdr:rowOff>165100</xdr:rowOff>
    </xdr:from>
    <xdr:to>
      <xdr:col>28</xdr:col>
      <xdr:colOff>606425</xdr:colOff>
      <xdr:row>32</xdr:row>
      <xdr:rowOff>76200</xdr:rowOff>
    </xdr:to>
    <xdr:graphicFrame macro="">
      <xdr:nvGraphicFramePr>
        <xdr:cNvPr id="4" name="Chart 3">
          <a:extLst>
            <a:ext uri="{FF2B5EF4-FFF2-40B4-BE49-F238E27FC236}">
              <a16:creationId xmlns:a16="http://schemas.microsoft.com/office/drawing/2014/main" id="{F4BE1EAA-AC53-4EF5-82CA-B615EB6F0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606426</xdr:colOff>
      <xdr:row>33</xdr:row>
      <xdr:rowOff>95250</xdr:rowOff>
    </xdr:from>
    <xdr:to>
      <xdr:col>28</xdr:col>
      <xdr:colOff>590551</xdr:colOff>
      <xdr:row>65</xdr:row>
      <xdr:rowOff>12700</xdr:rowOff>
    </xdr:to>
    <xdr:graphicFrame macro="">
      <xdr:nvGraphicFramePr>
        <xdr:cNvPr id="5" name="Chart 4">
          <a:extLst>
            <a:ext uri="{FF2B5EF4-FFF2-40B4-BE49-F238E27FC236}">
              <a16:creationId xmlns:a16="http://schemas.microsoft.com/office/drawing/2014/main" id="{F323445B-3E5C-4947-975F-C48ABC909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15</xdr:col>
      <xdr:colOff>180974</xdr:colOff>
      <xdr:row>1</xdr:row>
      <xdr:rowOff>0</xdr:rowOff>
    </xdr:from>
    <xdr:to>
      <xdr:col>28</xdr:col>
      <xdr:colOff>165099</xdr:colOff>
      <xdr:row>35</xdr:row>
      <xdr:rowOff>127000</xdr:rowOff>
    </xdr:to>
    <xdr:graphicFrame macro="">
      <xdr:nvGraphicFramePr>
        <xdr:cNvPr id="3" name="Chart 2">
          <a:extLst>
            <a:ext uri="{FF2B5EF4-FFF2-40B4-BE49-F238E27FC236}">
              <a16:creationId xmlns:a16="http://schemas.microsoft.com/office/drawing/2014/main" id="{C327681D-E0AB-4B26-908D-6C6217CC37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241300</xdr:colOff>
      <xdr:row>37</xdr:row>
      <xdr:rowOff>50799</xdr:rowOff>
    </xdr:from>
    <xdr:to>
      <xdr:col>28</xdr:col>
      <xdr:colOff>225425</xdr:colOff>
      <xdr:row>72</xdr:row>
      <xdr:rowOff>41274</xdr:rowOff>
    </xdr:to>
    <xdr:graphicFrame macro="">
      <xdr:nvGraphicFramePr>
        <xdr:cNvPr id="4" name="Chart 3">
          <a:extLst>
            <a:ext uri="{FF2B5EF4-FFF2-40B4-BE49-F238E27FC236}">
              <a16:creationId xmlns:a16="http://schemas.microsoft.com/office/drawing/2014/main" id="{162648B0-40F9-4E16-A207-149D3C3CA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15</xdr:col>
      <xdr:colOff>38106</xdr:colOff>
      <xdr:row>1</xdr:row>
      <xdr:rowOff>0</xdr:rowOff>
    </xdr:from>
    <xdr:to>
      <xdr:col>28</xdr:col>
      <xdr:colOff>241300</xdr:colOff>
      <xdr:row>30</xdr:row>
      <xdr:rowOff>127000</xdr:rowOff>
    </xdr:to>
    <xdr:graphicFrame macro="">
      <xdr:nvGraphicFramePr>
        <xdr:cNvPr id="2" name="Chart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539750</xdr:colOff>
      <xdr:row>31</xdr:row>
      <xdr:rowOff>114300</xdr:rowOff>
    </xdr:from>
    <xdr:to>
      <xdr:col>28</xdr:col>
      <xdr:colOff>190500</xdr:colOff>
      <xdr:row>52</xdr:row>
      <xdr:rowOff>126989</xdr:rowOff>
    </xdr:to>
    <xdr:graphicFrame macro="">
      <xdr:nvGraphicFramePr>
        <xdr:cNvPr id="3" name="Chart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34924</xdr:colOff>
      <xdr:row>60</xdr:row>
      <xdr:rowOff>63495</xdr:rowOff>
    </xdr:from>
    <xdr:to>
      <xdr:col>15</xdr:col>
      <xdr:colOff>571500</xdr:colOff>
      <xdr:row>79</xdr:row>
      <xdr:rowOff>19039</xdr:rowOff>
    </xdr:to>
    <xdr:graphicFrame macro="">
      <xdr:nvGraphicFramePr>
        <xdr:cNvPr id="3" name="Chart 2">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0</xdr:row>
      <xdr:rowOff>0</xdr:rowOff>
    </xdr:from>
    <xdr:to>
      <xdr:col>28</xdr:col>
      <xdr:colOff>609599</xdr:colOff>
      <xdr:row>32</xdr:row>
      <xdr:rowOff>114300</xdr:rowOff>
    </xdr:to>
    <xdr:graphicFrame macro="">
      <xdr:nvGraphicFramePr>
        <xdr:cNvPr id="4" name="Chart 3">
          <a:extLst>
            <a:ext uri="{FF2B5EF4-FFF2-40B4-BE49-F238E27FC236}">
              <a16:creationId xmlns:a16="http://schemas.microsoft.com/office/drawing/2014/main" id="{1795377F-A6C3-4BCB-AD16-2BC0CC5627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88900</xdr:colOff>
      <xdr:row>33</xdr:row>
      <xdr:rowOff>25400</xdr:rowOff>
    </xdr:from>
    <xdr:to>
      <xdr:col>29</xdr:col>
      <xdr:colOff>73025</xdr:colOff>
      <xdr:row>67</xdr:row>
      <xdr:rowOff>101600</xdr:rowOff>
    </xdr:to>
    <xdr:graphicFrame macro="">
      <xdr:nvGraphicFramePr>
        <xdr:cNvPr id="5" name="Chart 4">
          <a:extLst>
            <a:ext uri="{FF2B5EF4-FFF2-40B4-BE49-F238E27FC236}">
              <a16:creationId xmlns:a16="http://schemas.microsoft.com/office/drawing/2014/main" id="{B2433B47-0F4A-4D08-9393-C645A99013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16</xdr:col>
      <xdr:colOff>0</xdr:colOff>
      <xdr:row>72</xdr:row>
      <xdr:rowOff>107945</xdr:rowOff>
    </xdr:from>
    <xdr:to>
      <xdr:col>32</xdr:col>
      <xdr:colOff>50800</xdr:colOff>
      <xdr:row>90</xdr:row>
      <xdr:rowOff>155564</xdr:rowOff>
    </xdr:to>
    <xdr:graphicFrame macro="">
      <xdr:nvGraphicFramePr>
        <xdr:cNvPr id="3" name="Chart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3174</xdr:colOff>
      <xdr:row>4</xdr:row>
      <xdr:rowOff>101600</xdr:rowOff>
    </xdr:from>
    <xdr:to>
      <xdr:col>28</xdr:col>
      <xdr:colOff>596899</xdr:colOff>
      <xdr:row>38</xdr:row>
      <xdr:rowOff>25400</xdr:rowOff>
    </xdr:to>
    <xdr:graphicFrame macro="">
      <xdr:nvGraphicFramePr>
        <xdr:cNvPr id="4" name="Chart 3">
          <a:extLst>
            <a:ext uri="{FF2B5EF4-FFF2-40B4-BE49-F238E27FC236}">
              <a16:creationId xmlns:a16="http://schemas.microsoft.com/office/drawing/2014/main" id="{BDDA59AC-1763-49D3-BB77-D3D63D611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596900</xdr:colOff>
      <xdr:row>38</xdr:row>
      <xdr:rowOff>127000</xdr:rowOff>
    </xdr:from>
    <xdr:to>
      <xdr:col>28</xdr:col>
      <xdr:colOff>581025</xdr:colOff>
      <xdr:row>71</xdr:row>
      <xdr:rowOff>101600</xdr:rowOff>
    </xdr:to>
    <xdr:graphicFrame macro="">
      <xdr:nvGraphicFramePr>
        <xdr:cNvPr id="5" name="Chart 4">
          <a:extLst>
            <a:ext uri="{FF2B5EF4-FFF2-40B4-BE49-F238E27FC236}">
              <a16:creationId xmlns:a16="http://schemas.microsoft.com/office/drawing/2014/main" id="{E04C60BC-BD79-432B-BBAD-BA2A10B20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38</xdr:row>
      <xdr:rowOff>22220</xdr:rowOff>
    </xdr:from>
    <xdr:to>
      <xdr:col>15</xdr:col>
      <xdr:colOff>555626</xdr:colOff>
      <xdr:row>56</xdr:row>
      <xdr:rowOff>142864</xdr:rowOff>
    </xdr:to>
    <xdr:graphicFrame macro="">
      <xdr:nvGraphicFramePr>
        <xdr:cNvPr id="3" name="Chart 2">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3174</xdr:colOff>
      <xdr:row>2</xdr:row>
      <xdr:rowOff>50800</xdr:rowOff>
    </xdr:from>
    <xdr:to>
      <xdr:col>28</xdr:col>
      <xdr:colOff>596899</xdr:colOff>
      <xdr:row>34</xdr:row>
      <xdr:rowOff>63500</xdr:rowOff>
    </xdr:to>
    <xdr:graphicFrame macro="">
      <xdr:nvGraphicFramePr>
        <xdr:cNvPr id="4" name="Chart 3">
          <a:extLst>
            <a:ext uri="{FF2B5EF4-FFF2-40B4-BE49-F238E27FC236}">
              <a16:creationId xmlns:a16="http://schemas.microsoft.com/office/drawing/2014/main" id="{702CDC02-44D8-4392-921F-A0FD665B9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38100</xdr:colOff>
      <xdr:row>36</xdr:row>
      <xdr:rowOff>25400</xdr:rowOff>
    </xdr:from>
    <xdr:to>
      <xdr:col>29</xdr:col>
      <xdr:colOff>22225</xdr:colOff>
      <xdr:row>70</xdr:row>
      <xdr:rowOff>114300</xdr:rowOff>
    </xdr:to>
    <xdr:graphicFrame macro="">
      <xdr:nvGraphicFramePr>
        <xdr:cNvPr id="5" name="Chart 4">
          <a:extLst>
            <a:ext uri="{FF2B5EF4-FFF2-40B4-BE49-F238E27FC236}">
              <a16:creationId xmlns:a16="http://schemas.microsoft.com/office/drawing/2014/main" id="{F80FF1E4-9ADE-423B-A744-615399A7B7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15</xdr:col>
      <xdr:colOff>495300</xdr:colOff>
      <xdr:row>73</xdr:row>
      <xdr:rowOff>139695</xdr:rowOff>
    </xdr:from>
    <xdr:to>
      <xdr:col>30</xdr:col>
      <xdr:colOff>406400</xdr:colOff>
      <xdr:row>91</xdr:row>
      <xdr:rowOff>44439</xdr:rowOff>
    </xdr:to>
    <xdr:graphicFrame macro="">
      <xdr:nvGraphicFramePr>
        <xdr:cNvPr id="5" name="Chart 4">
          <a:extLst>
            <a:ext uri="{FF2B5EF4-FFF2-40B4-BE49-F238E27FC236}">
              <a16:creationId xmlns:a16="http://schemas.microsoft.com/office/drawing/2014/main" id="{00000000-0008-0000-4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600074</xdr:colOff>
      <xdr:row>4</xdr:row>
      <xdr:rowOff>88900</xdr:rowOff>
    </xdr:from>
    <xdr:to>
      <xdr:col>28</xdr:col>
      <xdr:colOff>584199</xdr:colOff>
      <xdr:row>38</xdr:row>
      <xdr:rowOff>0</xdr:rowOff>
    </xdr:to>
    <xdr:graphicFrame macro="">
      <xdr:nvGraphicFramePr>
        <xdr:cNvPr id="6" name="Chart 5">
          <a:extLst>
            <a:ext uri="{FF2B5EF4-FFF2-40B4-BE49-F238E27FC236}">
              <a16:creationId xmlns:a16="http://schemas.microsoft.com/office/drawing/2014/main" id="{5043FA57-96FA-46C4-B322-28FD75D461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571500</xdr:colOff>
      <xdr:row>38</xdr:row>
      <xdr:rowOff>152400</xdr:rowOff>
    </xdr:from>
    <xdr:to>
      <xdr:col>28</xdr:col>
      <xdr:colOff>555625</xdr:colOff>
      <xdr:row>71</xdr:row>
      <xdr:rowOff>0</xdr:rowOff>
    </xdr:to>
    <xdr:graphicFrame macro="">
      <xdr:nvGraphicFramePr>
        <xdr:cNvPr id="7" name="Chart 6">
          <a:extLst>
            <a:ext uri="{FF2B5EF4-FFF2-40B4-BE49-F238E27FC236}">
              <a16:creationId xmlns:a16="http://schemas.microsoft.com/office/drawing/2014/main" id="{66BB3BBF-7C51-431D-9997-FCE2AE2D6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15</xdr:col>
      <xdr:colOff>38106</xdr:colOff>
      <xdr:row>1</xdr:row>
      <xdr:rowOff>0</xdr:rowOff>
    </xdr:from>
    <xdr:to>
      <xdr:col>27</xdr:col>
      <xdr:colOff>190500</xdr:colOff>
      <xdr:row>25</xdr:row>
      <xdr:rowOff>127000</xdr:rowOff>
    </xdr:to>
    <xdr:graphicFrame macro="">
      <xdr:nvGraphicFramePr>
        <xdr:cNvPr id="2" name="Chart 1">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0</xdr:col>
      <xdr:colOff>120650</xdr:colOff>
      <xdr:row>59</xdr:row>
      <xdr:rowOff>139695</xdr:rowOff>
    </xdr:from>
    <xdr:to>
      <xdr:col>15</xdr:col>
      <xdr:colOff>546100</xdr:colOff>
      <xdr:row>78</xdr:row>
      <xdr:rowOff>95239</xdr:rowOff>
    </xdr:to>
    <xdr:graphicFrame macro="">
      <xdr:nvGraphicFramePr>
        <xdr:cNvPr id="3" name="Chart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41274</xdr:colOff>
      <xdr:row>0</xdr:row>
      <xdr:rowOff>0</xdr:rowOff>
    </xdr:from>
    <xdr:to>
      <xdr:col>29</xdr:col>
      <xdr:colOff>25399</xdr:colOff>
      <xdr:row>32</xdr:row>
      <xdr:rowOff>63500</xdr:rowOff>
    </xdr:to>
    <xdr:graphicFrame macro="">
      <xdr:nvGraphicFramePr>
        <xdr:cNvPr id="4" name="Chart 3">
          <a:extLst>
            <a:ext uri="{FF2B5EF4-FFF2-40B4-BE49-F238E27FC236}">
              <a16:creationId xmlns:a16="http://schemas.microsoft.com/office/drawing/2014/main" id="{CD778D19-031D-4A20-92D3-762738370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32</xdr:row>
      <xdr:rowOff>152400</xdr:rowOff>
    </xdr:from>
    <xdr:to>
      <xdr:col>28</xdr:col>
      <xdr:colOff>593725</xdr:colOff>
      <xdr:row>66</xdr:row>
      <xdr:rowOff>139700</xdr:rowOff>
    </xdr:to>
    <xdr:graphicFrame macro="">
      <xdr:nvGraphicFramePr>
        <xdr:cNvPr id="5" name="Chart 4">
          <a:extLst>
            <a:ext uri="{FF2B5EF4-FFF2-40B4-BE49-F238E27FC236}">
              <a16:creationId xmlns:a16="http://schemas.microsoft.com/office/drawing/2014/main" id="{34C1924D-72A6-4A36-90CB-2AFC28A47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15</xdr:col>
      <xdr:colOff>6</xdr:colOff>
      <xdr:row>1</xdr:row>
      <xdr:rowOff>76200</xdr:rowOff>
    </xdr:from>
    <xdr:to>
      <xdr:col>27</xdr:col>
      <xdr:colOff>571500</xdr:colOff>
      <xdr:row>29</xdr:row>
      <xdr:rowOff>88900</xdr:rowOff>
    </xdr:to>
    <xdr:graphicFrame macro="">
      <xdr:nvGraphicFramePr>
        <xdr:cNvPr id="2" name="Chart 1">
          <a:extLst>
            <a:ext uri="{FF2B5EF4-FFF2-40B4-BE49-F238E27FC236}">
              <a16:creationId xmlns:a16="http://schemas.microsoft.com/office/drawing/2014/main"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584200</xdr:colOff>
      <xdr:row>30</xdr:row>
      <xdr:rowOff>57144</xdr:rowOff>
    </xdr:from>
    <xdr:to>
      <xdr:col>27</xdr:col>
      <xdr:colOff>558800</xdr:colOff>
      <xdr:row>50</xdr:row>
      <xdr:rowOff>38099</xdr:rowOff>
    </xdr:to>
    <xdr:graphicFrame macro="">
      <xdr:nvGraphicFramePr>
        <xdr:cNvPr id="3" name="Chart 2">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57150</xdr:colOff>
      <xdr:row>38</xdr:row>
      <xdr:rowOff>57145</xdr:rowOff>
    </xdr:from>
    <xdr:to>
      <xdr:col>16</xdr:col>
      <xdr:colOff>25400</xdr:colOff>
      <xdr:row>57</xdr:row>
      <xdr:rowOff>12689</xdr:rowOff>
    </xdr:to>
    <xdr:graphicFrame macro="">
      <xdr:nvGraphicFramePr>
        <xdr:cNvPr id="3" name="Chart 2">
          <a:extLst>
            <a:ext uri="{FF2B5EF4-FFF2-40B4-BE49-F238E27FC236}">
              <a16:creationId xmlns:a16="http://schemas.microsoft.com/office/drawing/2014/main"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130174</xdr:colOff>
      <xdr:row>4</xdr:row>
      <xdr:rowOff>12700</xdr:rowOff>
    </xdr:from>
    <xdr:to>
      <xdr:col>29</xdr:col>
      <xdr:colOff>114299</xdr:colOff>
      <xdr:row>37</xdr:row>
      <xdr:rowOff>88900</xdr:rowOff>
    </xdr:to>
    <xdr:graphicFrame macro="">
      <xdr:nvGraphicFramePr>
        <xdr:cNvPr id="4" name="Chart 3">
          <a:extLst>
            <a:ext uri="{FF2B5EF4-FFF2-40B4-BE49-F238E27FC236}">
              <a16:creationId xmlns:a16="http://schemas.microsoft.com/office/drawing/2014/main" id="{08975809-C81D-4023-953E-A0CC83D4FF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38100</xdr:colOff>
      <xdr:row>39</xdr:row>
      <xdr:rowOff>50800</xdr:rowOff>
    </xdr:from>
    <xdr:to>
      <xdr:col>29</xdr:col>
      <xdr:colOff>22225</xdr:colOff>
      <xdr:row>74</xdr:row>
      <xdr:rowOff>127000</xdr:rowOff>
    </xdr:to>
    <xdr:graphicFrame macro="">
      <xdr:nvGraphicFramePr>
        <xdr:cNvPr id="5" name="Chart 4">
          <a:extLst>
            <a:ext uri="{FF2B5EF4-FFF2-40B4-BE49-F238E27FC236}">
              <a16:creationId xmlns:a16="http://schemas.microsoft.com/office/drawing/2014/main" id="{32C6F647-9BE3-44D6-A269-FEBD879CED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25401</xdr:colOff>
      <xdr:row>41</xdr:row>
      <xdr:rowOff>57145</xdr:rowOff>
    </xdr:from>
    <xdr:to>
      <xdr:col>14</xdr:col>
      <xdr:colOff>209545</xdr:colOff>
      <xdr:row>60</xdr:row>
      <xdr:rowOff>133339</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228600</xdr:colOff>
      <xdr:row>32</xdr:row>
      <xdr:rowOff>50800</xdr:rowOff>
    </xdr:from>
    <xdr:to>
      <xdr:col>29</xdr:col>
      <xdr:colOff>212725</xdr:colOff>
      <xdr:row>63</xdr:row>
      <xdr:rowOff>12700</xdr:rowOff>
    </xdr:to>
    <xdr:graphicFrame macro="">
      <xdr:nvGraphicFramePr>
        <xdr:cNvPr id="6" name="Chart 5">
          <a:extLst>
            <a:ext uri="{FF2B5EF4-FFF2-40B4-BE49-F238E27FC236}">
              <a16:creationId xmlns:a16="http://schemas.microsoft.com/office/drawing/2014/main" id="{ED564FB6-90AB-4990-AA22-038659108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365126</xdr:colOff>
      <xdr:row>0</xdr:row>
      <xdr:rowOff>165100</xdr:rowOff>
    </xdr:from>
    <xdr:to>
      <xdr:col>29</xdr:col>
      <xdr:colOff>349251</xdr:colOff>
      <xdr:row>29</xdr:row>
      <xdr:rowOff>146050</xdr:rowOff>
    </xdr:to>
    <xdr:graphicFrame macro="">
      <xdr:nvGraphicFramePr>
        <xdr:cNvPr id="7" name="Chart 6">
          <a:extLst>
            <a:ext uri="{FF2B5EF4-FFF2-40B4-BE49-F238E27FC236}">
              <a16:creationId xmlns:a16="http://schemas.microsoft.com/office/drawing/2014/main" id="{AA02C583-BB53-4A19-A997-D8F72676F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14</xdr:col>
      <xdr:colOff>520706</xdr:colOff>
      <xdr:row>2</xdr:row>
      <xdr:rowOff>12700</xdr:rowOff>
    </xdr:from>
    <xdr:to>
      <xdr:col>28</xdr:col>
      <xdr:colOff>520700</xdr:colOff>
      <xdr:row>32</xdr:row>
      <xdr:rowOff>76200</xdr:rowOff>
    </xdr:to>
    <xdr:graphicFrame macro="">
      <xdr:nvGraphicFramePr>
        <xdr:cNvPr id="2" name="Chart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15</xdr:col>
      <xdr:colOff>0</xdr:colOff>
      <xdr:row>1</xdr:row>
      <xdr:rowOff>0</xdr:rowOff>
    </xdr:from>
    <xdr:to>
      <xdr:col>28</xdr:col>
      <xdr:colOff>393700</xdr:colOff>
      <xdr:row>34</xdr:row>
      <xdr:rowOff>152400</xdr:rowOff>
    </xdr:to>
    <xdr:graphicFrame macro="">
      <xdr:nvGraphicFramePr>
        <xdr:cNvPr id="2" name="Chart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104774</xdr:colOff>
      <xdr:row>36</xdr:row>
      <xdr:rowOff>123820</xdr:rowOff>
    </xdr:from>
    <xdr:to>
      <xdr:col>15</xdr:col>
      <xdr:colOff>600074</xdr:colOff>
      <xdr:row>55</xdr:row>
      <xdr:rowOff>79364</xdr:rowOff>
    </xdr:to>
    <xdr:graphicFrame macro="">
      <xdr:nvGraphicFramePr>
        <xdr:cNvPr id="3" name="Chart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473074</xdr:colOff>
      <xdr:row>2</xdr:row>
      <xdr:rowOff>0</xdr:rowOff>
    </xdr:from>
    <xdr:to>
      <xdr:col>28</xdr:col>
      <xdr:colOff>457199</xdr:colOff>
      <xdr:row>35</xdr:row>
      <xdr:rowOff>88900</xdr:rowOff>
    </xdr:to>
    <xdr:graphicFrame macro="">
      <xdr:nvGraphicFramePr>
        <xdr:cNvPr id="4" name="Chart 3">
          <a:extLst>
            <a:ext uri="{FF2B5EF4-FFF2-40B4-BE49-F238E27FC236}">
              <a16:creationId xmlns:a16="http://schemas.microsoft.com/office/drawing/2014/main" id="{F24213DE-B35F-4F09-A5F7-B758ED801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292100</xdr:colOff>
      <xdr:row>36</xdr:row>
      <xdr:rowOff>114300</xdr:rowOff>
    </xdr:from>
    <xdr:to>
      <xdr:col>29</xdr:col>
      <xdr:colOff>276225</xdr:colOff>
      <xdr:row>72</xdr:row>
      <xdr:rowOff>6350</xdr:rowOff>
    </xdr:to>
    <xdr:graphicFrame macro="">
      <xdr:nvGraphicFramePr>
        <xdr:cNvPr id="5" name="Chart 4">
          <a:extLst>
            <a:ext uri="{FF2B5EF4-FFF2-40B4-BE49-F238E27FC236}">
              <a16:creationId xmlns:a16="http://schemas.microsoft.com/office/drawing/2014/main" id="{68051063-8683-4CF6-A5AC-7A34D3ED1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133348</xdr:colOff>
      <xdr:row>47</xdr:row>
      <xdr:rowOff>104770</xdr:rowOff>
    </xdr:from>
    <xdr:to>
      <xdr:col>15</xdr:col>
      <xdr:colOff>584199</xdr:colOff>
      <xdr:row>66</xdr:row>
      <xdr:rowOff>60314</xdr:rowOff>
    </xdr:to>
    <xdr:graphicFrame macro="">
      <xdr:nvGraphicFramePr>
        <xdr:cNvPr id="3" name="Chart 2">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587374</xdr:colOff>
      <xdr:row>1</xdr:row>
      <xdr:rowOff>0</xdr:rowOff>
    </xdr:from>
    <xdr:to>
      <xdr:col>28</xdr:col>
      <xdr:colOff>571499</xdr:colOff>
      <xdr:row>34</xdr:row>
      <xdr:rowOff>38100</xdr:rowOff>
    </xdr:to>
    <xdr:graphicFrame macro="">
      <xdr:nvGraphicFramePr>
        <xdr:cNvPr id="4" name="Chart 3">
          <a:extLst>
            <a:ext uri="{FF2B5EF4-FFF2-40B4-BE49-F238E27FC236}">
              <a16:creationId xmlns:a16="http://schemas.microsoft.com/office/drawing/2014/main" id="{965A3299-66AD-44BF-9590-77403B28B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76200</xdr:colOff>
      <xdr:row>35</xdr:row>
      <xdr:rowOff>88900</xdr:rowOff>
    </xdr:from>
    <xdr:to>
      <xdr:col>29</xdr:col>
      <xdr:colOff>60325</xdr:colOff>
      <xdr:row>70</xdr:row>
      <xdr:rowOff>76200</xdr:rowOff>
    </xdr:to>
    <xdr:graphicFrame macro="">
      <xdr:nvGraphicFramePr>
        <xdr:cNvPr id="5" name="Chart 4">
          <a:extLst>
            <a:ext uri="{FF2B5EF4-FFF2-40B4-BE49-F238E27FC236}">
              <a16:creationId xmlns:a16="http://schemas.microsoft.com/office/drawing/2014/main" id="{7D95F790-EA66-4C8F-9C8C-62F8B21AA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203200</xdr:colOff>
      <xdr:row>69</xdr:row>
      <xdr:rowOff>139695</xdr:rowOff>
    </xdr:from>
    <xdr:to>
      <xdr:col>15</xdr:col>
      <xdr:colOff>584200</xdr:colOff>
      <xdr:row>88</xdr:row>
      <xdr:rowOff>95239</xdr:rowOff>
    </xdr:to>
    <xdr:graphicFrame macro="">
      <xdr:nvGraphicFramePr>
        <xdr:cNvPr id="3" name="Chart 2">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0</xdr:row>
      <xdr:rowOff>0</xdr:rowOff>
    </xdr:from>
    <xdr:to>
      <xdr:col>28</xdr:col>
      <xdr:colOff>609599</xdr:colOff>
      <xdr:row>32</xdr:row>
      <xdr:rowOff>139700</xdr:rowOff>
    </xdr:to>
    <xdr:graphicFrame macro="">
      <xdr:nvGraphicFramePr>
        <xdr:cNvPr id="4" name="Chart 3">
          <a:extLst>
            <a:ext uri="{FF2B5EF4-FFF2-40B4-BE49-F238E27FC236}">
              <a16:creationId xmlns:a16="http://schemas.microsoft.com/office/drawing/2014/main" id="{57A18303-2BC2-4847-8C0C-FEF94F0679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596900</xdr:colOff>
      <xdr:row>34</xdr:row>
      <xdr:rowOff>114300</xdr:rowOff>
    </xdr:from>
    <xdr:to>
      <xdr:col>28</xdr:col>
      <xdr:colOff>581025</xdr:colOff>
      <xdr:row>67</xdr:row>
      <xdr:rowOff>146050</xdr:rowOff>
    </xdr:to>
    <xdr:graphicFrame macro="">
      <xdr:nvGraphicFramePr>
        <xdr:cNvPr id="5" name="Chart 4">
          <a:extLst>
            <a:ext uri="{FF2B5EF4-FFF2-40B4-BE49-F238E27FC236}">
              <a16:creationId xmlns:a16="http://schemas.microsoft.com/office/drawing/2014/main" id="{578A2894-5C49-4671-9EB7-58E5EB691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342900</xdr:colOff>
      <xdr:row>48</xdr:row>
      <xdr:rowOff>28570</xdr:rowOff>
    </xdr:from>
    <xdr:to>
      <xdr:col>14</xdr:col>
      <xdr:colOff>434969</xdr:colOff>
      <xdr:row>67</xdr:row>
      <xdr:rowOff>107939</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168274</xdr:colOff>
      <xdr:row>33</xdr:row>
      <xdr:rowOff>0</xdr:rowOff>
    </xdr:from>
    <xdr:to>
      <xdr:col>29</xdr:col>
      <xdr:colOff>152399</xdr:colOff>
      <xdr:row>65</xdr:row>
      <xdr:rowOff>88900</xdr:rowOff>
    </xdr:to>
    <xdr:graphicFrame macro="">
      <xdr:nvGraphicFramePr>
        <xdr:cNvPr id="4" name="Chart 3">
          <a:extLst>
            <a:ext uri="{FF2B5EF4-FFF2-40B4-BE49-F238E27FC236}">
              <a16:creationId xmlns:a16="http://schemas.microsoft.com/office/drawing/2014/main" id="{91F4082B-FAD5-47E3-836B-0F106CE1DC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279400</xdr:colOff>
      <xdr:row>2</xdr:row>
      <xdr:rowOff>25400</xdr:rowOff>
    </xdr:from>
    <xdr:to>
      <xdr:col>29</xdr:col>
      <xdr:colOff>263525</xdr:colOff>
      <xdr:row>30</xdr:row>
      <xdr:rowOff>171450</xdr:rowOff>
    </xdr:to>
    <xdr:graphicFrame macro="">
      <xdr:nvGraphicFramePr>
        <xdr:cNvPr id="5" name="Chart 4">
          <a:extLst>
            <a:ext uri="{FF2B5EF4-FFF2-40B4-BE49-F238E27FC236}">
              <a16:creationId xmlns:a16="http://schemas.microsoft.com/office/drawing/2014/main" id="{500A2443-27ED-43A7-AA09-6147FEA3B5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2.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9.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2.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1"/>
  <sheetViews>
    <sheetView zoomScale="75" zoomScaleNormal="75" workbookViewId="0">
      <selection activeCell="B18" sqref="B18"/>
    </sheetView>
  </sheetViews>
  <sheetFormatPr defaultRowHeight="12.75" x14ac:dyDescent="0.2"/>
  <cols>
    <col min="2" max="2" width="66.5703125" customWidth="1"/>
  </cols>
  <sheetData>
    <row r="1" spans="1:14" ht="18.75" x14ac:dyDescent="0.3">
      <c r="A1" s="75" t="s">
        <v>178</v>
      </c>
    </row>
    <row r="2" spans="1:14" ht="51" x14ac:dyDescent="0.2">
      <c r="B2" s="76" t="s">
        <v>179</v>
      </c>
    </row>
    <row r="3" spans="1:14" ht="15" x14ac:dyDescent="0.25">
      <c r="B3" s="77" t="s">
        <v>180</v>
      </c>
    </row>
    <row r="4" spans="1:14" ht="15" x14ac:dyDescent="0.25">
      <c r="B4" s="77" t="s">
        <v>181</v>
      </c>
    </row>
    <row r="5" spans="1:14" ht="15" x14ac:dyDescent="0.25">
      <c r="B5" s="77" t="s">
        <v>182</v>
      </c>
    </row>
    <row r="6" spans="1:14" ht="15" x14ac:dyDescent="0.25">
      <c r="B6" s="77" t="s">
        <v>183</v>
      </c>
    </row>
    <row r="7" spans="1:14" ht="15" x14ac:dyDescent="0.25">
      <c r="B7" s="77" t="s">
        <v>184</v>
      </c>
    </row>
    <row r="8" spans="1:14" ht="15" x14ac:dyDescent="0.25">
      <c r="B8" s="77" t="s">
        <v>185</v>
      </c>
    </row>
    <row r="9" spans="1:14" ht="15" x14ac:dyDescent="0.25">
      <c r="B9" s="77" t="s">
        <v>186</v>
      </c>
    </row>
    <row r="10" spans="1:14" ht="15" x14ac:dyDescent="0.25">
      <c r="B10" s="77"/>
    </row>
    <row r="11" spans="1:14" ht="76.5" x14ac:dyDescent="0.2">
      <c r="B11" s="76" t="s">
        <v>187</v>
      </c>
    </row>
    <row r="13" spans="1:14" ht="38.25" x14ac:dyDescent="0.2">
      <c r="B13" s="76" t="s">
        <v>188</v>
      </c>
    </row>
    <row r="15" spans="1:14" ht="45.75" x14ac:dyDescent="0.3">
      <c r="B15" s="78" t="s">
        <v>577</v>
      </c>
      <c r="D15" s="79" t="s">
        <v>528</v>
      </c>
      <c r="N15" s="79" t="s">
        <v>189</v>
      </c>
    </row>
    <row r="17" spans="2:2" ht="38.25" x14ac:dyDescent="0.2">
      <c r="B17" s="76" t="s">
        <v>579</v>
      </c>
    </row>
    <row r="18" spans="2:2" x14ac:dyDescent="0.2">
      <c r="B18" s="99" t="s">
        <v>580</v>
      </c>
    </row>
    <row r="19" spans="2:2" x14ac:dyDescent="0.2">
      <c r="B19" s="76" t="s">
        <v>581</v>
      </c>
    </row>
    <row r="41" spans="4:4" ht="18.75" x14ac:dyDescent="0.3">
      <c r="D41" s="79" t="s">
        <v>190</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7"/>
  <dimension ref="A1:AJ49"/>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J13" sqref="J13"/>
    </sheetView>
  </sheetViews>
  <sheetFormatPr defaultRowHeight="12.75" x14ac:dyDescent="0.2"/>
  <cols>
    <col min="1" max="1" width="8.28515625" style="148" bestFit="1" customWidth="1"/>
    <col min="2" max="13" width="7.7109375" style="1" customWidth="1"/>
    <col min="14" max="14" width="8.85546875" style="169" customWidth="1"/>
    <col min="16" max="36" width="9.140625" style="10"/>
  </cols>
  <sheetData>
    <row r="1" spans="1:36" ht="16.5" thickBot="1" x14ac:dyDescent="0.3">
      <c r="A1" s="248" t="s">
        <v>50</v>
      </c>
      <c r="B1" s="249"/>
      <c r="C1" s="249"/>
      <c r="D1" s="249"/>
      <c r="E1" s="250"/>
      <c r="F1" s="250"/>
      <c r="G1" s="250"/>
      <c r="H1" s="250"/>
      <c r="I1" s="250"/>
      <c r="J1" s="250"/>
      <c r="K1" s="250"/>
      <c r="L1" s="250"/>
      <c r="M1" s="250"/>
      <c r="N1" s="251"/>
    </row>
    <row r="2" spans="1:36" ht="13.5" thickBot="1" x14ac:dyDescent="0.25">
      <c r="A2" s="150" t="s">
        <v>102</v>
      </c>
      <c r="B2" s="40" t="s">
        <v>175</v>
      </c>
      <c r="C2" s="37" t="s">
        <v>221</v>
      </c>
      <c r="D2" s="38"/>
      <c r="E2" s="58"/>
      <c r="F2" s="68"/>
      <c r="G2" s="247" t="s">
        <v>80</v>
      </c>
      <c r="H2" s="247"/>
      <c r="I2" s="69"/>
      <c r="J2" s="71"/>
      <c r="K2" s="71"/>
      <c r="L2" s="71"/>
      <c r="M2" s="71"/>
      <c r="N2" s="167"/>
    </row>
    <row r="3" spans="1:36" ht="13.5" thickBot="1" x14ac:dyDescent="0.25">
      <c r="A3" s="151"/>
      <c r="B3" s="41" t="s">
        <v>176</v>
      </c>
      <c r="C3" s="36" t="s">
        <v>222</v>
      </c>
      <c r="D3" s="39"/>
      <c r="E3" s="41" t="s">
        <v>78</v>
      </c>
      <c r="F3" s="65">
        <v>870</v>
      </c>
      <c r="G3" s="17"/>
      <c r="H3" s="66" t="s">
        <v>81</v>
      </c>
      <c r="I3" s="67">
        <v>265.17599999999999</v>
      </c>
      <c r="J3" s="20"/>
      <c r="K3" s="20"/>
      <c r="L3" s="20"/>
      <c r="M3" s="20"/>
      <c r="N3" s="168"/>
    </row>
    <row r="4" spans="1:36" s="103" customFormat="1" ht="15.75" thickBot="1" x14ac:dyDescent="0.3">
      <c r="A4" s="149" t="s">
        <v>1</v>
      </c>
      <c r="B4" s="110" t="s">
        <v>2</v>
      </c>
      <c r="C4" s="111" t="s">
        <v>3</v>
      </c>
      <c r="D4" s="110" t="s">
        <v>4</v>
      </c>
      <c r="E4" s="111" t="s">
        <v>5</v>
      </c>
      <c r="F4" s="110" t="s">
        <v>6</v>
      </c>
      <c r="G4" s="111" t="s">
        <v>7</v>
      </c>
      <c r="H4" s="110" t="s">
        <v>8</v>
      </c>
      <c r="I4" s="111" t="s">
        <v>9</v>
      </c>
      <c r="J4" s="110" t="s">
        <v>10</v>
      </c>
      <c r="K4" s="111" t="s">
        <v>11</v>
      </c>
      <c r="L4" s="110" t="s">
        <v>12</v>
      </c>
      <c r="M4" s="112" t="s">
        <v>13</v>
      </c>
      <c r="N4" s="112" t="s">
        <v>582</v>
      </c>
      <c r="O4" s="143" t="s">
        <v>611</v>
      </c>
      <c r="P4" s="155"/>
      <c r="Q4" s="155"/>
      <c r="R4" s="155"/>
      <c r="S4" s="155"/>
      <c r="T4" s="155"/>
      <c r="U4" s="155"/>
      <c r="V4" s="155"/>
      <c r="W4" s="155"/>
      <c r="X4" s="155"/>
      <c r="Y4" s="155"/>
      <c r="Z4" s="155"/>
      <c r="AA4" s="155"/>
      <c r="AB4" s="142"/>
      <c r="AC4" s="142"/>
      <c r="AD4" s="142"/>
      <c r="AE4" s="142"/>
      <c r="AF4" s="142"/>
      <c r="AG4" s="142"/>
      <c r="AH4" s="142"/>
      <c r="AI4" s="142"/>
      <c r="AJ4" s="142"/>
    </row>
    <row r="5" spans="1:36" ht="14.25" x14ac:dyDescent="0.2">
      <c r="A5" s="152">
        <v>1999</v>
      </c>
      <c r="B5" s="15">
        <v>0</v>
      </c>
      <c r="C5" s="15">
        <v>0</v>
      </c>
      <c r="D5" s="15">
        <v>2.54</v>
      </c>
      <c r="E5" s="15">
        <v>81.280000000000015</v>
      </c>
      <c r="F5" s="15">
        <v>462.28000000000003</v>
      </c>
      <c r="G5" s="15">
        <v>492.76000000000005</v>
      </c>
      <c r="H5" s="15">
        <v>485.14</v>
      </c>
      <c r="I5" s="15">
        <v>314.96000000000004</v>
      </c>
      <c r="J5" s="15">
        <v>370.84</v>
      </c>
      <c r="K5" s="15">
        <v>345.44000000000005</v>
      </c>
      <c r="L5" s="15">
        <v>502.92000000000007</v>
      </c>
      <c r="M5" s="15">
        <v>485.14000000000016</v>
      </c>
      <c r="N5" s="173">
        <f t="shared" ref="N5:N14" si="0">IF(COUNT(B5:M5)=12,SUM(B5:M5),"")</f>
        <v>3543.3000000000006</v>
      </c>
      <c r="O5" s="240">
        <f t="shared" ref="O5:O18" si="1">RANK(N5,N$5:N$33,0)</f>
        <v>2</v>
      </c>
    </row>
    <row r="6" spans="1:36" ht="14.25" x14ac:dyDescent="0.2">
      <c r="A6" s="152">
        <v>2000</v>
      </c>
      <c r="B6" s="15">
        <v>81.279999999999987</v>
      </c>
      <c r="C6" s="15">
        <v>15.239999999999998</v>
      </c>
      <c r="D6" s="15">
        <v>20.319999999999997</v>
      </c>
      <c r="E6" s="15">
        <v>35.56</v>
      </c>
      <c r="F6" s="15">
        <v>447.04</v>
      </c>
      <c r="G6" s="15">
        <v>345.44000000000005</v>
      </c>
      <c r="H6" s="15">
        <v>360.67999999999995</v>
      </c>
      <c r="I6" s="15">
        <v>447.04</v>
      </c>
      <c r="J6" s="15">
        <v>396.23999999999995</v>
      </c>
      <c r="K6" s="15">
        <v>447.04000000000013</v>
      </c>
      <c r="L6" s="15">
        <v>165.10000000000005</v>
      </c>
      <c r="M6" s="15">
        <v>401.32000000000005</v>
      </c>
      <c r="N6" s="174">
        <f t="shared" si="0"/>
        <v>3162.2999999999997</v>
      </c>
      <c r="O6" s="144">
        <f t="shared" si="1"/>
        <v>6</v>
      </c>
    </row>
    <row r="7" spans="1:36" ht="14.25" x14ac:dyDescent="0.2">
      <c r="A7" s="152">
        <v>2001</v>
      </c>
      <c r="B7" s="15">
        <v>17.78</v>
      </c>
      <c r="C7" s="15">
        <v>0</v>
      </c>
      <c r="D7" s="15">
        <v>5.08</v>
      </c>
      <c r="E7" s="15">
        <v>2.54</v>
      </c>
      <c r="F7" s="15">
        <v>190.5</v>
      </c>
      <c r="G7" s="15">
        <v>327.65999999999997</v>
      </c>
      <c r="H7" s="15">
        <v>408.94</v>
      </c>
      <c r="I7" s="15">
        <v>416.56</v>
      </c>
      <c r="J7" s="15">
        <v>274.31999999999994</v>
      </c>
      <c r="K7" s="15">
        <v>375.92</v>
      </c>
      <c r="L7" s="15">
        <v>342.90000000000003</v>
      </c>
      <c r="M7" s="15">
        <v>208.28000000000003</v>
      </c>
      <c r="N7" s="174">
        <f t="shared" si="0"/>
        <v>2570.48</v>
      </c>
      <c r="O7" s="144">
        <f t="shared" si="1"/>
        <v>17</v>
      </c>
    </row>
    <row r="8" spans="1:36" ht="14.25" x14ac:dyDescent="0.2">
      <c r="A8" s="152">
        <v>2002</v>
      </c>
      <c r="B8" s="15">
        <v>17.78</v>
      </c>
      <c r="C8" s="15">
        <v>2.54</v>
      </c>
      <c r="D8" s="15">
        <v>38.1</v>
      </c>
      <c r="E8" s="15">
        <v>109.22000000000001</v>
      </c>
      <c r="F8" s="15">
        <v>91.44</v>
      </c>
      <c r="G8" s="15">
        <v>383.53999999999996</v>
      </c>
      <c r="H8" s="15">
        <v>314.95999999999998</v>
      </c>
      <c r="I8" s="15">
        <v>398.78000000000003</v>
      </c>
      <c r="J8" s="15">
        <v>408.94</v>
      </c>
      <c r="K8" s="15">
        <v>274.32</v>
      </c>
      <c r="L8" s="15">
        <v>274.32000000000005</v>
      </c>
      <c r="M8" s="15">
        <v>0</v>
      </c>
      <c r="N8" s="174">
        <f t="shared" si="0"/>
        <v>2313.94</v>
      </c>
      <c r="O8" s="144">
        <f t="shared" si="1"/>
        <v>20</v>
      </c>
    </row>
    <row r="9" spans="1:36" ht="14.25" x14ac:dyDescent="0.2">
      <c r="A9" s="152">
        <v>2003</v>
      </c>
      <c r="B9" s="15">
        <v>0</v>
      </c>
      <c r="C9" s="15">
        <v>0</v>
      </c>
      <c r="D9" s="15">
        <v>0</v>
      </c>
      <c r="E9" s="15">
        <v>81.28</v>
      </c>
      <c r="F9" s="15">
        <v>304.8</v>
      </c>
      <c r="G9" s="15">
        <v>347.98</v>
      </c>
      <c r="H9" s="15">
        <v>375.91999999999996</v>
      </c>
      <c r="I9" s="15">
        <v>546.09999999999991</v>
      </c>
      <c r="J9" s="15">
        <v>347.98000000000008</v>
      </c>
      <c r="K9" s="15">
        <v>472.44</v>
      </c>
      <c r="L9" s="15">
        <v>355.6</v>
      </c>
      <c r="M9" s="15">
        <v>259.08000000000004</v>
      </c>
      <c r="N9" s="174">
        <f t="shared" si="0"/>
        <v>3091.18</v>
      </c>
      <c r="O9" s="144">
        <f t="shared" si="1"/>
        <v>7</v>
      </c>
    </row>
    <row r="10" spans="1:36" ht="14.25" x14ac:dyDescent="0.2">
      <c r="A10" s="152">
        <v>2004</v>
      </c>
      <c r="B10" s="15">
        <v>33.020000000000003</v>
      </c>
      <c r="C10" s="15">
        <v>0</v>
      </c>
      <c r="D10" s="15">
        <v>0</v>
      </c>
      <c r="E10" s="15">
        <v>104.14</v>
      </c>
      <c r="F10" s="15">
        <v>454.66000000000008</v>
      </c>
      <c r="G10" s="15">
        <v>477.52000000000004</v>
      </c>
      <c r="H10" s="15">
        <v>269.24</v>
      </c>
      <c r="I10" s="15">
        <v>401.32000000000005</v>
      </c>
      <c r="J10" s="15">
        <v>350.52</v>
      </c>
      <c r="K10" s="15">
        <v>312.42</v>
      </c>
      <c r="L10" s="15">
        <v>414.02000000000004</v>
      </c>
      <c r="M10" s="15">
        <v>124.46000000000001</v>
      </c>
      <c r="N10" s="174">
        <f t="shared" si="0"/>
        <v>2941.32</v>
      </c>
      <c r="O10" s="144">
        <f t="shared" si="1"/>
        <v>8</v>
      </c>
    </row>
    <row r="11" spans="1:36" ht="14.25" x14ac:dyDescent="0.2">
      <c r="A11" s="152">
        <v>2005</v>
      </c>
      <c r="B11" s="15">
        <v>25.4</v>
      </c>
      <c r="C11" s="15">
        <v>0</v>
      </c>
      <c r="D11" s="15">
        <v>30.48</v>
      </c>
      <c r="E11" s="15">
        <v>58.42</v>
      </c>
      <c r="F11" s="15">
        <v>238.76</v>
      </c>
      <c r="G11" s="15">
        <v>210.82</v>
      </c>
      <c r="H11" s="15">
        <v>271.77999999999997</v>
      </c>
      <c r="I11" s="15">
        <v>609.6</v>
      </c>
      <c r="J11" s="15">
        <v>426.71999999999991</v>
      </c>
      <c r="K11" s="15">
        <v>284.47999999999996</v>
      </c>
      <c r="L11" s="15">
        <v>251.45999999999998</v>
      </c>
      <c r="M11" s="15">
        <v>30.48</v>
      </c>
      <c r="N11" s="174">
        <f t="shared" si="0"/>
        <v>2438.4</v>
      </c>
      <c r="O11" s="144">
        <f t="shared" si="1"/>
        <v>18</v>
      </c>
    </row>
    <row r="12" spans="1:36" ht="14.25" x14ac:dyDescent="0.2">
      <c r="A12" s="152">
        <v>2006</v>
      </c>
      <c r="B12" s="15">
        <v>0</v>
      </c>
      <c r="C12" s="15">
        <v>2.54</v>
      </c>
      <c r="D12" s="15">
        <v>114.30000000000001</v>
      </c>
      <c r="E12" s="15">
        <v>259.08</v>
      </c>
      <c r="F12" s="15">
        <v>345.44000000000005</v>
      </c>
      <c r="G12" s="15">
        <v>355.59999999999997</v>
      </c>
      <c r="H12" s="15">
        <v>403.86000000000007</v>
      </c>
      <c r="I12" s="15">
        <v>342.9</v>
      </c>
      <c r="J12" s="15">
        <v>541.02000000000021</v>
      </c>
      <c r="K12" s="15">
        <v>551.18000000000006</v>
      </c>
      <c r="L12" s="15">
        <v>406.40000000000003</v>
      </c>
      <c r="M12" s="15">
        <v>175.26</v>
      </c>
      <c r="N12" s="174">
        <f t="shared" si="0"/>
        <v>3497.5800000000008</v>
      </c>
      <c r="O12" s="144">
        <f t="shared" si="1"/>
        <v>3</v>
      </c>
    </row>
    <row r="13" spans="1:36" ht="14.25" x14ac:dyDescent="0.2">
      <c r="A13" s="152">
        <v>2007</v>
      </c>
      <c r="B13" s="15">
        <v>0</v>
      </c>
      <c r="C13" s="15">
        <v>0</v>
      </c>
      <c r="D13" s="15">
        <v>0</v>
      </c>
      <c r="E13" s="15">
        <v>127</v>
      </c>
      <c r="F13" s="15">
        <v>442</v>
      </c>
      <c r="G13" s="15">
        <v>274</v>
      </c>
      <c r="H13" s="15">
        <v>478</v>
      </c>
      <c r="I13" s="15">
        <v>377</v>
      </c>
      <c r="J13" s="15">
        <v>310</v>
      </c>
      <c r="K13" s="15">
        <v>380</v>
      </c>
      <c r="L13" s="15">
        <v>217</v>
      </c>
      <c r="M13" s="15">
        <v>193</v>
      </c>
      <c r="N13" s="174">
        <f t="shared" si="0"/>
        <v>2798</v>
      </c>
      <c r="O13" s="144">
        <f t="shared" si="1"/>
        <v>14</v>
      </c>
    </row>
    <row r="14" spans="1:36" ht="14.25" x14ac:dyDescent="0.2">
      <c r="A14" s="152">
        <v>2008</v>
      </c>
      <c r="B14" s="15">
        <v>1</v>
      </c>
      <c r="C14" s="15">
        <v>37</v>
      </c>
      <c r="D14" s="15">
        <v>1</v>
      </c>
      <c r="E14" s="15">
        <v>3</v>
      </c>
      <c r="F14" s="15">
        <v>352</v>
      </c>
      <c r="G14" s="15">
        <v>271</v>
      </c>
      <c r="H14" s="15">
        <v>613</v>
      </c>
      <c r="I14" s="15">
        <v>273</v>
      </c>
      <c r="J14" s="15">
        <v>194</v>
      </c>
      <c r="K14" s="15">
        <v>359</v>
      </c>
      <c r="L14" s="15">
        <v>645</v>
      </c>
      <c r="M14" s="15">
        <v>60</v>
      </c>
      <c r="N14" s="174">
        <f t="shared" si="0"/>
        <v>2809</v>
      </c>
      <c r="O14" s="144">
        <f t="shared" si="1"/>
        <v>13</v>
      </c>
    </row>
    <row r="15" spans="1:36" ht="14.25" x14ac:dyDescent="0.2">
      <c r="A15" s="152">
        <v>2009</v>
      </c>
      <c r="B15" s="15">
        <v>26</v>
      </c>
      <c r="C15" s="15">
        <v>7</v>
      </c>
      <c r="D15" s="15">
        <v>10</v>
      </c>
      <c r="E15" s="15">
        <v>13</v>
      </c>
      <c r="F15" s="15">
        <v>256</v>
      </c>
      <c r="G15" s="15">
        <v>370</v>
      </c>
      <c r="H15" s="15">
        <v>412</v>
      </c>
      <c r="I15" s="15">
        <v>511</v>
      </c>
      <c r="J15" s="15">
        <v>275</v>
      </c>
      <c r="K15" s="15">
        <v>278</v>
      </c>
      <c r="L15" s="15">
        <v>396</v>
      </c>
      <c r="M15" s="15">
        <v>91</v>
      </c>
      <c r="N15" s="174">
        <f t="shared" ref="N15:N25" si="2">IF(COUNT(B15:M15)=12,SUM(B15:M15),"")</f>
        <v>2645</v>
      </c>
      <c r="O15" s="144">
        <f t="shared" si="1"/>
        <v>16</v>
      </c>
    </row>
    <row r="16" spans="1:36" ht="14.25" x14ac:dyDescent="0.2">
      <c r="A16" s="152">
        <v>2010</v>
      </c>
      <c r="B16" s="15">
        <v>159</v>
      </c>
      <c r="C16" s="15">
        <v>29</v>
      </c>
      <c r="D16" s="15">
        <v>9</v>
      </c>
      <c r="E16" s="15">
        <v>117</v>
      </c>
      <c r="F16" s="15">
        <v>262</v>
      </c>
      <c r="G16" s="15">
        <v>449</v>
      </c>
      <c r="H16" s="15">
        <v>367</v>
      </c>
      <c r="I16" s="15">
        <v>449</v>
      </c>
      <c r="J16" s="15">
        <v>166</v>
      </c>
      <c r="K16" s="15">
        <v>562</v>
      </c>
      <c r="L16" s="15">
        <v>514</v>
      </c>
      <c r="M16" s="15">
        <v>623</v>
      </c>
      <c r="N16" s="174">
        <f t="shared" si="2"/>
        <v>3706</v>
      </c>
      <c r="O16" s="144">
        <f t="shared" si="1"/>
        <v>1</v>
      </c>
    </row>
    <row r="17" spans="1:15" ht="14.25" x14ac:dyDescent="0.2">
      <c r="A17" s="152">
        <v>2011</v>
      </c>
      <c r="B17" s="15">
        <v>51</v>
      </c>
      <c r="C17" s="15">
        <v>8</v>
      </c>
      <c r="D17" s="15">
        <v>14</v>
      </c>
      <c r="E17" s="15">
        <v>92</v>
      </c>
      <c r="F17" s="15">
        <v>247</v>
      </c>
      <c r="G17" s="15">
        <v>388</v>
      </c>
      <c r="H17" s="15">
        <v>363</v>
      </c>
      <c r="I17" s="15">
        <v>297</v>
      </c>
      <c r="J17" s="15">
        <v>407</v>
      </c>
      <c r="K17" s="15">
        <v>446</v>
      </c>
      <c r="L17" s="15">
        <v>595</v>
      </c>
      <c r="M17" s="15">
        <v>427</v>
      </c>
      <c r="N17" s="174">
        <f t="shared" si="2"/>
        <v>3335</v>
      </c>
      <c r="O17" s="144">
        <f t="shared" si="1"/>
        <v>4</v>
      </c>
    </row>
    <row r="18" spans="1:15" ht="14.25" x14ac:dyDescent="0.2">
      <c r="A18" s="152">
        <v>2012</v>
      </c>
      <c r="B18" s="15">
        <v>0</v>
      </c>
      <c r="C18" s="15">
        <v>0</v>
      </c>
      <c r="D18" s="15">
        <v>1</v>
      </c>
      <c r="E18" s="15">
        <v>287</v>
      </c>
      <c r="F18" s="15">
        <v>369</v>
      </c>
      <c r="G18" s="15">
        <v>361</v>
      </c>
      <c r="H18" s="15">
        <v>386</v>
      </c>
      <c r="I18" s="15">
        <v>509</v>
      </c>
      <c r="J18" s="15">
        <v>293</v>
      </c>
      <c r="K18" s="15">
        <v>227</v>
      </c>
      <c r="L18" s="15">
        <v>332</v>
      </c>
      <c r="M18" s="15">
        <v>147</v>
      </c>
      <c r="N18" s="174">
        <f t="shared" si="2"/>
        <v>2912</v>
      </c>
      <c r="O18" s="144">
        <f t="shared" si="1"/>
        <v>10</v>
      </c>
    </row>
    <row r="19" spans="1:15" ht="14.25" x14ac:dyDescent="0.2">
      <c r="A19" s="152">
        <v>2013</v>
      </c>
      <c r="B19" s="15">
        <v>0</v>
      </c>
      <c r="C19" s="15">
        <v>2</v>
      </c>
      <c r="D19" s="15" t="s">
        <v>60</v>
      </c>
      <c r="E19" s="15">
        <v>53</v>
      </c>
      <c r="F19" s="15">
        <v>315</v>
      </c>
      <c r="G19" s="15">
        <v>298</v>
      </c>
      <c r="H19" s="15">
        <v>278</v>
      </c>
      <c r="I19" s="15">
        <v>370</v>
      </c>
      <c r="J19" s="15">
        <v>376</v>
      </c>
      <c r="K19" s="15">
        <v>424</v>
      </c>
      <c r="L19" s="15">
        <v>134</v>
      </c>
      <c r="M19" s="15">
        <v>89</v>
      </c>
      <c r="N19" s="42"/>
      <c r="O19" s="144"/>
    </row>
    <row r="20" spans="1:15" ht="14.25" x14ac:dyDescent="0.2">
      <c r="A20" s="152">
        <v>2014</v>
      </c>
      <c r="B20" s="15">
        <v>11</v>
      </c>
      <c r="C20" s="15">
        <v>1</v>
      </c>
      <c r="D20" s="15">
        <v>0</v>
      </c>
      <c r="E20" s="15">
        <v>22</v>
      </c>
      <c r="F20" s="15">
        <v>188</v>
      </c>
      <c r="G20" s="15">
        <v>374</v>
      </c>
      <c r="H20" s="15">
        <v>191</v>
      </c>
      <c r="I20" s="15">
        <v>168</v>
      </c>
      <c r="J20" s="15">
        <v>384</v>
      </c>
      <c r="K20" s="15">
        <v>209</v>
      </c>
      <c r="L20" s="15">
        <v>103</v>
      </c>
      <c r="M20" s="15">
        <v>76</v>
      </c>
      <c r="N20" s="174">
        <f t="shared" si="2"/>
        <v>1727</v>
      </c>
      <c r="O20" s="144">
        <f>RANK(N20,N$5:N$33,0)</f>
        <v>23</v>
      </c>
    </row>
    <row r="21" spans="1:15" ht="14.25" x14ac:dyDescent="0.2">
      <c r="A21" s="152">
        <v>2015</v>
      </c>
      <c r="B21" s="15">
        <v>8</v>
      </c>
      <c r="C21" s="15">
        <v>3</v>
      </c>
      <c r="D21" s="15">
        <v>17.5</v>
      </c>
      <c r="E21" s="15">
        <v>67</v>
      </c>
      <c r="F21" s="15">
        <v>133</v>
      </c>
      <c r="G21" s="15">
        <v>145</v>
      </c>
      <c r="H21" s="15">
        <v>160</v>
      </c>
      <c r="I21" s="15">
        <v>284</v>
      </c>
      <c r="J21" s="15">
        <v>307</v>
      </c>
      <c r="K21" s="15">
        <v>453</v>
      </c>
      <c r="L21" s="15">
        <v>199</v>
      </c>
      <c r="M21" s="15">
        <v>6</v>
      </c>
      <c r="N21" s="174">
        <f t="shared" si="2"/>
        <v>1782.5</v>
      </c>
      <c r="O21" s="144">
        <f>RANK(N21,N$5:N$33,0)</f>
        <v>22</v>
      </c>
    </row>
    <row r="22" spans="1:15" ht="14.25" x14ac:dyDescent="0.2">
      <c r="A22" s="138">
        <v>2016</v>
      </c>
      <c r="B22" s="15">
        <v>1</v>
      </c>
      <c r="C22" s="15">
        <v>1</v>
      </c>
      <c r="D22" s="15">
        <v>0</v>
      </c>
      <c r="E22" s="15">
        <v>186</v>
      </c>
      <c r="F22" s="15">
        <v>387</v>
      </c>
      <c r="G22" s="15">
        <v>384</v>
      </c>
      <c r="H22" s="15">
        <v>367</v>
      </c>
      <c r="I22" s="15">
        <v>291</v>
      </c>
      <c r="J22" s="15">
        <v>234</v>
      </c>
      <c r="K22" s="15">
        <v>553</v>
      </c>
      <c r="L22" s="15">
        <v>819</v>
      </c>
      <c r="M22" s="15">
        <v>91</v>
      </c>
      <c r="N22" s="174">
        <f t="shared" si="2"/>
        <v>3314</v>
      </c>
      <c r="O22" s="144">
        <f>RANK(N22,N$5:N$33,0)</f>
        <v>5</v>
      </c>
    </row>
    <row r="23" spans="1:15" ht="14.25" x14ac:dyDescent="0.2">
      <c r="A23" s="138">
        <v>2017</v>
      </c>
      <c r="B23" s="15">
        <v>1</v>
      </c>
      <c r="C23" s="15">
        <v>0</v>
      </c>
      <c r="D23" s="15">
        <v>3</v>
      </c>
      <c r="E23" s="15">
        <v>93</v>
      </c>
      <c r="F23" s="15">
        <v>249</v>
      </c>
      <c r="G23" s="15">
        <v>372</v>
      </c>
      <c r="H23" s="15">
        <v>309</v>
      </c>
      <c r="I23" s="15">
        <v>236</v>
      </c>
      <c r="J23" s="15">
        <v>356</v>
      </c>
      <c r="K23" s="15"/>
      <c r="L23" s="15"/>
      <c r="M23" s="15"/>
      <c r="N23" s="42"/>
      <c r="O23" s="144"/>
    </row>
    <row r="24" spans="1:15" ht="14.25" x14ac:dyDescent="0.2">
      <c r="A24" s="138">
        <v>2018</v>
      </c>
      <c r="B24" s="15">
        <v>76</v>
      </c>
      <c r="C24" s="15">
        <v>0</v>
      </c>
      <c r="D24" s="15">
        <v>23</v>
      </c>
      <c r="E24" s="15">
        <v>126</v>
      </c>
      <c r="F24" s="15">
        <v>229</v>
      </c>
      <c r="G24" s="15">
        <v>505</v>
      </c>
      <c r="H24" s="15">
        <v>343</v>
      </c>
      <c r="I24" s="15">
        <v>394</v>
      </c>
      <c r="J24" s="15">
        <v>519</v>
      </c>
      <c r="K24" s="15">
        <v>375</v>
      </c>
      <c r="L24" s="15">
        <v>203</v>
      </c>
      <c r="M24" s="15">
        <v>20</v>
      </c>
      <c r="N24" s="174">
        <f t="shared" si="2"/>
        <v>2813</v>
      </c>
      <c r="O24" s="144">
        <f>RANK(N24,N$5:N$33,0)</f>
        <v>12</v>
      </c>
    </row>
    <row r="25" spans="1:15" ht="14.25" x14ac:dyDescent="0.2">
      <c r="A25" s="138">
        <v>2019</v>
      </c>
      <c r="B25" s="15">
        <v>2</v>
      </c>
      <c r="C25" s="15">
        <v>0</v>
      </c>
      <c r="D25" s="15">
        <v>1</v>
      </c>
      <c r="E25" s="15">
        <v>68</v>
      </c>
      <c r="F25" s="15">
        <v>255</v>
      </c>
      <c r="G25" s="15">
        <v>405</v>
      </c>
      <c r="H25" s="15">
        <v>412</v>
      </c>
      <c r="I25" s="15">
        <v>291</v>
      </c>
      <c r="J25" s="15">
        <v>288</v>
      </c>
      <c r="K25" s="15">
        <v>338</v>
      </c>
      <c r="L25" s="15">
        <v>201</v>
      </c>
      <c r="M25" s="15">
        <v>75</v>
      </c>
      <c r="N25" s="174">
        <f t="shared" si="2"/>
        <v>2336</v>
      </c>
      <c r="O25" s="144">
        <f>RANK(N25,N$5:N$33,0)</f>
        <v>19</v>
      </c>
    </row>
    <row r="26" spans="1:15" ht="14.25" x14ac:dyDescent="0.2">
      <c r="A26" s="138">
        <v>2020</v>
      </c>
      <c r="B26" s="15">
        <v>11</v>
      </c>
      <c r="C26" s="15">
        <v>3</v>
      </c>
      <c r="D26" s="15">
        <v>0</v>
      </c>
      <c r="E26" s="15">
        <v>147</v>
      </c>
      <c r="F26" s="15">
        <v>235</v>
      </c>
      <c r="G26" s="15">
        <v>427</v>
      </c>
      <c r="H26" s="15">
        <v>173</v>
      </c>
      <c r="I26" s="15">
        <v>445</v>
      </c>
      <c r="J26" s="15">
        <v>597</v>
      </c>
      <c r="K26" s="15">
        <v>310</v>
      </c>
      <c r="L26" s="15">
        <v>350</v>
      </c>
      <c r="M26" s="15">
        <v>70</v>
      </c>
      <c r="N26" s="174">
        <f t="shared" ref="N26" si="3">IF(COUNT(B26:M26)=12,SUM(B26:M26),"")</f>
        <v>2768</v>
      </c>
      <c r="O26" s="144">
        <f t="shared" ref="O26" si="4">RANK(N26,N$5:N$33,0)</f>
        <v>15</v>
      </c>
    </row>
    <row r="27" spans="1:15" ht="14.25" x14ac:dyDescent="0.2">
      <c r="A27" s="152">
        <v>2021</v>
      </c>
      <c r="B27" s="15">
        <v>15</v>
      </c>
      <c r="C27" s="15">
        <v>12</v>
      </c>
      <c r="D27" s="15">
        <v>40</v>
      </c>
      <c r="E27" s="15">
        <v>99</v>
      </c>
      <c r="F27" s="15">
        <v>215</v>
      </c>
      <c r="G27" s="15">
        <v>491</v>
      </c>
      <c r="H27" s="15">
        <v>191</v>
      </c>
      <c r="I27" s="15">
        <v>473</v>
      </c>
      <c r="J27" s="15">
        <v>483</v>
      </c>
      <c r="K27" s="15">
        <v>497</v>
      </c>
      <c r="L27" s="15">
        <v>322</v>
      </c>
      <c r="M27" s="15">
        <v>88</v>
      </c>
      <c r="N27" s="174">
        <f t="shared" ref="N27" si="5">IF(COUNT(B27:M27)=12,SUM(B27:M27),"")</f>
        <v>2926</v>
      </c>
      <c r="O27" s="144">
        <f t="shared" ref="O27" si="6">RANK(N27,N$5:N$33,0)</f>
        <v>9</v>
      </c>
    </row>
    <row r="28" spans="1:15" ht="14.25" x14ac:dyDescent="0.2">
      <c r="A28" s="138">
        <v>2022</v>
      </c>
      <c r="B28" s="3">
        <v>4</v>
      </c>
      <c r="C28" s="3">
        <v>4</v>
      </c>
      <c r="D28" s="3">
        <v>21</v>
      </c>
      <c r="E28" s="3">
        <v>264</v>
      </c>
      <c r="F28" s="3">
        <v>347</v>
      </c>
      <c r="G28" s="3">
        <v>277</v>
      </c>
      <c r="H28" s="3">
        <v>466</v>
      </c>
      <c r="I28" s="3">
        <v>483</v>
      </c>
      <c r="J28" s="3">
        <v>346</v>
      </c>
      <c r="K28" s="3">
        <v>336</v>
      </c>
      <c r="L28" s="3">
        <v>286</v>
      </c>
      <c r="M28" s="3">
        <v>23</v>
      </c>
      <c r="N28" s="174">
        <f t="shared" ref="N28:N29" si="7">IF(COUNT(B28:M28)=12,SUM(B28:M28),"")</f>
        <v>2857</v>
      </c>
      <c r="O28" s="144">
        <f t="shared" ref="O28:O29" si="8">RANK(N28,N$5:N$33,0)</f>
        <v>11</v>
      </c>
    </row>
    <row r="29" spans="1:15" ht="14.25" x14ac:dyDescent="0.2">
      <c r="A29" s="138">
        <v>2023</v>
      </c>
      <c r="B29" s="3">
        <v>20</v>
      </c>
      <c r="C29" s="3">
        <v>0</v>
      </c>
      <c r="D29" s="3">
        <v>40</v>
      </c>
      <c r="E29" s="3">
        <v>40</v>
      </c>
      <c r="F29" s="3">
        <v>145</v>
      </c>
      <c r="G29" s="3">
        <v>171</v>
      </c>
      <c r="H29" s="3">
        <v>376</v>
      </c>
      <c r="I29" s="3">
        <v>174</v>
      </c>
      <c r="J29" s="3">
        <v>259</v>
      </c>
      <c r="K29" s="3">
        <v>235</v>
      </c>
      <c r="L29" s="3">
        <v>309</v>
      </c>
      <c r="M29" s="3">
        <v>45</v>
      </c>
      <c r="N29" s="174">
        <f t="shared" si="7"/>
        <v>1814</v>
      </c>
      <c r="O29" s="144">
        <f t="shared" si="8"/>
        <v>21</v>
      </c>
    </row>
    <row r="30" spans="1:15" ht="14.25" x14ac:dyDescent="0.2">
      <c r="A30" s="138">
        <v>2024</v>
      </c>
      <c r="B30" s="3"/>
      <c r="C30" s="3"/>
      <c r="D30" s="3"/>
      <c r="E30" s="3"/>
      <c r="F30" s="3"/>
      <c r="G30" s="3"/>
      <c r="H30" s="3"/>
      <c r="I30" s="3"/>
      <c r="J30" s="3"/>
      <c r="K30" s="3"/>
      <c r="L30" s="3"/>
      <c r="M30" s="3"/>
      <c r="N30" s="174"/>
      <c r="O30" s="144"/>
    </row>
    <row r="31" spans="1:15" ht="14.25" x14ac:dyDescent="0.2">
      <c r="A31" s="138">
        <v>2025</v>
      </c>
      <c r="B31" s="3"/>
      <c r="C31" s="3"/>
      <c r="D31" s="3"/>
      <c r="E31" s="3"/>
      <c r="F31" s="3"/>
      <c r="G31" s="3"/>
      <c r="H31" s="3"/>
      <c r="I31" s="3"/>
      <c r="J31" s="3"/>
      <c r="K31" s="3"/>
      <c r="L31" s="3"/>
      <c r="M31" s="3"/>
      <c r="N31" s="174"/>
      <c r="O31" s="144"/>
    </row>
    <row r="32" spans="1:15" ht="14.25" x14ac:dyDescent="0.2">
      <c r="A32" s="138">
        <v>2026</v>
      </c>
      <c r="B32" s="3"/>
      <c r="C32" s="3"/>
      <c r="D32" s="3"/>
      <c r="E32" s="3"/>
      <c r="F32" s="3"/>
      <c r="G32" s="3"/>
      <c r="H32" s="3"/>
      <c r="I32" s="3"/>
      <c r="J32" s="3"/>
      <c r="K32" s="3"/>
      <c r="L32" s="3"/>
      <c r="M32" s="3"/>
      <c r="N32" s="174"/>
      <c r="O32" s="144"/>
    </row>
    <row r="33" spans="1:14" ht="13.5" thickBot="1" x14ac:dyDescent="0.25">
      <c r="A33" s="153"/>
      <c r="B33" s="15"/>
      <c r="C33" s="15"/>
      <c r="D33" s="15"/>
      <c r="E33" s="15"/>
      <c r="F33" s="15"/>
      <c r="G33" s="15"/>
      <c r="H33" s="15"/>
      <c r="I33" s="15"/>
      <c r="J33" s="15"/>
      <c r="K33" s="15"/>
      <c r="L33" s="15"/>
      <c r="M33" s="15"/>
      <c r="N33" s="241"/>
    </row>
    <row r="34" spans="1:14" x14ac:dyDescent="0.2">
      <c r="A34" s="147" t="s">
        <v>603</v>
      </c>
      <c r="B34" s="105">
        <f>AVERAGE(B5:B33)</f>
        <v>22.450399999999998</v>
      </c>
      <c r="C34" s="105">
        <f t="shared" ref="C34:N34" si="9">AVERAGE(C5:C33)</f>
        <v>5.0927999999999995</v>
      </c>
      <c r="D34" s="105">
        <f t="shared" si="9"/>
        <v>16.305</v>
      </c>
      <c r="E34" s="105">
        <f t="shared" si="9"/>
        <v>101.4208</v>
      </c>
      <c r="F34" s="105">
        <f t="shared" si="9"/>
        <v>286.43680000000001</v>
      </c>
      <c r="G34" s="105">
        <f t="shared" si="9"/>
        <v>356.13279999999997</v>
      </c>
      <c r="H34" s="105">
        <f t="shared" si="9"/>
        <v>351.02080000000001</v>
      </c>
      <c r="I34" s="105">
        <f t="shared" si="9"/>
        <v>380.09039999999999</v>
      </c>
      <c r="J34" s="105">
        <f t="shared" si="9"/>
        <v>356.42320000000001</v>
      </c>
      <c r="K34" s="105">
        <f t="shared" si="9"/>
        <v>376.88500000000005</v>
      </c>
      <c r="L34" s="105">
        <f t="shared" si="9"/>
        <v>347.40500000000003</v>
      </c>
      <c r="M34" s="105">
        <f t="shared" si="9"/>
        <v>158.66750000000002</v>
      </c>
      <c r="N34" s="105">
        <f t="shared" si="9"/>
        <v>2787</v>
      </c>
    </row>
    <row r="35" spans="1:14" x14ac:dyDescent="0.2">
      <c r="A35" s="148" t="s">
        <v>604</v>
      </c>
      <c r="B35" s="3">
        <f>STDEV(B5:B33)</f>
        <v>36.321288578463182</v>
      </c>
      <c r="C35" s="3">
        <f t="shared" ref="C35:N35" si="10">STDEV(C5:C33)</f>
        <v>9.3624816510723612</v>
      </c>
      <c r="D35" s="3">
        <f t="shared" si="10"/>
        <v>25.000059304277489</v>
      </c>
      <c r="E35" s="3">
        <f t="shared" si="10"/>
        <v>77.915784126196144</v>
      </c>
      <c r="F35" s="3">
        <f t="shared" si="10"/>
        <v>103.68179696873831</v>
      </c>
      <c r="G35" s="3">
        <f t="shared" si="10"/>
        <v>95.243285131639013</v>
      </c>
      <c r="H35" s="3">
        <f t="shared" si="10"/>
        <v>106.76821631927731</v>
      </c>
      <c r="I35" s="3">
        <f t="shared" si="10"/>
        <v>112.99207260098677</v>
      </c>
      <c r="J35" s="3">
        <f t="shared" si="10"/>
        <v>104.40492911097013</v>
      </c>
      <c r="K35" s="3">
        <f t="shared" si="10"/>
        <v>104.19205915665692</v>
      </c>
      <c r="L35" s="3">
        <f t="shared" si="10"/>
        <v>171.32257956721642</v>
      </c>
      <c r="M35" s="3">
        <f t="shared" si="10"/>
        <v>166.06467350036436</v>
      </c>
      <c r="N35" s="101">
        <f t="shared" si="10"/>
        <v>543.27662195573737</v>
      </c>
    </row>
    <row r="36" spans="1:14" x14ac:dyDescent="0.2">
      <c r="A36" s="148" t="s">
        <v>605</v>
      </c>
      <c r="B36" s="3">
        <f>B35/B34*100</f>
        <v>161.78459438790929</v>
      </c>
      <c r="C36" s="3">
        <f t="shared" ref="C36:N36" si="11">C35/C34*100</f>
        <v>183.83760703487988</v>
      </c>
      <c r="D36" s="3">
        <f t="shared" si="11"/>
        <v>153.32756396367674</v>
      </c>
      <c r="E36" s="3">
        <f t="shared" si="11"/>
        <v>76.824264969509358</v>
      </c>
      <c r="F36" s="3">
        <f t="shared" si="11"/>
        <v>36.197093728437935</v>
      </c>
      <c r="G36" s="3">
        <f t="shared" si="11"/>
        <v>26.743755456290184</v>
      </c>
      <c r="H36" s="3">
        <f t="shared" si="11"/>
        <v>30.416492788825423</v>
      </c>
      <c r="I36" s="3">
        <f t="shared" si="11"/>
        <v>29.727683888092614</v>
      </c>
      <c r="J36" s="3">
        <f t="shared" si="11"/>
        <v>29.292405519890437</v>
      </c>
      <c r="K36" s="3">
        <f t="shared" si="11"/>
        <v>27.645583973004207</v>
      </c>
      <c r="L36" s="3">
        <f t="shared" si="11"/>
        <v>49.314943529084616</v>
      </c>
      <c r="M36" s="3">
        <f t="shared" si="11"/>
        <v>104.66205965327767</v>
      </c>
      <c r="N36" s="101">
        <f t="shared" si="11"/>
        <v>19.49324083084813</v>
      </c>
    </row>
    <row r="37" spans="1:14" x14ac:dyDescent="0.2">
      <c r="A37" s="148" t="s">
        <v>606</v>
      </c>
      <c r="B37" s="3">
        <f>MIN(B5:B33)</f>
        <v>0</v>
      </c>
      <c r="C37" s="3">
        <f t="shared" ref="C37:N37" si="12">MIN(C5:C33)</f>
        <v>0</v>
      </c>
      <c r="D37" s="3">
        <f t="shared" si="12"/>
        <v>0</v>
      </c>
      <c r="E37" s="3">
        <f t="shared" si="12"/>
        <v>2.54</v>
      </c>
      <c r="F37" s="3">
        <f t="shared" si="12"/>
        <v>91.44</v>
      </c>
      <c r="G37" s="3">
        <f t="shared" si="12"/>
        <v>145</v>
      </c>
      <c r="H37" s="3">
        <f t="shared" si="12"/>
        <v>160</v>
      </c>
      <c r="I37" s="3">
        <f t="shared" si="12"/>
        <v>168</v>
      </c>
      <c r="J37" s="3">
        <f t="shared" si="12"/>
        <v>166</v>
      </c>
      <c r="K37" s="3">
        <f t="shared" si="12"/>
        <v>209</v>
      </c>
      <c r="L37" s="3">
        <f t="shared" si="12"/>
        <v>103</v>
      </c>
      <c r="M37" s="3">
        <f t="shared" si="12"/>
        <v>0</v>
      </c>
      <c r="N37" s="101">
        <f t="shared" si="12"/>
        <v>1727</v>
      </c>
    </row>
    <row r="38" spans="1:14" x14ac:dyDescent="0.2">
      <c r="A38" s="148" t="s">
        <v>607</v>
      </c>
      <c r="B38" s="4">
        <f>MAX(B5:B33)</f>
        <v>159</v>
      </c>
      <c r="C38" s="4">
        <f t="shared" ref="C38:N38" si="13">MAX(C5:C33)</f>
        <v>37</v>
      </c>
      <c r="D38" s="4">
        <f t="shared" si="13"/>
        <v>114.30000000000001</v>
      </c>
      <c r="E38" s="4">
        <f t="shared" si="13"/>
        <v>287</v>
      </c>
      <c r="F38" s="4">
        <f t="shared" si="13"/>
        <v>462.28000000000003</v>
      </c>
      <c r="G38" s="4">
        <f t="shared" si="13"/>
        <v>505</v>
      </c>
      <c r="H38" s="4">
        <f t="shared" si="13"/>
        <v>613</v>
      </c>
      <c r="I38" s="4">
        <f t="shared" si="13"/>
        <v>609.6</v>
      </c>
      <c r="J38" s="4">
        <f t="shared" si="13"/>
        <v>597</v>
      </c>
      <c r="K38" s="4">
        <f t="shared" si="13"/>
        <v>562</v>
      </c>
      <c r="L38" s="4">
        <f t="shared" si="13"/>
        <v>819</v>
      </c>
      <c r="M38" s="4">
        <f t="shared" si="13"/>
        <v>623</v>
      </c>
      <c r="N38" s="101">
        <f t="shared" si="13"/>
        <v>3706</v>
      </c>
    </row>
    <row r="39" spans="1:14" x14ac:dyDescent="0.2">
      <c r="A39" s="148" t="s">
        <v>608</v>
      </c>
      <c r="B39" s="4">
        <f>QUARTILE(B5:B33,1)</f>
        <v>1</v>
      </c>
      <c r="C39" s="4">
        <f t="shared" ref="C39:N39" si="14">QUARTILE(C5:C33,1)</f>
        <v>0</v>
      </c>
      <c r="D39" s="4">
        <f t="shared" si="14"/>
        <v>0.75</v>
      </c>
      <c r="E39" s="4">
        <f t="shared" si="14"/>
        <v>53</v>
      </c>
      <c r="F39" s="4">
        <f t="shared" si="14"/>
        <v>229</v>
      </c>
      <c r="G39" s="4">
        <f t="shared" si="14"/>
        <v>298</v>
      </c>
      <c r="H39" s="4">
        <f t="shared" si="14"/>
        <v>278</v>
      </c>
      <c r="I39" s="4">
        <f t="shared" si="14"/>
        <v>291</v>
      </c>
      <c r="J39" s="4">
        <f t="shared" si="14"/>
        <v>288</v>
      </c>
      <c r="K39" s="4">
        <f t="shared" si="14"/>
        <v>303.62</v>
      </c>
      <c r="L39" s="4">
        <f t="shared" si="14"/>
        <v>213.5</v>
      </c>
      <c r="M39" s="4">
        <f t="shared" si="14"/>
        <v>56.25</v>
      </c>
      <c r="N39" s="101">
        <f t="shared" si="14"/>
        <v>2504.44</v>
      </c>
    </row>
    <row r="40" spans="1:14" x14ac:dyDescent="0.2">
      <c r="A40" s="148" t="s">
        <v>609</v>
      </c>
      <c r="B40" s="4">
        <f>QUARTILE(B5:B33,2)</f>
        <v>11</v>
      </c>
      <c r="C40" s="4">
        <f t="shared" ref="C40:N40" si="15">QUARTILE(C5:C33,2)</f>
        <v>1</v>
      </c>
      <c r="D40" s="4">
        <f t="shared" si="15"/>
        <v>7.04</v>
      </c>
      <c r="E40" s="4">
        <f t="shared" si="15"/>
        <v>92</v>
      </c>
      <c r="F40" s="4">
        <f t="shared" si="15"/>
        <v>256</v>
      </c>
      <c r="G40" s="4">
        <f t="shared" si="15"/>
        <v>370</v>
      </c>
      <c r="H40" s="4">
        <f t="shared" si="15"/>
        <v>367</v>
      </c>
      <c r="I40" s="4">
        <f t="shared" si="15"/>
        <v>394</v>
      </c>
      <c r="J40" s="4">
        <f t="shared" si="15"/>
        <v>350.52</v>
      </c>
      <c r="K40" s="4">
        <f t="shared" si="15"/>
        <v>367</v>
      </c>
      <c r="L40" s="4">
        <f t="shared" si="15"/>
        <v>327</v>
      </c>
      <c r="M40" s="4">
        <f t="shared" si="15"/>
        <v>90</v>
      </c>
      <c r="N40" s="101">
        <f t="shared" si="15"/>
        <v>2813</v>
      </c>
    </row>
    <row r="41" spans="1:14" x14ac:dyDescent="0.2">
      <c r="A41" s="148" t="s">
        <v>610</v>
      </c>
      <c r="B41" s="4">
        <f>QUARTILE(B5:B33,3)</f>
        <v>25.4</v>
      </c>
      <c r="C41" s="4">
        <f t="shared" ref="C41:N41" si="16">QUARTILE(C5:C33,3)</f>
        <v>4</v>
      </c>
      <c r="D41" s="4">
        <f t="shared" si="16"/>
        <v>21.5</v>
      </c>
      <c r="E41" s="4">
        <f t="shared" si="16"/>
        <v>126</v>
      </c>
      <c r="F41" s="4">
        <f t="shared" si="16"/>
        <v>352</v>
      </c>
      <c r="G41" s="4">
        <f t="shared" si="16"/>
        <v>405</v>
      </c>
      <c r="H41" s="4">
        <f t="shared" si="16"/>
        <v>408.94</v>
      </c>
      <c r="I41" s="4">
        <f t="shared" si="16"/>
        <v>449</v>
      </c>
      <c r="J41" s="4">
        <f t="shared" si="16"/>
        <v>407</v>
      </c>
      <c r="K41" s="4">
        <f t="shared" si="16"/>
        <v>448.53000000000009</v>
      </c>
      <c r="L41" s="4">
        <f t="shared" si="16"/>
        <v>408.30500000000006</v>
      </c>
      <c r="M41" s="4">
        <f t="shared" si="16"/>
        <v>196.82</v>
      </c>
      <c r="N41" s="101">
        <f t="shared" si="16"/>
        <v>3126.74</v>
      </c>
    </row>
    <row r="42" spans="1:14" x14ac:dyDescent="0.2">
      <c r="A42" s="148" t="s">
        <v>611</v>
      </c>
      <c r="B42" s="208">
        <f>RANK(B29,B5:B33,0)</f>
        <v>8</v>
      </c>
      <c r="C42" s="208">
        <f t="shared" ref="C42:N42" si="17">RANK(C29,C5:C33,0)</f>
        <v>15</v>
      </c>
      <c r="D42" s="208">
        <f t="shared" si="17"/>
        <v>2</v>
      </c>
      <c r="E42" s="208">
        <f t="shared" si="17"/>
        <v>20</v>
      </c>
      <c r="F42" s="208">
        <f t="shared" si="17"/>
        <v>23</v>
      </c>
      <c r="G42" s="208">
        <f t="shared" si="17"/>
        <v>24</v>
      </c>
      <c r="H42" s="208">
        <f t="shared" si="17"/>
        <v>10</v>
      </c>
      <c r="I42" s="208">
        <f t="shared" si="17"/>
        <v>24</v>
      </c>
      <c r="J42" s="208">
        <f t="shared" si="17"/>
        <v>22</v>
      </c>
      <c r="K42" s="208">
        <f t="shared" si="17"/>
        <v>22</v>
      </c>
      <c r="L42" s="208">
        <f t="shared" si="17"/>
        <v>14</v>
      </c>
      <c r="M42" s="208">
        <f t="shared" si="17"/>
        <v>19</v>
      </c>
      <c r="N42" s="166">
        <f t="shared" si="17"/>
        <v>21</v>
      </c>
    </row>
    <row r="43" spans="1:14" x14ac:dyDescent="0.2">
      <c r="A43" s="148" t="s">
        <v>612</v>
      </c>
      <c r="B43" s="208">
        <f>COUNT(B5:B33)</f>
        <v>25</v>
      </c>
      <c r="C43" s="208">
        <f t="shared" ref="C43:N43" si="18">COUNT(C5:C33)</f>
        <v>25</v>
      </c>
      <c r="D43" s="208">
        <f t="shared" si="18"/>
        <v>24</v>
      </c>
      <c r="E43" s="208">
        <f t="shared" si="18"/>
        <v>25</v>
      </c>
      <c r="F43" s="208">
        <f t="shared" si="18"/>
        <v>25</v>
      </c>
      <c r="G43" s="208">
        <f t="shared" si="18"/>
        <v>25</v>
      </c>
      <c r="H43" s="208">
        <f t="shared" si="18"/>
        <v>25</v>
      </c>
      <c r="I43" s="208">
        <f t="shared" si="18"/>
        <v>25</v>
      </c>
      <c r="J43" s="208">
        <f t="shared" si="18"/>
        <v>25</v>
      </c>
      <c r="K43" s="208">
        <f t="shared" si="18"/>
        <v>24</v>
      </c>
      <c r="L43" s="208">
        <f t="shared" si="18"/>
        <v>24</v>
      </c>
      <c r="M43" s="208">
        <f t="shared" si="18"/>
        <v>24</v>
      </c>
      <c r="N43" s="166">
        <f t="shared" si="18"/>
        <v>23</v>
      </c>
    </row>
    <row r="44" spans="1:14" x14ac:dyDescent="0.2">
      <c r="A44" s="148" t="s">
        <v>614</v>
      </c>
      <c r="B44" s="4">
        <f>B29</f>
        <v>20</v>
      </c>
      <c r="C44" s="4">
        <f>B44+C29</f>
        <v>20</v>
      </c>
      <c r="D44" s="4">
        <f t="shared" ref="D44:M44" si="19">C44+D29</f>
        <v>60</v>
      </c>
      <c r="E44" s="4">
        <f t="shared" si="19"/>
        <v>100</v>
      </c>
      <c r="F44" s="4">
        <f t="shared" si="19"/>
        <v>245</v>
      </c>
      <c r="G44" s="4">
        <f t="shared" si="19"/>
        <v>416</v>
      </c>
      <c r="H44" s="4">
        <f t="shared" si="19"/>
        <v>792</v>
      </c>
      <c r="I44" s="4">
        <f t="shared" si="19"/>
        <v>966</v>
      </c>
      <c r="J44" s="4">
        <f t="shared" si="19"/>
        <v>1225</v>
      </c>
      <c r="K44" s="4">
        <f t="shared" si="19"/>
        <v>1460</v>
      </c>
      <c r="L44" s="4">
        <f t="shared" si="19"/>
        <v>1769</v>
      </c>
      <c r="M44" s="4">
        <f t="shared" si="19"/>
        <v>1814</v>
      </c>
    </row>
    <row r="45" spans="1:14" x14ac:dyDescent="0.2">
      <c r="A45" s="148" t="s">
        <v>613</v>
      </c>
      <c r="B45" s="4">
        <f>B34</f>
        <v>22.450399999999998</v>
      </c>
      <c r="C45" s="4">
        <f>B45+C34</f>
        <v>27.543199999999999</v>
      </c>
      <c r="D45" s="4">
        <f t="shared" ref="D45:M45" si="20">C45+D34</f>
        <v>43.848199999999999</v>
      </c>
      <c r="E45" s="4">
        <f t="shared" si="20"/>
        <v>145.26900000000001</v>
      </c>
      <c r="F45" s="4">
        <f t="shared" si="20"/>
        <v>431.70580000000001</v>
      </c>
      <c r="G45" s="4">
        <f t="shared" si="20"/>
        <v>787.83860000000004</v>
      </c>
      <c r="H45" s="4">
        <f t="shared" si="20"/>
        <v>1138.8594000000001</v>
      </c>
      <c r="I45" s="4">
        <f t="shared" si="20"/>
        <v>1518.9498000000001</v>
      </c>
      <c r="J45" s="4">
        <f t="shared" si="20"/>
        <v>1875.373</v>
      </c>
      <c r="K45" s="4">
        <f t="shared" si="20"/>
        <v>2252.2580000000003</v>
      </c>
      <c r="L45" s="4">
        <f t="shared" si="20"/>
        <v>2599.6630000000005</v>
      </c>
      <c r="M45" s="4">
        <f t="shared" si="20"/>
        <v>2758.3305000000005</v>
      </c>
    </row>
    <row r="46" spans="1:14" x14ac:dyDescent="0.2">
      <c r="B46" s="8"/>
      <c r="C46" s="8"/>
      <c r="D46" s="8"/>
      <c r="E46" s="8"/>
      <c r="F46" s="8"/>
      <c r="G46" s="8"/>
      <c r="H46" s="8"/>
      <c r="I46" s="8"/>
      <c r="J46" s="8"/>
      <c r="K46" s="8"/>
      <c r="L46" s="8"/>
      <c r="M46" s="8"/>
    </row>
    <row r="47" spans="1:14" x14ac:dyDescent="0.2">
      <c r="B47" s="8"/>
      <c r="C47" s="8"/>
      <c r="D47" s="8"/>
      <c r="E47" s="8"/>
      <c r="F47" s="8"/>
      <c r="G47" s="8"/>
      <c r="H47" s="8"/>
      <c r="I47" s="8"/>
      <c r="J47" s="8"/>
      <c r="K47" s="8"/>
      <c r="L47" s="8"/>
      <c r="M47" s="8"/>
    </row>
    <row r="48" spans="1:14" x14ac:dyDescent="0.2">
      <c r="B48" s="8"/>
      <c r="C48" s="8"/>
      <c r="D48" s="8"/>
      <c r="E48" s="8"/>
      <c r="F48" s="8"/>
      <c r="G48" s="8"/>
      <c r="H48" s="8"/>
      <c r="I48" s="8"/>
      <c r="J48" s="8"/>
      <c r="K48" s="8"/>
      <c r="L48" s="8"/>
      <c r="M48" s="8"/>
    </row>
    <row r="49" spans="2:13" x14ac:dyDescent="0.2">
      <c r="B49" s="8"/>
      <c r="C49" s="8"/>
      <c r="D49" s="8"/>
      <c r="E49" s="8"/>
      <c r="F49" s="8"/>
      <c r="G49" s="8"/>
      <c r="H49" s="8"/>
      <c r="I49" s="8"/>
      <c r="J49" s="8"/>
      <c r="K49" s="8"/>
      <c r="L49" s="8"/>
      <c r="M49" s="8"/>
    </row>
  </sheetData>
  <customSheetViews>
    <customSheetView guid="{5162BB63-DB3B-11D3-AA0A-00104B61DA78}" showRuler="0">
      <pane xSplit="1" ySplit="4" topLeftCell="B102" activePane="bottomRight" state="frozen"/>
      <selection pane="bottomRight" activeCell="J123" sqref="J123"/>
      <pageMargins left="0.75" right="0.75" top="1" bottom="1" header="0.5" footer="0.5"/>
      <headerFooter alignWithMargins="0"/>
    </customSheetView>
  </customSheetViews>
  <mergeCells count="2">
    <mergeCell ref="A1:N1"/>
    <mergeCell ref="G2:H2"/>
  </mergeCells>
  <phoneticPr fontId="0" type="noConversion"/>
  <conditionalFormatting sqref="B33 B5:B27">
    <cfRule type="top10" dxfId="2666" priority="91" bottom="1" rank="1"/>
    <cfRule type="top10" dxfId="2665" priority="92" rank="1"/>
  </conditionalFormatting>
  <conditionalFormatting sqref="C33">
    <cfRule type="top10" dxfId="2664" priority="89" bottom="1" rank="1"/>
    <cfRule type="top10" dxfId="2663" priority="90" rank="1"/>
  </conditionalFormatting>
  <conditionalFormatting sqref="D33">
    <cfRule type="top10" dxfId="2662" priority="87" bottom="1" rank="1"/>
    <cfRule type="top10" dxfId="2661" priority="88" rank="1"/>
  </conditionalFormatting>
  <conditionalFormatting sqref="E33">
    <cfRule type="top10" dxfId="2660" priority="85" bottom="1" rank="1"/>
    <cfRule type="top10" dxfId="2659" priority="86" rank="1"/>
  </conditionalFormatting>
  <conditionalFormatting sqref="F33">
    <cfRule type="top10" dxfId="2658" priority="83" bottom="1" rank="1"/>
    <cfRule type="top10" dxfId="2657" priority="84" rank="1"/>
  </conditionalFormatting>
  <conditionalFormatting sqref="G33">
    <cfRule type="top10" dxfId="2656" priority="81" bottom="1" rank="1"/>
    <cfRule type="top10" dxfId="2655" priority="82" rank="1"/>
  </conditionalFormatting>
  <conditionalFormatting sqref="H33">
    <cfRule type="top10" dxfId="2654" priority="79" bottom="1" rank="1"/>
    <cfRule type="top10" dxfId="2653" priority="80" rank="1"/>
  </conditionalFormatting>
  <conditionalFormatting sqref="I33">
    <cfRule type="top10" dxfId="2652" priority="77" bottom="1" rank="1"/>
    <cfRule type="top10" dxfId="2651" priority="78" rank="1"/>
  </conditionalFormatting>
  <conditionalFormatting sqref="J33">
    <cfRule type="top10" dxfId="2650" priority="75" bottom="1" rank="1"/>
    <cfRule type="top10" dxfId="2649" priority="76" rank="1"/>
  </conditionalFormatting>
  <conditionalFormatting sqref="K33">
    <cfRule type="top10" dxfId="2648" priority="73" bottom="1" rank="1"/>
    <cfRule type="top10" dxfId="2647" priority="74" rank="1"/>
  </conditionalFormatting>
  <conditionalFormatting sqref="L33">
    <cfRule type="top10" dxfId="2646" priority="71" bottom="1" rank="1"/>
    <cfRule type="top10" dxfId="2645" priority="72" rank="1"/>
  </conditionalFormatting>
  <conditionalFormatting sqref="M33">
    <cfRule type="top10" dxfId="2644" priority="69" bottom="1" rank="1"/>
    <cfRule type="top10" dxfId="2643" priority="70" rank="1"/>
  </conditionalFormatting>
  <conditionalFormatting sqref="C33 C5:C27">
    <cfRule type="top10" dxfId="2642" priority="35" bottom="1" rank="1"/>
    <cfRule type="top10" dxfId="2641" priority="36" rank="1"/>
  </conditionalFormatting>
  <conditionalFormatting sqref="D33 D5:D27">
    <cfRule type="top10" dxfId="2640" priority="33" bottom="1" rank="1"/>
    <cfRule type="top10" dxfId="2639" priority="34" rank="1"/>
  </conditionalFormatting>
  <conditionalFormatting sqref="E33 E5:E27">
    <cfRule type="top10" dxfId="2638" priority="31" bottom="1" rank="1"/>
    <cfRule type="top10" dxfId="2637" priority="32" rank="1"/>
  </conditionalFormatting>
  <conditionalFormatting sqref="F33 F5:F27">
    <cfRule type="top10" dxfId="2636" priority="29" bottom="1" rank="1"/>
    <cfRule type="top10" dxfId="2635" priority="30" rank="1"/>
  </conditionalFormatting>
  <conditionalFormatting sqref="G33 G5:G27">
    <cfRule type="top10" dxfId="2634" priority="27" bottom="1" rank="1"/>
    <cfRule type="top10" dxfId="2633" priority="28" rank="1"/>
  </conditionalFormatting>
  <conditionalFormatting sqref="H33 H5:H27">
    <cfRule type="top10" dxfId="2632" priority="25" bottom="1" rank="1"/>
    <cfRule type="top10" dxfId="2631" priority="26" rank="1"/>
  </conditionalFormatting>
  <conditionalFormatting sqref="I33 I5:I27">
    <cfRule type="top10" dxfId="2630" priority="23" bottom="1" rank="1"/>
    <cfRule type="top10" dxfId="2629" priority="24" rank="1"/>
  </conditionalFormatting>
  <conditionalFormatting sqref="J33 J5:J27">
    <cfRule type="top10" dxfId="2628" priority="21" bottom="1" rank="1"/>
    <cfRule type="top10" dxfId="2627" priority="22" rank="1"/>
  </conditionalFormatting>
  <conditionalFormatting sqref="K33 K5:K27">
    <cfRule type="top10" dxfId="2626" priority="19" bottom="1" rank="1"/>
    <cfRule type="top10" dxfId="2625" priority="20" rank="1"/>
  </conditionalFormatting>
  <conditionalFormatting sqref="L33 L5:L27">
    <cfRule type="top10" dxfId="2624" priority="17" bottom="1" rank="1"/>
    <cfRule type="top10" dxfId="2623" priority="18" rank="1"/>
  </conditionalFormatting>
  <conditionalFormatting sqref="M33 M5:M27">
    <cfRule type="top10" dxfId="2622" priority="15" bottom="1" rank="1"/>
    <cfRule type="top10" dxfId="2621" priority="16" rank="1"/>
  </conditionalFormatting>
  <conditionalFormatting sqref="N5:N18 N20:N22 N24:N29">
    <cfRule type="cellIs" dxfId="2620" priority="11" stopIfTrue="1" operator="equal">
      <formula>$N$93</formula>
    </cfRule>
    <cfRule type="cellIs" dxfId="2619" priority="12" stopIfTrue="1" operator="equal">
      <formula>$N$94</formula>
    </cfRule>
  </conditionalFormatting>
  <conditionalFormatting sqref="N19">
    <cfRule type="top10" dxfId="2618" priority="3" bottom="1" rank="1"/>
    <cfRule type="top10" dxfId="2617" priority="4" rank="1"/>
  </conditionalFormatting>
  <conditionalFormatting sqref="N23">
    <cfRule type="top10" dxfId="2616" priority="1" bottom="1" rank="1"/>
    <cfRule type="top10" dxfId="2615" priority="2" rank="1"/>
  </conditionalFormatting>
  <pageMargins left="0.75" right="0.75" top="1" bottom="1" header="0.5" footer="0.5"/>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6"/>
  <dimension ref="A1:AJ35"/>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P51" sqref="P51"/>
    </sheetView>
  </sheetViews>
  <sheetFormatPr defaultRowHeight="12.75" x14ac:dyDescent="0.2"/>
  <cols>
    <col min="1" max="1" width="8.28515625" style="139" bestFit="1" customWidth="1"/>
    <col min="2" max="13" width="7.7109375" customWidth="1"/>
    <col min="14" max="14" width="9.140625" style="103" bestFit="1" customWidth="1"/>
    <col min="15" max="15" width="9.42578125" bestFit="1" customWidth="1"/>
    <col min="16" max="36" width="9.140625" style="10"/>
  </cols>
  <sheetData>
    <row r="1" spans="1:36" ht="16.5" thickBot="1" x14ac:dyDescent="0.3">
      <c r="A1" s="243" t="s">
        <v>96</v>
      </c>
      <c r="B1" s="244"/>
      <c r="C1" s="244"/>
      <c r="D1" s="244"/>
      <c r="E1" s="245"/>
      <c r="F1" s="245"/>
      <c r="G1" s="245"/>
      <c r="H1" s="245"/>
      <c r="I1" s="245"/>
      <c r="J1" s="245"/>
      <c r="K1" s="245"/>
      <c r="L1" s="245"/>
      <c r="M1" s="245"/>
      <c r="N1" s="246"/>
      <c r="P1" s="99" t="s">
        <v>602</v>
      </c>
    </row>
    <row r="2" spans="1:36" ht="13.5" thickBot="1" x14ac:dyDescent="0.25">
      <c r="A2" s="135" t="s">
        <v>103</v>
      </c>
      <c r="B2" s="40" t="s">
        <v>175</v>
      </c>
      <c r="C2" s="37" t="s">
        <v>418</v>
      </c>
      <c r="D2" s="38"/>
      <c r="E2" s="58"/>
      <c r="F2" s="68"/>
      <c r="G2" s="247" t="s">
        <v>80</v>
      </c>
      <c r="H2" s="247"/>
      <c r="I2" s="69"/>
      <c r="J2" s="69"/>
      <c r="K2" s="69"/>
      <c r="L2" s="69"/>
      <c r="M2" s="69"/>
      <c r="N2" s="165"/>
    </row>
    <row r="3" spans="1:36" ht="13.5" thickBot="1" x14ac:dyDescent="0.25">
      <c r="A3" s="136"/>
      <c r="B3" s="41" t="s">
        <v>176</v>
      </c>
      <c r="C3" s="36" t="s">
        <v>419</v>
      </c>
      <c r="D3" s="39"/>
      <c r="E3" s="41" t="s">
        <v>78</v>
      </c>
      <c r="F3" s="65">
        <v>561.02362204724409</v>
      </c>
      <c r="G3" s="17"/>
      <c r="H3" s="66" t="s">
        <v>81</v>
      </c>
      <c r="I3" s="67">
        <v>171</v>
      </c>
      <c r="J3" s="17"/>
      <c r="K3" s="17"/>
      <c r="L3" s="17"/>
      <c r="M3" s="17"/>
      <c r="N3" s="39"/>
    </row>
    <row r="4" spans="1:36" s="103" customFormat="1" ht="15.75" thickBot="1" x14ac:dyDescent="0.3">
      <c r="A4" s="137" t="s">
        <v>1</v>
      </c>
      <c r="B4" s="110" t="s">
        <v>2</v>
      </c>
      <c r="C4" s="111" t="s">
        <v>3</v>
      </c>
      <c r="D4" s="110" t="s">
        <v>4</v>
      </c>
      <c r="E4" s="111" t="s">
        <v>5</v>
      </c>
      <c r="F4" s="110" t="s">
        <v>6</v>
      </c>
      <c r="G4" s="111" t="s">
        <v>7</v>
      </c>
      <c r="H4" s="110" t="s">
        <v>8</v>
      </c>
      <c r="I4" s="111" t="s">
        <v>9</v>
      </c>
      <c r="J4" s="110" t="s">
        <v>10</v>
      </c>
      <c r="K4" s="111" t="s">
        <v>11</v>
      </c>
      <c r="L4" s="110" t="s">
        <v>12</v>
      </c>
      <c r="M4" s="112" t="s">
        <v>13</v>
      </c>
      <c r="N4" s="140" t="s">
        <v>14</v>
      </c>
      <c r="O4" s="143" t="s">
        <v>611</v>
      </c>
      <c r="P4" s="141"/>
      <c r="Q4" s="141"/>
      <c r="R4" s="141"/>
      <c r="S4" s="141"/>
      <c r="T4" s="141"/>
      <c r="U4" s="141"/>
      <c r="V4" s="141"/>
      <c r="W4" s="141"/>
      <c r="X4" s="141"/>
      <c r="Y4" s="141"/>
      <c r="Z4" s="141"/>
      <c r="AA4" s="141"/>
      <c r="AB4" s="142"/>
      <c r="AC4" s="142"/>
      <c r="AD4" s="142"/>
      <c r="AE4" s="142"/>
      <c r="AF4" s="142"/>
      <c r="AG4" s="142"/>
      <c r="AH4" s="142"/>
      <c r="AI4" s="142"/>
      <c r="AJ4" s="142"/>
    </row>
    <row r="5" spans="1:36" ht="14.25" x14ac:dyDescent="0.2">
      <c r="A5" s="138">
        <v>2009</v>
      </c>
      <c r="B5" s="15" t="s">
        <v>60</v>
      </c>
      <c r="C5" s="15" t="s">
        <v>60</v>
      </c>
      <c r="D5" s="15" t="s">
        <v>60</v>
      </c>
      <c r="E5" s="15" t="s">
        <v>60</v>
      </c>
      <c r="F5" s="15" t="s">
        <v>60</v>
      </c>
      <c r="G5" s="15" t="s">
        <v>60</v>
      </c>
      <c r="H5" s="15" t="s">
        <v>60</v>
      </c>
      <c r="I5" s="15">
        <v>349</v>
      </c>
      <c r="J5" s="15">
        <v>100</v>
      </c>
      <c r="K5" s="15">
        <v>305</v>
      </c>
      <c r="L5" s="15">
        <v>449</v>
      </c>
      <c r="M5" s="15">
        <v>117</v>
      </c>
      <c r="N5" s="164" t="str">
        <f t="shared" ref="N5:N15" si="0">IF(COUNT(B5:M5)=12,SUM(B5:M5),"")</f>
        <v/>
      </c>
      <c r="O5" s="144"/>
    </row>
    <row r="6" spans="1:36" ht="14.25" x14ac:dyDescent="0.2">
      <c r="A6" s="138">
        <v>2010</v>
      </c>
      <c r="B6" s="15">
        <v>0</v>
      </c>
      <c r="C6" s="15">
        <v>42</v>
      </c>
      <c r="D6" s="15">
        <v>8</v>
      </c>
      <c r="E6" s="15">
        <v>122</v>
      </c>
      <c r="F6" s="15">
        <v>121</v>
      </c>
      <c r="G6" s="15">
        <v>298</v>
      </c>
      <c r="H6" s="15">
        <v>400</v>
      </c>
      <c r="I6" s="15">
        <v>351</v>
      </c>
      <c r="J6" s="15">
        <v>146</v>
      </c>
      <c r="K6" s="15">
        <v>372</v>
      </c>
      <c r="L6" s="15">
        <v>586</v>
      </c>
      <c r="M6" s="15">
        <v>1083.164</v>
      </c>
      <c r="N6" s="164">
        <f t="shared" si="0"/>
        <v>3529.1639999999998</v>
      </c>
      <c r="O6" s="144">
        <f>RANK(N6,N$5:N$23,0)</f>
        <v>2</v>
      </c>
    </row>
    <row r="7" spans="1:36" ht="14.25" x14ac:dyDescent="0.2">
      <c r="A7" s="138">
        <v>2011</v>
      </c>
      <c r="B7" s="15">
        <v>122</v>
      </c>
      <c r="C7" s="15">
        <v>100</v>
      </c>
      <c r="D7" s="15">
        <v>36</v>
      </c>
      <c r="E7" s="15">
        <v>126</v>
      </c>
      <c r="F7" s="15">
        <v>242</v>
      </c>
      <c r="G7" s="15">
        <v>168</v>
      </c>
      <c r="H7" s="15">
        <v>496</v>
      </c>
      <c r="I7" s="15">
        <v>187</v>
      </c>
      <c r="J7" s="15">
        <v>259</v>
      </c>
      <c r="K7" s="15">
        <v>388</v>
      </c>
      <c r="L7" s="15">
        <v>828</v>
      </c>
      <c r="M7" s="15">
        <v>446</v>
      </c>
      <c r="N7" s="164">
        <f t="shared" si="0"/>
        <v>3398</v>
      </c>
      <c r="O7" s="144">
        <f>RANK(N7,N$5:N$23,0)</f>
        <v>3</v>
      </c>
    </row>
    <row r="8" spans="1:36" ht="14.25" x14ac:dyDescent="0.2">
      <c r="A8" s="138">
        <v>2012</v>
      </c>
      <c r="B8" s="15">
        <v>5</v>
      </c>
      <c r="C8" s="15">
        <v>14</v>
      </c>
      <c r="D8" s="15">
        <v>51</v>
      </c>
      <c r="E8" s="15">
        <v>170</v>
      </c>
      <c r="F8" s="15">
        <v>310</v>
      </c>
      <c r="G8" s="15">
        <v>226</v>
      </c>
      <c r="H8" s="15">
        <v>349</v>
      </c>
      <c r="I8" s="15">
        <v>389</v>
      </c>
      <c r="J8" s="15" t="s">
        <v>60</v>
      </c>
      <c r="K8" s="15">
        <v>231</v>
      </c>
      <c r="L8" s="15">
        <v>519</v>
      </c>
      <c r="M8" s="15">
        <v>352</v>
      </c>
      <c r="N8" s="164"/>
      <c r="O8" s="144"/>
    </row>
    <row r="9" spans="1:36" ht="14.25" x14ac:dyDescent="0.2">
      <c r="A9" s="138">
        <v>2013</v>
      </c>
      <c r="B9" s="15">
        <v>5</v>
      </c>
      <c r="C9" s="15">
        <v>34</v>
      </c>
      <c r="D9" s="15">
        <v>59</v>
      </c>
      <c r="E9" s="15">
        <v>142</v>
      </c>
      <c r="F9" s="15">
        <v>357</v>
      </c>
      <c r="G9" s="15">
        <v>289</v>
      </c>
      <c r="H9" s="15">
        <v>272</v>
      </c>
      <c r="I9" s="15">
        <v>280</v>
      </c>
      <c r="J9" s="15">
        <v>241</v>
      </c>
      <c r="K9" s="15">
        <v>283</v>
      </c>
      <c r="L9" s="15">
        <v>231</v>
      </c>
      <c r="M9" s="15">
        <v>152</v>
      </c>
      <c r="N9" s="164">
        <f t="shared" si="0"/>
        <v>2345</v>
      </c>
      <c r="O9" s="144">
        <f t="shared" ref="O9:O15" si="1">RANK(N9,N$5:N$23,0)</f>
        <v>8</v>
      </c>
    </row>
    <row r="10" spans="1:36" ht="14.25" x14ac:dyDescent="0.2">
      <c r="A10" s="138">
        <v>2014</v>
      </c>
      <c r="B10" s="15">
        <v>19</v>
      </c>
      <c r="C10" s="15">
        <v>1</v>
      </c>
      <c r="D10" s="15">
        <v>48</v>
      </c>
      <c r="E10" s="15">
        <v>86</v>
      </c>
      <c r="F10" s="15">
        <v>311</v>
      </c>
      <c r="G10" s="15">
        <v>215</v>
      </c>
      <c r="H10" s="15">
        <v>151</v>
      </c>
      <c r="I10" s="15">
        <v>270</v>
      </c>
      <c r="J10" s="15">
        <v>216</v>
      </c>
      <c r="K10" s="15">
        <v>295</v>
      </c>
      <c r="L10" s="15">
        <v>503</v>
      </c>
      <c r="M10" s="15">
        <v>220</v>
      </c>
      <c r="N10" s="164">
        <f t="shared" si="0"/>
        <v>2335</v>
      </c>
      <c r="O10" s="144">
        <f t="shared" si="1"/>
        <v>9</v>
      </c>
    </row>
    <row r="11" spans="1:36" ht="14.25" x14ac:dyDescent="0.2">
      <c r="A11" s="138">
        <v>2015</v>
      </c>
      <c r="B11" s="15">
        <v>16</v>
      </c>
      <c r="C11" s="15">
        <v>15.7</v>
      </c>
      <c r="D11" s="15">
        <v>17.739999999999998</v>
      </c>
      <c r="E11" s="15">
        <v>59.87</v>
      </c>
      <c r="F11" s="15">
        <v>131.9</v>
      </c>
      <c r="G11" s="15">
        <v>142.22</v>
      </c>
      <c r="H11" s="15">
        <v>145.88</v>
      </c>
      <c r="I11" s="15">
        <v>120.53</v>
      </c>
      <c r="J11" s="15">
        <v>258.25</v>
      </c>
      <c r="K11" s="15">
        <v>271.95999999999998</v>
      </c>
      <c r="L11" s="15">
        <v>208.71</v>
      </c>
      <c r="M11" s="15">
        <v>96.82</v>
      </c>
      <c r="N11" s="164">
        <f>SUM(B11:M11)</f>
        <v>1485.58</v>
      </c>
      <c r="O11" s="144">
        <f t="shared" si="1"/>
        <v>13</v>
      </c>
    </row>
    <row r="12" spans="1:36" ht="14.25" x14ac:dyDescent="0.2">
      <c r="A12" s="138">
        <v>2016</v>
      </c>
      <c r="B12" s="15">
        <v>6.55</v>
      </c>
      <c r="C12" s="15">
        <v>20.99</v>
      </c>
      <c r="D12" s="15">
        <v>3.78</v>
      </c>
      <c r="E12" s="15">
        <v>132.71</v>
      </c>
      <c r="F12" s="15">
        <v>336.43</v>
      </c>
      <c r="G12" s="15">
        <v>266.06</v>
      </c>
      <c r="H12" s="15">
        <v>227.13</v>
      </c>
      <c r="I12" s="15">
        <v>243.58</v>
      </c>
      <c r="J12" s="15">
        <v>292.42</v>
      </c>
      <c r="K12" s="15">
        <v>458.3</v>
      </c>
      <c r="L12" s="15">
        <v>918.09</v>
      </c>
      <c r="M12" s="15">
        <v>158.76</v>
      </c>
      <c r="N12" s="164">
        <f t="shared" si="0"/>
        <v>3064.8</v>
      </c>
      <c r="O12" s="144">
        <f t="shared" si="1"/>
        <v>5</v>
      </c>
    </row>
    <row r="13" spans="1:36" ht="14.25" x14ac:dyDescent="0.2">
      <c r="A13" s="138">
        <v>2017</v>
      </c>
      <c r="B13" s="15">
        <v>20.8</v>
      </c>
      <c r="C13" s="15">
        <v>4.05</v>
      </c>
      <c r="D13" s="15">
        <v>21.46</v>
      </c>
      <c r="E13" s="15">
        <v>109.75</v>
      </c>
      <c r="F13" s="15">
        <v>333.21</v>
      </c>
      <c r="G13" s="15">
        <v>257.14999999999998</v>
      </c>
      <c r="H13" s="15">
        <v>358.85</v>
      </c>
      <c r="I13" s="15">
        <v>236.84</v>
      </c>
      <c r="J13" s="15">
        <v>196.04</v>
      </c>
      <c r="K13" s="15">
        <v>364.41</v>
      </c>
      <c r="L13" s="15">
        <v>510.28</v>
      </c>
      <c r="M13" s="15">
        <v>319.27999999999997</v>
      </c>
      <c r="N13" s="164">
        <f t="shared" si="0"/>
        <v>2732.12</v>
      </c>
      <c r="O13" s="144">
        <f t="shared" si="1"/>
        <v>6</v>
      </c>
    </row>
    <row r="14" spans="1:36" ht="14.25" x14ac:dyDescent="0.2">
      <c r="A14" s="138">
        <v>2018</v>
      </c>
      <c r="B14" s="15">
        <v>136.65</v>
      </c>
      <c r="C14" s="15">
        <v>1.02</v>
      </c>
      <c r="D14" s="15">
        <v>80.775000000000006</v>
      </c>
      <c r="E14" s="15">
        <v>172.465</v>
      </c>
      <c r="F14" s="15">
        <v>217.42500000000001</v>
      </c>
      <c r="G14" s="15">
        <v>399</v>
      </c>
      <c r="H14" s="15">
        <v>261.745</v>
      </c>
      <c r="I14" s="15">
        <v>176.15</v>
      </c>
      <c r="J14" s="15">
        <v>410.59000000000003</v>
      </c>
      <c r="K14" s="15">
        <v>513.20499999999993</v>
      </c>
      <c r="L14" s="15">
        <v>219.07499999999999</v>
      </c>
      <c r="M14" s="15">
        <v>20.064999999999998</v>
      </c>
      <c r="N14" s="164">
        <f t="shared" si="0"/>
        <v>2608.165</v>
      </c>
      <c r="O14" s="144">
        <f t="shared" si="1"/>
        <v>7</v>
      </c>
    </row>
    <row r="15" spans="1:36" ht="14.25" x14ac:dyDescent="0.2">
      <c r="A15" s="138">
        <v>2019</v>
      </c>
      <c r="B15" s="15">
        <v>11</v>
      </c>
      <c r="C15" s="15">
        <v>5</v>
      </c>
      <c r="D15" s="15">
        <v>7</v>
      </c>
      <c r="E15" s="15">
        <v>65</v>
      </c>
      <c r="F15" s="15">
        <v>260</v>
      </c>
      <c r="G15" s="15">
        <v>199</v>
      </c>
      <c r="H15" s="15">
        <v>295</v>
      </c>
      <c r="I15" s="15">
        <v>229</v>
      </c>
      <c r="J15" s="15">
        <v>281</v>
      </c>
      <c r="K15" s="15">
        <v>257</v>
      </c>
      <c r="L15" s="15">
        <v>343</v>
      </c>
      <c r="M15" s="15">
        <v>214</v>
      </c>
      <c r="N15" s="164">
        <f t="shared" si="0"/>
        <v>2166</v>
      </c>
      <c r="O15" s="144">
        <f t="shared" si="1"/>
        <v>11</v>
      </c>
    </row>
    <row r="16" spans="1:36" ht="14.25" x14ac:dyDescent="0.2">
      <c r="A16" s="138">
        <v>2020</v>
      </c>
      <c r="B16" s="15">
        <v>57</v>
      </c>
      <c r="C16" s="3">
        <v>15</v>
      </c>
      <c r="D16" s="3">
        <v>5</v>
      </c>
      <c r="E16" s="3">
        <v>108</v>
      </c>
      <c r="F16" s="3">
        <v>125</v>
      </c>
      <c r="G16" s="3">
        <v>327</v>
      </c>
      <c r="H16" s="3">
        <v>138</v>
      </c>
      <c r="I16" s="3">
        <v>271</v>
      </c>
      <c r="J16" s="3">
        <v>446</v>
      </c>
      <c r="K16" s="3">
        <v>130</v>
      </c>
      <c r="L16" s="3">
        <v>381.51</v>
      </c>
      <c r="M16" s="3">
        <v>218</v>
      </c>
      <c r="N16" s="164">
        <f t="shared" ref="N16" si="2">IF(COUNT(B16:M16)=12,SUM(B16:M16),"")</f>
        <v>2221.5100000000002</v>
      </c>
      <c r="O16" s="144">
        <f t="shared" ref="O16" si="3">RANK(N16,N$5:N$23,0)</f>
        <v>10</v>
      </c>
    </row>
    <row r="17" spans="1:15" ht="14.25" x14ac:dyDescent="0.2">
      <c r="A17" s="138">
        <v>2021</v>
      </c>
      <c r="B17" s="15">
        <v>37</v>
      </c>
      <c r="C17" s="3">
        <v>47</v>
      </c>
      <c r="D17" s="3">
        <v>66</v>
      </c>
      <c r="E17" s="3">
        <v>223</v>
      </c>
      <c r="F17" s="3">
        <v>282</v>
      </c>
      <c r="G17" s="3">
        <v>449</v>
      </c>
      <c r="H17" s="3">
        <v>253</v>
      </c>
      <c r="I17" s="3">
        <v>605</v>
      </c>
      <c r="J17" s="3">
        <v>342</v>
      </c>
      <c r="K17" s="3">
        <v>344</v>
      </c>
      <c r="L17" s="3">
        <v>459</v>
      </c>
      <c r="M17" s="3">
        <v>168</v>
      </c>
      <c r="N17" s="164">
        <f t="shared" ref="N17" si="4">IF(COUNT(B17:M17)=12,SUM(B17:M17),"")</f>
        <v>3275</v>
      </c>
      <c r="O17" s="144">
        <f t="shared" ref="O17" si="5">RANK(N17,N$5:N$23,0)</f>
        <v>4</v>
      </c>
    </row>
    <row r="18" spans="1:15" ht="14.25" x14ac:dyDescent="0.2">
      <c r="A18" s="138">
        <v>2022</v>
      </c>
      <c r="B18" s="3">
        <v>13</v>
      </c>
      <c r="C18" s="3">
        <v>14</v>
      </c>
      <c r="D18" s="3">
        <v>127</v>
      </c>
      <c r="E18" s="3">
        <v>239</v>
      </c>
      <c r="F18" s="3">
        <v>569</v>
      </c>
      <c r="G18" s="3">
        <v>537</v>
      </c>
      <c r="H18" s="3">
        <v>514</v>
      </c>
      <c r="I18" s="3">
        <v>380</v>
      </c>
      <c r="J18" s="3">
        <v>347</v>
      </c>
      <c r="K18" s="3">
        <v>366</v>
      </c>
      <c r="L18" s="3">
        <v>426</v>
      </c>
      <c r="M18" s="3">
        <v>106</v>
      </c>
      <c r="N18" s="164">
        <f t="shared" ref="N18:N19" si="6">IF(COUNT(B18:M18)=12,SUM(B18:M18),"")</f>
        <v>3638</v>
      </c>
      <c r="O18" s="144">
        <f t="shared" ref="O18:O19" si="7">RANK(N18,N$5:N$23,0)</f>
        <v>1</v>
      </c>
    </row>
    <row r="19" spans="1:15" ht="14.25" x14ac:dyDescent="0.2">
      <c r="A19" s="138">
        <v>2023</v>
      </c>
      <c r="B19" s="3">
        <v>57</v>
      </c>
      <c r="C19" s="3">
        <v>0</v>
      </c>
      <c r="D19" s="3">
        <v>14</v>
      </c>
      <c r="E19" s="3">
        <v>1</v>
      </c>
      <c r="F19" s="3">
        <v>227</v>
      </c>
      <c r="G19" s="3">
        <v>204</v>
      </c>
      <c r="H19" s="3">
        <v>339</v>
      </c>
      <c r="I19" s="3">
        <v>177</v>
      </c>
      <c r="J19" s="3">
        <v>273</v>
      </c>
      <c r="K19" s="3">
        <v>163</v>
      </c>
      <c r="L19" s="3">
        <v>458</v>
      </c>
      <c r="M19" s="3">
        <v>125</v>
      </c>
      <c r="N19" s="164">
        <f t="shared" si="6"/>
        <v>2038</v>
      </c>
      <c r="O19" s="144">
        <f t="shared" si="7"/>
        <v>12</v>
      </c>
    </row>
    <row r="20" spans="1:15" ht="14.25" x14ac:dyDescent="0.2">
      <c r="A20" s="138">
        <v>2024</v>
      </c>
      <c r="B20" s="3"/>
      <c r="C20" s="3"/>
      <c r="D20" s="3"/>
      <c r="E20" s="3"/>
      <c r="F20" s="3"/>
      <c r="G20" s="3"/>
      <c r="H20" s="3"/>
      <c r="I20" s="3"/>
      <c r="J20" s="3"/>
      <c r="K20" s="3"/>
      <c r="L20" s="3"/>
      <c r="M20" s="3"/>
      <c r="N20" s="164"/>
      <c r="O20" s="144"/>
    </row>
    <row r="21" spans="1:15" ht="14.25" x14ac:dyDescent="0.2">
      <c r="A21" s="138">
        <v>2025</v>
      </c>
      <c r="B21" s="3"/>
      <c r="C21" s="3"/>
      <c r="D21" s="3"/>
      <c r="E21" s="3"/>
      <c r="F21" s="3"/>
      <c r="G21" s="3"/>
      <c r="H21" s="3"/>
      <c r="I21" s="3"/>
      <c r="J21" s="3"/>
      <c r="K21" s="3"/>
      <c r="L21" s="3"/>
      <c r="M21" s="3"/>
      <c r="N21" s="164"/>
      <c r="O21" s="144"/>
    </row>
    <row r="22" spans="1:15" ht="14.25" x14ac:dyDescent="0.2">
      <c r="A22" s="138">
        <v>2026</v>
      </c>
      <c r="B22" s="3"/>
      <c r="C22" s="3"/>
      <c r="D22" s="3"/>
      <c r="E22" s="3"/>
      <c r="F22" s="3"/>
      <c r="G22" s="3"/>
      <c r="H22" s="3"/>
      <c r="I22" s="3"/>
      <c r="J22" s="3"/>
      <c r="K22" s="3"/>
      <c r="L22" s="3"/>
      <c r="M22" s="3"/>
      <c r="N22" s="164"/>
      <c r="O22" s="144"/>
    </row>
    <row r="23" spans="1:15" ht="13.5" thickBot="1" x14ac:dyDescent="0.25">
      <c r="A23" s="146"/>
      <c r="B23" s="15"/>
      <c r="C23" s="15"/>
      <c r="D23" s="15"/>
      <c r="E23" s="15"/>
      <c r="F23" s="15"/>
      <c r="G23" s="15"/>
      <c r="H23" s="15"/>
      <c r="I23" s="15"/>
      <c r="J23" s="15"/>
      <c r="K23" s="15"/>
      <c r="L23" s="15"/>
      <c r="M23" s="15"/>
      <c r="N23" s="164"/>
    </row>
    <row r="24" spans="1:15" x14ac:dyDescent="0.2">
      <c r="A24" s="147" t="s">
        <v>603</v>
      </c>
      <c r="B24" s="105">
        <f>AVERAGE(B5:B23)</f>
        <v>36.142857142857146</v>
      </c>
      <c r="C24" s="105">
        <f>AVERAGE(C5:C23)</f>
        <v>22.411428571428569</v>
      </c>
      <c r="D24" s="105">
        <f t="shared" ref="D24:N24" si="8">AVERAGE(D5:D23)</f>
        <v>38.911071428571425</v>
      </c>
      <c r="E24" s="105">
        <f t="shared" si="8"/>
        <v>125.48535714285715</v>
      </c>
      <c r="F24" s="105">
        <f t="shared" si="8"/>
        <v>273.06892857142856</v>
      </c>
      <c r="G24" s="105">
        <f t="shared" si="8"/>
        <v>284.03071428571428</v>
      </c>
      <c r="H24" s="105">
        <f t="shared" si="8"/>
        <v>300.04321428571427</v>
      </c>
      <c r="I24" s="105">
        <f t="shared" si="8"/>
        <v>284.34000000000003</v>
      </c>
      <c r="J24" s="105">
        <f t="shared" si="8"/>
        <v>272.0214285714286</v>
      </c>
      <c r="K24" s="105">
        <f t="shared" si="8"/>
        <v>316.125</v>
      </c>
      <c r="L24" s="105">
        <f t="shared" si="8"/>
        <v>469.31099999999998</v>
      </c>
      <c r="M24" s="105">
        <f t="shared" si="8"/>
        <v>253.07259999999997</v>
      </c>
      <c r="N24" s="105">
        <f t="shared" si="8"/>
        <v>2679.7183846153848</v>
      </c>
    </row>
    <row r="25" spans="1:15" x14ac:dyDescent="0.2">
      <c r="A25" s="148" t="s">
        <v>604</v>
      </c>
      <c r="B25" s="3">
        <f>STDEV(B5:B23)</f>
        <v>43.472784842680852</v>
      </c>
      <c r="C25" s="3">
        <f>STDEV(C5:C23)</f>
        <v>26.953953857855964</v>
      </c>
      <c r="D25" s="3">
        <f t="shared" ref="D25:N25" si="9">STDEV(D5:D23)</f>
        <v>35.753566265294623</v>
      </c>
      <c r="E25" s="3">
        <f t="shared" si="9"/>
        <v>63.544988135732048</v>
      </c>
      <c r="F25" s="3">
        <f t="shared" si="9"/>
        <v>116.50894092760188</v>
      </c>
      <c r="G25" s="3">
        <f t="shared" si="9"/>
        <v>111.93381330495728</v>
      </c>
      <c r="H25" s="3">
        <f t="shared" si="9"/>
        <v>118.83626508136742</v>
      </c>
      <c r="I25" s="3">
        <f t="shared" si="9"/>
        <v>119.06485969540168</v>
      </c>
      <c r="J25" s="3">
        <f t="shared" si="9"/>
        <v>94.540240586270443</v>
      </c>
      <c r="K25" s="3">
        <f t="shared" si="9"/>
        <v>101.9060902953582</v>
      </c>
      <c r="L25" s="3">
        <f t="shared" si="9"/>
        <v>200.44028421559514</v>
      </c>
      <c r="M25" s="3">
        <f t="shared" si="9"/>
        <v>254.37560957590705</v>
      </c>
      <c r="N25" s="114">
        <f t="shared" si="9"/>
        <v>658.83745377919763</v>
      </c>
    </row>
    <row r="26" spans="1:15" x14ac:dyDescent="0.2">
      <c r="A26" s="148" t="s">
        <v>605</v>
      </c>
      <c r="B26" s="3">
        <f>B25/B24*100</f>
        <v>120.28043237105372</v>
      </c>
      <c r="C26" s="3">
        <f>C25/C24*100</f>
        <v>120.26878952383464</v>
      </c>
      <c r="D26" s="3">
        <f t="shared" ref="D26:N26" si="10">D25/D24*100</f>
        <v>91.885329682907866</v>
      </c>
      <c r="E26" s="3">
        <f t="shared" si="10"/>
        <v>50.639365088143386</v>
      </c>
      <c r="F26" s="3">
        <f t="shared" si="10"/>
        <v>42.666495063031611</v>
      </c>
      <c r="G26" s="3">
        <f t="shared" si="10"/>
        <v>39.409052498582945</v>
      </c>
      <c r="H26" s="3">
        <f t="shared" si="10"/>
        <v>39.606383155263202</v>
      </c>
      <c r="I26" s="3">
        <f t="shared" si="10"/>
        <v>41.874115388408825</v>
      </c>
      <c r="J26" s="3">
        <f t="shared" si="10"/>
        <v>34.754703363910039</v>
      </c>
      <c r="K26" s="3">
        <f t="shared" si="10"/>
        <v>32.236011165000619</v>
      </c>
      <c r="L26" s="3">
        <f t="shared" si="10"/>
        <v>42.709479261213815</v>
      </c>
      <c r="M26" s="3">
        <f t="shared" si="10"/>
        <v>100.51487580082043</v>
      </c>
      <c r="N26" s="114">
        <f t="shared" si="10"/>
        <v>24.586070594644198</v>
      </c>
    </row>
    <row r="27" spans="1:15" x14ac:dyDescent="0.2">
      <c r="A27" s="148" t="s">
        <v>606</v>
      </c>
      <c r="B27" s="3">
        <f>MIN(B5:B23)</f>
        <v>0</v>
      </c>
      <c r="C27" s="3">
        <f>MIN(C5:C23)</f>
        <v>0</v>
      </c>
      <c r="D27" s="3">
        <f t="shared" ref="D27:N27" si="11">MIN(D5:D23)</f>
        <v>3.78</v>
      </c>
      <c r="E27" s="3">
        <f t="shared" si="11"/>
        <v>1</v>
      </c>
      <c r="F27" s="3">
        <f t="shared" si="11"/>
        <v>121</v>
      </c>
      <c r="G27" s="3">
        <f t="shared" si="11"/>
        <v>142.22</v>
      </c>
      <c r="H27" s="3">
        <f t="shared" si="11"/>
        <v>138</v>
      </c>
      <c r="I27" s="3">
        <f t="shared" si="11"/>
        <v>120.53</v>
      </c>
      <c r="J27" s="3">
        <f t="shared" si="11"/>
        <v>100</v>
      </c>
      <c r="K27" s="3">
        <f t="shared" si="11"/>
        <v>130</v>
      </c>
      <c r="L27" s="3">
        <f t="shared" si="11"/>
        <v>208.71</v>
      </c>
      <c r="M27" s="3">
        <f t="shared" si="11"/>
        <v>20.064999999999998</v>
      </c>
      <c r="N27" s="114">
        <f t="shared" si="11"/>
        <v>1485.58</v>
      </c>
    </row>
    <row r="28" spans="1:15" x14ac:dyDescent="0.2">
      <c r="A28" s="148" t="s">
        <v>607</v>
      </c>
      <c r="B28" s="3">
        <f>MAX(B5:B23)</f>
        <v>136.65</v>
      </c>
      <c r="C28" s="3">
        <f>MAX(C5:C23)</f>
        <v>100</v>
      </c>
      <c r="D28" s="3">
        <f t="shared" ref="D28:N28" si="12">MAX(D5:D23)</f>
        <v>127</v>
      </c>
      <c r="E28" s="3">
        <f t="shared" si="12"/>
        <v>239</v>
      </c>
      <c r="F28" s="3">
        <f t="shared" si="12"/>
        <v>569</v>
      </c>
      <c r="G28" s="3">
        <f t="shared" si="12"/>
        <v>537</v>
      </c>
      <c r="H28" s="3">
        <f t="shared" si="12"/>
        <v>514</v>
      </c>
      <c r="I28" s="3">
        <f t="shared" si="12"/>
        <v>605</v>
      </c>
      <c r="J28" s="3">
        <f t="shared" si="12"/>
        <v>446</v>
      </c>
      <c r="K28" s="3">
        <f t="shared" si="12"/>
        <v>513.20499999999993</v>
      </c>
      <c r="L28" s="3">
        <f t="shared" si="12"/>
        <v>918.09</v>
      </c>
      <c r="M28" s="3">
        <f t="shared" si="12"/>
        <v>1083.164</v>
      </c>
      <c r="N28" s="114">
        <f t="shared" si="12"/>
        <v>3638</v>
      </c>
    </row>
    <row r="29" spans="1:15" x14ac:dyDescent="0.2">
      <c r="A29" s="148" t="s">
        <v>608</v>
      </c>
      <c r="B29" s="3">
        <f>QUARTILE(B5:B23,1)</f>
        <v>7.6624999999999996</v>
      </c>
      <c r="C29" s="3">
        <f>QUARTILE(C5:C23,1)</f>
        <v>4.2874999999999996</v>
      </c>
      <c r="D29" s="3">
        <f t="shared" ref="D29:N29" si="13">QUARTILE(D5:D23,1)</f>
        <v>9.5</v>
      </c>
      <c r="E29" s="3">
        <f t="shared" si="13"/>
        <v>91.5</v>
      </c>
      <c r="F29" s="3">
        <f t="shared" si="13"/>
        <v>219.81875000000002</v>
      </c>
      <c r="G29" s="3">
        <f t="shared" si="13"/>
        <v>206.75</v>
      </c>
      <c r="H29" s="3">
        <f t="shared" si="13"/>
        <v>233.5975</v>
      </c>
      <c r="I29" s="3">
        <f t="shared" si="13"/>
        <v>208</v>
      </c>
      <c r="J29" s="3">
        <f t="shared" si="13"/>
        <v>222.25</v>
      </c>
      <c r="K29" s="3">
        <f t="shared" si="13"/>
        <v>264.48</v>
      </c>
      <c r="L29" s="3">
        <f t="shared" si="13"/>
        <v>362.255</v>
      </c>
      <c r="M29" s="3">
        <f t="shared" si="13"/>
        <v>121</v>
      </c>
      <c r="N29" s="114">
        <f t="shared" si="13"/>
        <v>2221.5100000000002</v>
      </c>
    </row>
    <row r="30" spans="1:15" x14ac:dyDescent="0.2">
      <c r="A30" s="148" t="s">
        <v>609</v>
      </c>
      <c r="B30" s="3">
        <f>QUARTILE(B5:B23,2)</f>
        <v>17.5</v>
      </c>
      <c r="C30" s="3">
        <f>QUARTILE(C5:C23,2)</f>
        <v>14.5</v>
      </c>
      <c r="D30" s="3">
        <f t="shared" ref="D30:N30" si="14">QUARTILE(D5:D23,2)</f>
        <v>28.73</v>
      </c>
      <c r="E30" s="3">
        <f t="shared" si="14"/>
        <v>124</v>
      </c>
      <c r="F30" s="3">
        <f t="shared" si="14"/>
        <v>271</v>
      </c>
      <c r="G30" s="3">
        <f t="shared" si="14"/>
        <v>261.60500000000002</v>
      </c>
      <c r="H30" s="3">
        <f t="shared" si="14"/>
        <v>283.5</v>
      </c>
      <c r="I30" s="3">
        <f t="shared" si="14"/>
        <v>270</v>
      </c>
      <c r="J30" s="3">
        <f t="shared" si="14"/>
        <v>266</v>
      </c>
      <c r="K30" s="3">
        <f t="shared" si="14"/>
        <v>305</v>
      </c>
      <c r="L30" s="3">
        <f t="shared" si="14"/>
        <v>458</v>
      </c>
      <c r="M30" s="3">
        <f t="shared" si="14"/>
        <v>168</v>
      </c>
      <c r="N30" s="114">
        <f t="shared" si="14"/>
        <v>2608.165</v>
      </c>
    </row>
    <row r="31" spans="1:15" x14ac:dyDescent="0.2">
      <c r="A31" s="148" t="s">
        <v>610</v>
      </c>
      <c r="B31" s="3">
        <f>QUARTILE(B5:B23,3)</f>
        <v>52</v>
      </c>
      <c r="C31" s="3">
        <f>QUARTILE(C5:C23,3)</f>
        <v>30.747499999999999</v>
      </c>
      <c r="D31" s="3">
        <f t="shared" ref="D31:N31" si="15">QUARTILE(D5:D23,3)</f>
        <v>57</v>
      </c>
      <c r="E31" s="3">
        <f t="shared" si="15"/>
        <v>163</v>
      </c>
      <c r="F31" s="3">
        <f t="shared" si="15"/>
        <v>327.65749999999997</v>
      </c>
      <c r="G31" s="3">
        <f t="shared" si="15"/>
        <v>319.75</v>
      </c>
      <c r="H31" s="3">
        <f t="shared" si="15"/>
        <v>356.38750000000005</v>
      </c>
      <c r="I31" s="3">
        <f t="shared" si="15"/>
        <v>350</v>
      </c>
      <c r="J31" s="3">
        <f t="shared" si="15"/>
        <v>329.60500000000002</v>
      </c>
      <c r="K31" s="3">
        <f t="shared" si="15"/>
        <v>369</v>
      </c>
      <c r="L31" s="3">
        <f t="shared" si="15"/>
        <v>514.64</v>
      </c>
      <c r="M31" s="3">
        <f t="shared" si="15"/>
        <v>269.64</v>
      </c>
      <c r="N31" s="114">
        <f t="shared" si="15"/>
        <v>3275</v>
      </c>
    </row>
    <row r="32" spans="1:15" x14ac:dyDescent="0.2">
      <c r="A32" s="148" t="s">
        <v>611</v>
      </c>
      <c r="B32" s="5">
        <f>RANK(B19,B5:B23,0)</f>
        <v>3</v>
      </c>
      <c r="C32" s="5">
        <f t="shared" ref="C32:N32" si="16">RANK(C19,C5:C23,0)</f>
        <v>14</v>
      </c>
      <c r="D32" s="5">
        <f t="shared" si="16"/>
        <v>10</v>
      </c>
      <c r="E32" s="5">
        <f t="shared" si="16"/>
        <v>14</v>
      </c>
      <c r="F32" s="5">
        <f t="shared" si="16"/>
        <v>10</v>
      </c>
      <c r="G32" s="5">
        <f t="shared" si="16"/>
        <v>11</v>
      </c>
      <c r="H32" s="5">
        <f t="shared" si="16"/>
        <v>6</v>
      </c>
      <c r="I32" s="5">
        <f t="shared" si="16"/>
        <v>13</v>
      </c>
      <c r="J32" s="5">
        <f t="shared" si="16"/>
        <v>7</v>
      </c>
      <c r="K32" s="5">
        <f t="shared" si="16"/>
        <v>14</v>
      </c>
      <c r="L32" s="5">
        <f t="shared" si="16"/>
        <v>8</v>
      </c>
      <c r="M32" s="5">
        <f t="shared" si="16"/>
        <v>11</v>
      </c>
      <c r="N32" s="171">
        <f t="shared" si="16"/>
        <v>12</v>
      </c>
    </row>
    <row r="33" spans="1:14" x14ac:dyDescent="0.2">
      <c r="A33" s="148" t="s">
        <v>612</v>
      </c>
      <c r="B33" s="5">
        <f>COUNT(B5:B23)</f>
        <v>14</v>
      </c>
      <c r="C33" s="5">
        <f>COUNT(C5:C23)</f>
        <v>14</v>
      </c>
      <c r="D33" s="5">
        <f t="shared" ref="D33:N33" si="17">COUNT(D5:D23)</f>
        <v>14</v>
      </c>
      <c r="E33" s="5">
        <f t="shared" si="17"/>
        <v>14</v>
      </c>
      <c r="F33" s="5">
        <f t="shared" si="17"/>
        <v>14</v>
      </c>
      <c r="G33" s="5">
        <f t="shared" si="17"/>
        <v>14</v>
      </c>
      <c r="H33" s="5">
        <f t="shared" si="17"/>
        <v>14</v>
      </c>
      <c r="I33" s="5">
        <f t="shared" si="17"/>
        <v>15</v>
      </c>
      <c r="J33" s="5">
        <f t="shared" si="17"/>
        <v>14</v>
      </c>
      <c r="K33" s="5">
        <f t="shared" si="17"/>
        <v>15</v>
      </c>
      <c r="L33" s="5">
        <f t="shared" si="17"/>
        <v>15</v>
      </c>
      <c r="M33" s="5">
        <f t="shared" si="17"/>
        <v>15</v>
      </c>
      <c r="N33" s="171">
        <f t="shared" si="17"/>
        <v>13</v>
      </c>
    </row>
    <row r="34" spans="1:14" x14ac:dyDescent="0.2">
      <c r="A34" s="148" t="s">
        <v>614</v>
      </c>
      <c r="B34" s="5">
        <f>B19</f>
        <v>57</v>
      </c>
      <c r="C34" s="5">
        <f>B34+C19</f>
        <v>57</v>
      </c>
      <c r="D34" s="5">
        <f t="shared" ref="D34:M34" si="18">C34+D19</f>
        <v>71</v>
      </c>
      <c r="E34" s="5">
        <f t="shared" si="18"/>
        <v>72</v>
      </c>
      <c r="F34" s="5">
        <f t="shared" si="18"/>
        <v>299</v>
      </c>
      <c r="G34" s="5">
        <f t="shared" si="18"/>
        <v>503</v>
      </c>
      <c r="H34" s="5">
        <f t="shared" si="18"/>
        <v>842</v>
      </c>
      <c r="I34" s="5">
        <f t="shared" si="18"/>
        <v>1019</v>
      </c>
      <c r="J34" s="5">
        <f t="shared" si="18"/>
        <v>1292</v>
      </c>
      <c r="K34" s="5">
        <f t="shared" si="18"/>
        <v>1455</v>
      </c>
      <c r="L34" s="5">
        <f t="shared" si="18"/>
        <v>1913</v>
      </c>
      <c r="M34" s="5">
        <f t="shared" si="18"/>
        <v>2038</v>
      </c>
      <c r="N34" s="171"/>
    </row>
    <row r="35" spans="1:14" x14ac:dyDescent="0.2">
      <c r="A35" s="148" t="s">
        <v>613</v>
      </c>
      <c r="B35" s="5">
        <f>B24</f>
        <v>36.142857142857146</v>
      </c>
      <c r="C35" s="5">
        <f>B35+C24</f>
        <v>58.554285714285712</v>
      </c>
      <c r="D35" s="5">
        <f t="shared" ref="D35:M35" si="19">C35+D24</f>
        <v>97.46535714285713</v>
      </c>
      <c r="E35" s="5">
        <f t="shared" si="19"/>
        <v>222.9507142857143</v>
      </c>
      <c r="F35" s="5">
        <f t="shared" si="19"/>
        <v>496.01964285714286</v>
      </c>
      <c r="G35" s="5">
        <f t="shared" si="19"/>
        <v>780.05035714285714</v>
      </c>
      <c r="H35" s="5">
        <f t="shared" si="19"/>
        <v>1080.0935714285715</v>
      </c>
      <c r="I35" s="5">
        <f t="shared" si="19"/>
        <v>1364.4335714285717</v>
      </c>
      <c r="J35" s="5">
        <f t="shared" si="19"/>
        <v>1636.4550000000004</v>
      </c>
      <c r="K35" s="5">
        <f t="shared" si="19"/>
        <v>1952.5800000000004</v>
      </c>
      <c r="L35" s="5">
        <f t="shared" si="19"/>
        <v>2421.8910000000005</v>
      </c>
      <c r="M35" s="5">
        <f t="shared" si="19"/>
        <v>2674.9636000000005</v>
      </c>
      <c r="N35" s="171"/>
    </row>
  </sheetData>
  <mergeCells count="2">
    <mergeCell ref="A1:N1"/>
    <mergeCell ref="G2:H2"/>
  </mergeCells>
  <phoneticPr fontId="7" type="noConversion"/>
  <conditionalFormatting sqref="B5:B23">
    <cfRule type="top10" dxfId="2614" priority="91" bottom="1" rank="1"/>
    <cfRule type="top10" dxfId="2613" priority="92" rank="1"/>
  </conditionalFormatting>
  <conditionalFormatting sqref="N5">
    <cfRule type="top10" dxfId="2612" priority="31" bottom="1" rank="1"/>
    <cfRule type="top10" dxfId="2611" priority="32" rank="1"/>
  </conditionalFormatting>
  <conditionalFormatting sqref="C5:C23">
    <cfRule type="top10" dxfId="2610" priority="27" bottom="1" rank="1"/>
    <cfRule type="top10" dxfId="2609" priority="28" rank="1"/>
  </conditionalFormatting>
  <conditionalFormatting sqref="D5:D23">
    <cfRule type="top10" dxfId="2608" priority="25" bottom="1" rank="1"/>
    <cfRule type="top10" dxfId="2607" priority="26" rank="1"/>
  </conditionalFormatting>
  <conditionalFormatting sqref="E5:E23">
    <cfRule type="top10" dxfId="2606" priority="23" bottom="1" rank="1"/>
    <cfRule type="top10" dxfId="2605" priority="24" rank="1"/>
  </conditionalFormatting>
  <conditionalFormatting sqref="F5:F23">
    <cfRule type="top10" dxfId="2604" priority="21" bottom="1" rank="1"/>
    <cfRule type="top10" dxfId="2603" priority="22" rank="1"/>
  </conditionalFormatting>
  <conditionalFormatting sqref="G5:G23">
    <cfRule type="top10" dxfId="2602" priority="19" bottom="1" rank="1"/>
    <cfRule type="top10" dxfId="2601" priority="20" rank="1"/>
  </conditionalFormatting>
  <conditionalFormatting sqref="H5:H23">
    <cfRule type="top10" dxfId="2600" priority="17" bottom="1" rank="1"/>
    <cfRule type="top10" dxfId="2599" priority="18" rank="1"/>
  </conditionalFormatting>
  <conditionalFormatting sqref="I5:I23">
    <cfRule type="top10" dxfId="2598" priority="15" bottom="1" rank="1"/>
    <cfRule type="top10" dxfId="2597" priority="16" rank="1"/>
  </conditionalFormatting>
  <conditionalFormatting sqref="J5:J23">
    <cfRule type="top10" dxfId="2596" priority="13" bottom="1" rank="1"/>
    <cfRule type="top10" dxfId="2595" priority="14" rank="1"/>
  </conditionalFormatting>
  <conditionalFormatting sqref="K5:K23">
    <cfRule type="top10" dxfId="2594" priority="11" bottom="1" rank="1"/>
    <cfRule type="top10" dxfId="2593" priority="12" rank="1"/>
  </conditionalFormatting>
  <conditionalFormatting sqref="M5:M23">
    <cfRule type="top10" dxfId="2592" priority="9" bottom="1" rank="1"/>
    <cfRule type="top10" dxfId="2591" priority="10" rank="1"/>
  </conditionalFormatting>
  <conditionalFormatting sqref="L5:L23">
    <cfRule type="top10" dxfId="2590" priority="7" bottom="1" rank="1"/>
    <cfRule type="top10" dxfId="2589" priority="8" rank="1"/>
  </conditionalFormatting>
  <conditionalFormatting sqref="N6:N23">
    <cfRule type="top10" dxfId="2588" priority="3" bottom="1" rank="1"/>
    <cfRule type="top10" dxfId="2587" priority="4" rank="1"/>
  </conditionalFormatting>
  <pageMargins left="0.75" right="0.75" top="1" bottom="1" header="0.5" footer="0.5"/>
  <pageSetup orientation="portrait" horizontalDpi="0" verticalDpi="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AJ113"/>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L8" sqref="L8"/>
    </sheetView>
  </sheetViews>
  <sheetFormatPr defaultRowHeight="12.75" x14ac:dyDescent="0.2"/>
  <cols>
    <col min="1" max="1" width="7" style="139" bestFit="1" customWidth="1"/>
    <col min="2" max="13" width="7.7109375" customWidth="1"/>
    <col min="14" max="14" width="8.7109375" bestFit="1" customWidth="1"/>
    <col min="16" max="36" width="9.140625" style="10"/>
  </cols>
  <sheetData>
    <row r="1" spans="1:27" ht="16.5" thickBot="1" x14ac:dyDescent="0.3">
      <c r="A1" s="243" t="s">
        <v>17</v>
      </c>
      <c r="B1" s="244"/>
      <c r="C1" s="244"/>
      <c r="D1" s="244"/>
      <c r="E1" s="245"/>
      <c r="F1" s="245"/>
      <c r="G1" s="245"/>
      <c r="H1" s="245"/>
      <c r="I1" s="245"/>
      <c r="J1" s="245"/>
      <c r="K1" s="245"/>
      <c r="L1" s="245"/>
      <c r="M1" s="245"/>
      <c r="N1" s="246"/>
    </row>
    <row r="2" spans="1:27" ht="13.5" thickBot="1" x14ac:dyDescent="0.25">
      <c r="A2" s="135" t="s">
        <v>104</v>
      </c>
      <c r="B2" s="40" t="s">
        <v>175</v>
      </c>
      <c r="C2" s="37" t="s">
        <v>399</v>
      </c>
      <c r="D2" s="38"/>
      <c r="E2" s="58"/>
      <c r="F2" s="68"/>
      <c r="G2" s="247" t="s">
        <v>80</v>
      </c>
      <c r="H2" s="247"/>
      <c r="I2" s="69"/>
      <c r="J2" s="69"/>
      <c r="K2" s="69"/>
      <c r="L2" s="69"/>
      <c r="M2" s="69"/>
      <c r="N2" s="70"/>
    </row>
    <row r="3" spans="1:27" ht="13.5" thickBot="1" x14ac:dyDescent="0.25">
      <c r="A3" s="136"/>
      <c r="B3" s="41" t="s">
        <v>176</v>
      </c>
      <c r="C3" s="36" t="s">
        <v>420</v>
      </c>
      <c r="D3" s="39"/>
      <c r="E3" s="41" t="s">
        <v>78</v>
      </c>
      <c r="F3" s="65">
        <v>30</v>
      </c>
      <c r="G3" s="17"/>
      <c r="H3" s="66" t="s">
        <v>81</v>
      </c>
      <c r="I3" s="67">
        <v>9.1440000000000001</v>
      </c>
      <c r="J3" s="17"/>
      <c r="K3" s="17"/>
      <c r="L3" s="17"/>
      <c r="M3" s="17"/>
      <c r="N3" s="18"/>
    </row>
    <row r="4" spans="1:27" ht="13.5" thickBot="1" x14ac:dyDescent="0.25">
      <c r="A4" s="137" t="s">
        <v>1</v>
      </c>
      <c r="B4" s="49" t="s">
        <v>2</v>
      </c>
      <c r="C4" s="43" t="s">
        <v>3</v>
      </c>
      <c r="D4" s="49" t="s">
        <v>4</v>
      </c>
      <c r="E4" s="43" t="s">
        <v>5</v>
      </c>
      <c r="F4" s="49" t="s">
        <v>6</v>
      </c>
      <c r="G4" s="43" t="s">
        <v>7</v>
      </c>
      <c r="H4" s="49" t="s">
        <v>8</v>
      </c>
      <c r="I4" s="43" t="s">
        <v>9</v>
      </c>
      <c r="J4" s="49" t="s">
        <v>10</v>
      </c>
      <c r="K4" s="43" t="s">
        <v>11</v>
      </c>
      <c r="L4" s="49" t="s">
        <v>12</v>
      </c>
      <c r="M4" s="45" t="s">
        <v>13</v>
      </c>
      <c r="N4" s="35" t="s">
        <v>14</v>
      </c>
      <c r="P4" s="23"/>
      <c r="Q4" s="23"/>
      <c r="R4" s="23"/>
      <c r="S4" s="23"/>
      <c r="T4" s="23"/>
      <c r="U4" s="23"/>
      <c r="V4" s="23"/>
      <c r="W4" s="23"/>
      <c r="X4" s="23"/>
      <c r="Y4" s="23"/>
      <c r="Z4" s="23"/>
      <c r="AA4" s="23"/>
    </row>
    <row r="5" spans="1:27" x14ac:dyDescent="0.2">
      <c r="A5" s="138">
        <v>1894</v>
      </c>
      <c r="B5" s="15"/>
      <c r="C5" s="15"/>
      <c r="D5" s="15"/>
      <c r="E5" s="15"/>
      <c r="F5" s="15"/>
      <c r="G5" s="15">
        <v>190.5</v>
      </c>
      <c r="H5" s="15">
        <v>323.34199999999998</v>
      </c>
      <c r="I5" s="15">
        <v>162.56</v>
      </c>
      <c r="J5" s="15">
        <v>186.69</v>
      </c>
      <c r="K5" s="15">
        <v>267.20800000000003</v>
      </c>
      <c r="L5" s="15">
        <v>171.196</v>
      </c>
      <c r="M5" s="15">
        <v>209.55</v>
      </c>
      <c r="N5" s="162" t="s">
        <v>60</v>
      </c>
    </row>
    <row r="6" spans="1:27" x14ac:dyDescent="0.2">
      <c r="A6" s="138">
        <v>1895</v>
      </c>
      <c r="B6" s="15">
        <v>35.305999999999997</v>
      </c>
      <c r="C6" s="15">
        <v>1.524</v>
      </c>
      <c r="D6" s="15">
        <v>0</v>
      </c>
      <c r="E6" s="15">
        <v>137.16</v>
      </c>
      <c r="F6" s="15">
        <v>145.03399999999999</v>
      </c>
      <c r="G6" s="15">
        <v>130.048</v>
      </c>
      <c r="H6" s="15">
        <v>91.947999999999993</v>
      </c>
      <c r="I6" s="15">
        <v>77.977999999999994</v>
      </c>
      <c r="J6" s="15"/>
      <c r="K6" s="15"/>
      <c r="L6" s="15"/>
      <c r="M6" s="15"/>
      <c r="N6" s="162" t="s">
        <v>60</v>
      </c>
    </row>
    <row r="7" spans="1:27" x14ac:dyDescent="0.2">
      <c r="A7" s="138">
        <v>1896</v>
      </c>
      <c r="B7" s="15"/>
      <c r="C7" s="15"/>
      <c r="D7" s="15"/>
      <c r="E7" s="15"/>
      <c r="F7" s="15"/>
      <c r="G7" s="15"/>
      <c r="H7" s="15"/>
      <c r="I7" s="15"/>
      <c r="J7" s="15"/>
      <c r="K7" s="15"/>
      <c r="L7" s="15"/>
      <c r="M7" s="15"/>
      <c r="N7" s="162" t="s">
        <v>60</v>
      </c>
    </row>
    <row r="8" spans="1:27" x14ac:dyDescent="0.2">
      <c r="A8" s="138">
        <v>1897</v>
      </c>
      <c r="B8" s="15"/>
      <c r="C8" s="15"/>
      <c r="D8" s="15"/>
      <c r="E8" s="15"/>
      <c r="F8" s="15"/>
      <c r="G8" s="15"/>
      <c r="H8" s="15"/>
      <c r="I8" s="15"/>
      <c r="J8" s="15"/>
      <c r="K8" s="15"/>
      <c r="L8" s="15"/>
      <c r="M8" s="15"/>
      <c r="N8" s="162" t="s">
        <v>60</v>
      </c>
    </row>
    <row r="9" spans="1:27" x14ac:dyDescent="0.2">
      <c r="A9" s="138">
        <v>1898</v>
      </c>
      <c r="B9" s="15"/>
      <c r="C9" s="15"/>
      <c r="D9" s="15"/>
      <c r="E9" s="15"/>
      <c r="F9" s="15"/>
      <c r="G9" s="15"/>
      <c r="H9" s="15"/>
      <c r="I9" s="15"/>
      <c r="J9" s="15"/>
      <c r="K9" s="15"/>
      <c r="L9" s="15"/>
      <c r="M9" s="15"/>
      <c r="N9" s="162" t="s">
        <v>60</v>
      </c>
    </row>
    <row r="10" spans="1:27" x14ac:dyDescent="0.2">
      <c r="A10" s="138">
        <v>1899</v>
      </c>
      <c r="B10" s="15"/>
      <c r="C10" s="15"/>
      <c r="D10" s="15"/>
      <c r="E10" s="15"/>
      <c r="F10" s="15"/>
      <c r="G10" s="15"/>
      <c r="H10" s="15"/>
      <c r="I10" s="15"/>
      <c r="J10" s="15">
        <v>155.95599999999999</v>
      </c>
      <c r="K10" s="15">
        <v>304.03800000000001</v>
      </c>
      <c r="L10" s="15">
        <v>226.822</v>
      </c>
      <c r="M10" s="15">
        <v>109.72799999999999</v>
      </c>
      <c r="N10" s="162" t="s">
        <v>60</v>
      </c>
    </row>
    <row r="11" spans="1:27" x14ac:dyDescent="0.2">
      <c r="A11" s="138">
        <v>1900</v>
      </c>
      <c r="B11" s="15">
        <v>19.05</v>
      </c>
      <c r="C11" s="15">
        <v>0</v>
      </c>
      <c r="D11" s="15">
        <v>0</v>
      </c>
      <c r="E11" s="15">
        <v>56.896000000000001</v>
      </c>
      <c r="F11" s="15">
        <v>284.988</v>
      </c>
      <c r="G11" s="15">
        <v>225.80600000000001</v>
      </c>
      <c r="H11" s="15">
        <v>402.08199999999999</v>
      </c>
      <c r="I11" s="15">
        <v>151.892</v>
      </c>
      <c r="J11" s="15"/>
      <c r="K11" s="15"/>
      <c r="L11" s="15"/>
      <c r="M11" s="15"/>
      <c r="N11" s="162" t="s">
        <v>60</v>
      </c>
    </row>
    <row r="12" spans="1:27" x14ac:dyDescent="0.2">
      <c r="A12" s="138">
        <v>1901</v>
      </c>
      <c r="B12" s="15"/>
      <c r="C12" s="15"/>
      <c r="D12" s="15"/>
      <c r="E12" s="15">
        <v>195.072</v>
      </c>
      <c r="F12" s="15">
        <v>182.626</v>
      </c>
      <c r="G12" s="15">
        <v>179.07</v>
      </c>
      <c r="H12" s="15">
        <v>247.65</v>
      </c>
      <c r="I12" s="15">
        <v>136.90600000000001</v>
      </c>
      <c r="J12" s="15">
        <v>228.85400000000001</v>
      </c>
      <c r="K12" s="15">
        <v>288.036</v>
      </c>
      <c r="L12" s="15">
        <v>371.85599999999999</v>
      </c>
      <c r="M12" s="15">
        <v>93.98</v>
      </c>
      <c r="N12" s="162" t="s">
        <v>60</v>
      </c>
    </row>
    <row r="13" spans="1:27" ht="14.25" x14ac:dyDescent="0.2">
      <c r="A13" s="135">
        <v>1902</v>
      </c>
      <c r="B13" s="15">
        <v>131.82599999999999</v>
      </c>
      <c r="C13" s="15">
        <v>1.016</v>
      </c>
      <c r="D13" s="15">
        <v>78.994</v>
      </c>
      <c r="E13" s="15">
        <v>131.82599999999999</v>
      </c>
      <c r="F13" s="15">
        <v>250.952</v>
      </c>
      <c r="G13" s="15">
        <v>137.922</v>
      </c>
      <c r="H13" s="15">
        <v>135.88999999999999</v>
      </c>
      <c r="I13" s="15">
        <v>105.91800000000001</v>
      </c>
      <c r="J13" s="15">
        <v>171.70400000000001</v>
      </c>
      <c r="K13" s="15">
        <v>271.01799999999997</v>
      </c>
      <c r="L13" s="15">
        <v>289.81400000000002</v>
      </c>
      <c r="M13" s="15">
        <v>71.12</v>
      </c>
      <c r="N13" s="162">
        <v>1778</v>
      </c>
      <c r="O13" s="144">
        <f t="shared" ref="O13:O14" si="0">RANK(N13,N$5:N$80,0)</f>
        <v>30</v>
      </c>
    </row>
    <row r="14" spans="1:27" ht="14.25" x14ac:dyDescent="0.2">
      <c r="A14" s="135">
        <v>1903</v>
      </c>
      <c r="B14" s="15">
        <v>13.97</v>
      </c>
      <c r="C14" s="15">
        <v>0</v>
      </c>
      <c r="D14" s="15">
        <v>1.016</v>
      </c>
      <c r="E14" s="15">
        <v>32.003999999999998</v>
      </c>
      <c r="F14" s="15">
        <v>169.92599999999999</v>
      </c>
      <c r="G14" s="15">
        <v>62.991999999999997</v>
      </c>
      <c r="H14" s="15">
        <v>177.8</v>
      </c>
      <c r="I14" s="15">
        <v>372.87200000000001</v>
      </c>
      <c r="J14" s="15">
        <v>109.72799999999999</v>
      </c>
      <c r="K14" s="15">
        <v>123.69799999999999</v>
      </c>
      <c r="L14" s="15">
        <v>219.964</v>
      </c>
      <c r="M14" s="15">
        <v>218.94800000000001</v>
      </c>
      <c r="N14" s="162">
        <v>1502.9180000000001</v>
      </c>
      <c r="O14" s="144">
        <f t="shared" si="0"/>
        <v>58</v>
      </c>
    </row>
    <row r="15" spans="1:27" x14ac:dyDescent="0.2">
      <c r="A15" s="135">
        <v>1904</v>
      </c>
      <c r="B15" s="15">
        <v>66.040000000000006</v>
      </c>
      <c r="C15" s="15">
        <v>8.89</v>
      </c>
      <c r="D15" s="15">
        <v>126.746</v>
      </c>
      <c r="E15" s="15">
        <v>196.85</v>
      </c>
      <c r="F15" s="15"/>
      <c r="G15" s="15"/>
      <c r="H15" s="15"/>
      <c r="I15" s="15"/>
      <c r="J15" s="15"/>
      <c r="K15" s="15"/>
      <c r="L15" s="15"/>
      <c r="M15" s="15"/>
      <c r="N15" s="162"/>
    </row>
    <row r="16" spans="1:27" ht="14.25" x14ac:dyDescent="0.2">
      <c r="A16" s="135">
        <v>1905</v>
      </c>
      <c r="B16" s="15">
        <v>0</v>
      </c>
      <c r="C16" s="15">
        <v>0</v>
      </c>
      <c r="D16" s="15">
        <v>10.922000000000001</v>
      </c>
      <c r="E16" s="15">
        <v>79.756</v>
      </c>
      <c r="F16" s="15">
        <v>80.263999999999996</v>
      </c>
      <c r="G16" s="15">
        <v>295.40199999999999</v>
      </c>
      <c r="H16" s="15">
        <v>145.79599999999999</v>
      </c>
      <c r="I16" s="15">
        <v>134.874</v>
      </c>
      <c r="J16" s="15">
        <v>162.56</v>
      </c>
      <c r="K16" s="15">
        <v>187.19800000000001</v>
      </c>
      <c r="L16" s="15">
        <v>169.41800000000001</v>
      </c>
      <c r="M16" s="15">
        <v>124.46</v>
      </c>
      <c r="N16" s="162">
        <v>1390.65</v>
      </c>
      <c r="O16" s="144">
        <f t="shared" ref="O16" si="1">RANK(N16,N$5:N$80,0)</f>
        <v>63</v>
      </c>
    </row>
    <row r="17" spans="1:15" ht="14.25" x14ac:dyDescent="0.2">
      <c r="A17" s="135">
        <v>1906</v>
      </c>
      <c r="B17" s="15">
        <v>17.271999999999998</v>
      </c>
      <c r="C17" s="15">
        <v>18.288</v>
      </c>
      <c r="D17" s="15">
        <v>0.254</v>
      </c>
      <c r="E17" s="15">
        <v>181.864</v>
      </c>
      <c r="F17" s="15">
        <v>227.584</v>
      </c>
      <c r="G17" s="15">
        <v>266.19200000000001</v>
      </c>
      <c r="H17" s="15">
        <v>198.62799999999999</v>
      </c>
      <c r="I17" s="15">
        <v>191.262</v>
      </c>
      <c r="J17" s="15">
        <v>98.043999999999997</v>
      </c>
      <c r="K17" s="15">
        <v>85.597999999999999</v>
      </c>
      <c r="L17" s="15">
        <v>366.52199999999999</v>
      </c>
      <c r="M17" s="15">
        <v>138.17599999999999</v>
      </c>
      <c r="N17" s="162">
        <v>1789.6839999999997</v>
      </c>
      <c r="O17" s="144">
        <f>RANK(N17,N$5:N$80,0)</f>
        <v>27</v>
      </c>
    </row>
    <row r="18" spans="1:15" ht="14.25" x14ac:dyDescent="0.2">
      <c r="A18" s="135">
        <v>1907</v>
      </c>
      <c r="B18" s="15">
        <v>7.8739999999999997</v>
      </c>
      <c r="C18" s="15">
        <v>3.556</v>
      </c>
      <c r="D18" s="15">
        <v>0.254</v>
      </c>
      <c r="E18" s="15">
        <v>0</v>
      </c>
      <c r="F18" s="15">
        <v>154.68600000000001</v>
      </c>
      <c r="G18" s="15">
        <v>300.99</v>
      </c>
      <c r="H18" s="15">
        <v>103.12399999999998</v>
      </c>
      <c r="I18" s="15">
        <v>219.202</v>
      </c>
      <c r="J18" s="15">
        <v>253.74600000000001</v>
      </c>
      <c r="K18" s="15">
        <v>258.572</v>
      </c>
      <c r="L18" s="15">
        <v>254.762</v>
      </c>
      <c r="M18" s="15">
        <v>115.57</v>
      </c>
      <c r="N18" s="162">
        <v>1672.3359999999998</v>
      </c>
      <c r="O18" s="144">
        <f t="shared" ref="O18:O80" si="2">RANK(N18,N$5:N$80,0)</f>
        <v>41</v>
      </c>
    </row>
    <row r="19" spans="1:15" ht="14.25" x14ac:dyDescent="0.2">
      <c r="A19" s="135">
        <v>1908</v>
      </c>
      <c r="B19" s="15">
        <v>5.3339999999999996</v>
      </c>
      <c r="C19" s="15">
        <v>13.97</v>
      </c>
      <c r="D19" s="15">
        <v>0</v>
      </c>
      <c r="E19" s="15">
        <v>19.303999999999998</v>
      </c>
      <c r="F19" s="15">
        <v>219.71</v>
      </c>
      <c r="G19" s="15">
        <v>126.492</v>
      </c>
      <c r="H19" s="15">
        <v>143.76400000000001</v>
      </c>
      <c r="I19" s="15">
        <v>266.19200000000001</v>
      </c>
      <c r="J19" s="15">
        <v>150.62200000000001</v>
      </c>
      <c r="K19" s="15">
        <v>190.75399999999999</v>
      </c>
      <c r="L19" s="15">
        <v>187.19800000000001</v>
      </c>
      <c r="M19" s="15">
        <v>117.09399999999999</v>
      </c>
      <c r="N19" s="162">
        <v>1440.4340000000002</v>
      </c>
      <c r="O19" s="144">
        <f t="shared" si="2"/>
        <v>61</v>
      </c>
    </row>
    <row r="20" spans="1:15" ht="14.25" x14ac:dyDescent="0.2">
      <c r="A20" s="135">
        <v>1909</v>
      </c>
      <c r="B20" s="15">
        <v>36.83</v>
      </c>
      <c r="C20" s="15">
        <v>42.926000000000002</v>
      </c>
      <c r="D20" s="15">
        <v>3.556</v>
      </c>
      <c r="E20" s="15">
        <v>71.882000000000005</v>
      </c>
      <c r="F20" s="15">
        <v>246.126</v>
      </c>
      <c r="G20" s="15">
        <v>306.32400000000001</v>
      </c>
      <c r="H20" s="15">
        <v>378.96800000000002</v>
      </c>
      <c r="I20" s="15">
        <v>174.244</v>
      </c>
      <c r="J20" s="15">
        <v>104.39400000000001</v>
      </c>
      <c r="K20" s="15">
        <v>284.48</v>
      </c>
      <c r="L20" s="15">
        <v>406.14600000000002</v>
      </c>
      <c r="M20" s="15">
        <v>307.84800000000001</v>
      </c>
      <c r="N20" s="162">
        <v>2363.7240000000002</v>
      </c>
      <c r="O20" s="144">
        <f t="shared" si="2"/>
        <v>2</v>
      </c>
    </row>
    <row r="21" spans="1:15" ht="14.25" x14ac:dyDescent="0.2">
      <c r="A21" s="135">
        <v>1910</v>
      </c>
      <c r="B21" s="15">
        <v>24.638000000000002</v>
      </c>
      <c r="C21" s="15">
        <v>11.683999999999999</v>
      </c>
      <c r="D21" s="15">
        <v>54.863999999999997</v>
      </c>
      <c r="E21" s="15">
        <v>92.201999999999998</v>
      </c>
      <c r="F21" s="15">
        <v>225.55199999999999</v>
      </c>
      <c r="G21" s="15">
        <v>265.17599999999999</v>
      </c>
      <c r="H21" s="15">
        <v>228.346</v>
      </c>
      <c r="I21" s="15">
        <v>275.58999999999997</v>
      </c>
      <c r="J21" s="15">
        <v>131.572</v>
      </c>
      <c r="K21" s="15">
        <v>253.49199999999999</v>
      </c>
      <c r="L21" s="15">
        <v>100.83799999999999</v>
      </c>
      <c r="M21" s="15">
        <v>248.666</v>
      </c>
      <c r="N21" s="162">
        <v>1912.6199999999997</v>
      </c>
      <c r="O21" s="144">
        <f t="shared" si="2"/>
        <v>18</v>
      </c>
    </row>
    <row r="22" spans="1:15" ht="14.25" x14ac:dyDescent="0.2">
      <c r="A22" s="135">
        <v>1911</v>
      </c>
      <c r="B22" s="15">
        <v>9.6519999999999992</v>
      </c>
      <c r="C22" s="15">
        <v>81.787999999999997</v>
      </c>
      <c r="D22" s="15">
        <v>0</v>
      </c>
      <c r="E22" s="15">
        <v>187.70599999999999</v>
      </c>
      <c r="F22" s="15">
        <v>224.79</v>
      </c>
      <c r="G22" s="15">
        <v>107.44199999999999</v>
      </c>
      <c r="H22" s="15">
        <v>180.84800000000001</v>
      </c>
      <c r="I22" s="15">
        <v>215.9</v>
      </c>
      <c r="J22" s="15">
        <v>219.964</v>
      </c>
      <c r="K22" s="15">
        <v>215.13800000000001</v>
      </c>
      <c r="L22" s="15">
        <v>140.97</v>
      </c>
      <c r="M22" s="15">
        <v>34.543999999999997</v>
      </c>
      <c r="N22" s="162">
        <v>1618.742</v>
      </c>
      <c r="O22" s="144">
        <f t="shared" si="2"/>
        <v>50</v>
      </c>
    </row>
    <row r="23" spans="1:15" ht="14.25" x14ac:dyDescent="0.2">
      <c r="A23" s="135">
        <v>1912</v>
      </c>
      <c r="B23" s="15">
        <v>0</v>
      </c>
      <c r="C23" s="15">
        <v>4.5720000000000001</v>
      </c>
      <c r="D23" s="15">
        <v>0</v>
      </c>
      <c r="E23" s="15">
        <v>73.152000000000001</v>
      </c>
      <c r="F23" s="15">
        <v>242.82400000000001</v>
      </c>
      <c r="G23" s="15">
        <v>149.352</v>
      </c>
      <c r="H23" s="15">
        <v>247.904</v>
      </c>
      <c r="I23" s="15">
        <v>172.46600000000001</v>
      </c>
      <c r="J23" s="15">
        <v>254.25399999999999</v>
      </c>
      <c r="K23" s="15">
        <v>400.05</v>
      </c>
      <c r="L23" s="15">
        <v>155.95599999999999</v>
      </c>
      <c r="M23" s="15">
        <v>125.476</v>
      </c>
      <c r="N23" s="162">
        <v>1826.0059999999999</v>
      </c>
      <c r="O23" s="144">
        <f t="shared" si="2"/>
        <v>24</v>
      </c>
    </row>
    <row r="24" spans="1:15" ht="14.25" x14ac:dyDescent="0.2">
      <c r="A24" s="135">
        <v>1913</v>
      </c>
      <c r="B24" s="15">
        <v>19.812000000000001</v>
      </c>
      <c r="C24" s="15">
        <v>4.8259999999999996</v>
      </c>
      <c r="D24" s="15">
        <v>0</v>
      </c>
      <c r="E24" s="15">
        <v>1.524</v>
      </c>
      <c r="F24" s="15">
        <v>204.21599999999998</v>
      </c>
      <c r="G24" s="15">
        <v>181.61</v>
      </c>
      <c r="H24" s="15">
        <v>107.18799999999999</v>
      </c>
      <c r="I24" s="15">
        <v>171.196</v>
      </c>
      <c r="J24" s="15">
        <v>228.85400000000001</v>
      </c>
      <c r="K24" s="15">
        <v>262.38200000000001</v>
      </c>
      <c r="L24" s="15">
        <v>236.22</v>
      </c>
      <c r="M24" s="15">
        <v>94.488</v>
      </c>
      <c r="N24" s="162">
        <v>1512.316</v>
      </c>
      <c r="O24" s="144">
        <f t="shared" si="2"/>
        <v>57</v>
      </c>
    </row>
    <row r="25" spans="1:15" ht="14.25" x14ac:dyDescent="0.2">
      <c r="A25" s="135">
        <v>1914</v>
      </c>
      <c r="B25" s="15">
        <v>7.62</v>
      </c>
      <c r="C25" s="15">
        <v>0</v>
      </c>
      <c r="D25" s="15">
        <v>0</v>
      </c>
      <c r="E25" s="15">
        <v>125.476</v>
      </c>
      <c r="F25" s="15">
        <v>207.26400000000001</v>
      </c>
      <c r="G25" s="15">
        <v>184.15</v>
      </c>
      <c r="H25" s="15">
        <v>127</v>
      </c>
      <c r="I25" s="15">
        <v>131.82599999999999</v>
      </c>
      <c r="J25" s="15">
        <v>196.08799999999999</v>
      </c>
      <c r="K25" s="15">
        <v>177.03800000000001</v>
      </c>
      <c r="L25" s="15">
        <v>304.54599999999999</v>
      </c>
      <c r="M25" s="15">
        <v>188.214</v>
      </c>
      <c r="N25" s="162">
        <v>1649.222</v>
      </c>
      <c r="O25" s="144">
        <f t="shared" si="2"/>
        <v>45</v>
      </c>
    </row>
    <row r="26" spans="1:15" ht="14.25" x14ac:dyDescent="0.2">
      <c r="A26" s="135">
        <v>1915</v>
      </c>
      <c r="B26" s="15">
        <v>56.642000000000003</v>
      </c>
      <c r="C26" s="15">
        <v>69.341999999999999</v>
      </c>
      <c r="D26" s="15">
        <v>0</v>
      </c>
      <c r="E26" s="15">
        <v>110.998</v>
      </c>
      <c r="F26" s="15">
        <v>201.16800000000001</v>
      </c>
      <c r="G26" s="15">
        <v>60.198</v>
      </c>
      <c r="H26" s="15">
        <v>169.16399999999999</v>
      </c>
      <c r="I26" s="15">
        <v>332.48599999999999</v>
      </c>
      <c r="J26" s="15">
        <v>91.186000000000007</v>
      </c>
      <c r="K26" s="15">
        <v>261.36599999999999</v>
      </c>
      <c r="L26" s="15">
        <v>194.05600000000001</v>
      </c>
      <c r="M26" s="15">
        <v>113.792</v>
      </c>
      <c r="N26" s="162">
        <v>1660.3979999999999</v>
      </c>
      <c r="O26" s="144">
        <f t="shared" si="2"/>
        <v>43</v>
      </c>
    </row>
    <row r="27" spans="1:15" ht="14.25" x14ac:dyDescent="0.2">
      <c r="A27" s="135">
        <v>1916</v>
      </c>
      <c r="B27" s="15">
        <v>29.21</v>
      </c>
      <c r="C27" s="15">
        <v>37.084000000000003</v>
      </c>
      <c r="D27" s="15">
        <v>10.922000000000001</v>
      </c>
      <c r="E27" s="15">
        <v>77.724000000000004</v>
      </c>
      <c r="F27" s="15">
        <v>321.05599999999998</v>
      </c>
      <c r="G27" s="15">
        <v>100.33</v>
      </c>
      <c r="H27" s="15">
        <v>248.666</v>
      </c>
      <c r="I27" s="15">
        <v>296.92599999999999</v>
      </c>
      <c r="J27" s="15">
        <v>177.03800000000001</v>
      </c>
      <c r="K27" s="15">
        <v>275.84399999999999</v>
      </c>
      <c r="L27" s="15">
        <v>206.24799999999996</v>
      </c>
      <c r="M27" s="15">
        <v>125.476</v>
      </c>
      <c r="N27" s="162">
        <v>1906.5239999999999</v>
      </c>
      <c r="O27" s="144">
        <f t="shared" si="2"/>
        <v>20</v>
      </c>
    </row>
    <row r="28" spans="1:15" ht="14.25" x14ac:dyDescent="0.2">
      <c r="A28" s="135">
        <v>1917</v>
      </c>
      <c r="B28" s="15">
        <v>7.8739999999999997</v>
      </c>
      <c r="C28" s="15">
        <v>4.8259999999999996</v>
      </c>
      <c r="D28" s="15">
        <v>0</v>
      </c>
      <c r="E28" s="15">
        <v>51.561999999999991</v>
      </c>
      <c r="F28" s="15">
        <v>126.492</v>
      </c>
      <c r="G28" s="15">
        <v>206.75600000000003</v>
      </c>
      <c r="H28" s="15">
        <v>232.91800000000001</v>
      </c>
      <c r="I28" s="15">
        <v>159.25800000000001</v>
      </c>
      <c r="J28" s="15">
        <v>264.41399999999999</v>
      </c>
      <c r="K28" s="15">
        <v>147.066</v>
      </c>
      <c r="L28" s="15">
        <v>338.07400000000001</v>
      </c>
      <c r="M28" s="15">
        <v>114.04600000000001</v>
      </c>
      <c r="N28" s="162">
        <v>1653.2860000000001</v>
      </c>
      <c r="O28" s="144">
        <f t="shared" si="2"/>
        <v>44</v>
      </c>
    </row>
    <row r="29" spans="1:15" ht="14.25" x14ac:dyDescent="0.2">
      <c r="A29" s="135">
        <v>1918</v>
      </c>
      <c r="B29" s="15">
        <v>25.908000000000001</v>
      </c>
      <c r="C29" s="15">
        <v>0</v>
      </c>
      <c r="D29" s="15">
        <v>33.527999999999999</v>
      </c>
      <c r="E29" s="15">
        <v>109.982</v>
      </c>
      <c r="F29" s="15">
        <v>163.83000000000001</v>
      </c>
      <c r="G29" s="15">
        <v>116.078</v>
      </c>
      <c r="H29" s="15">
        <v>109.72799999999999</v>
      </c>
      <c r="I29" s="15">
        <v>95.25</v>
      </c>
      <c r="J29" s="15">
        <v>167.13200000000001</v>
      </c>
      <c r="K29" s="15">
        <v>216.40799999999999</v>
      </c>
      <c r="L29" s="15">
        <v>218.94800000000001</v>
      </c>
      <c r="M29" s="15">
        <v>36.067999999999998</v>
      </c>
      <c r="N29" s="162">
        <v>1292.8599999999999</v>
      </c>
      <c r="O29" s="144">
        <f t="shared" si="2"/>
        <v>65</v>
      </c>
    </row>
    <row r="30" spans="1:15" ht="14.25" x14ac:dyDescent="0.2">
      <c r="A30" s="135">
        <v>1919</v>
      </c>
      <c r="B30" s="15">
        <v>3.302</v>
      </c>
      <c r="C30" s="15">
        <v>1.524</v>
      </c>
      <c r="D30" s="15">
        <v>0</v>
      </c>
      <c r="E30" s="15">
        <v>160.52799999999999</v>
      </c>
      <c r="F30" s="15">
        <v>150.36799999999999</v>
      </c>
      <c r="G30" s="15">
        <v>196.85</v>
      </c>
      <c r="H30" s="15">
        <v>125.476</v>
      </c>
      <c r="I30" s="15">
        <v>151.38399999999999</v>
      </c>
      <c r="J30" s="15">
        <v>214.88399999999999</v>
      </c>
      <c r="K30" s="15">
        <v>300.22800000000001</v>
      </c>
      <c r="L30" s="15">
        <v>129.54</v>
      </c>
      <c r="M30" s="15">
        <v>28.702000000000002</v>
      </c>
      <c r="N30" s="162">
        <v>1462.7860000000001</v>
      </c>
      <c r="O30" s="144">
        <f t="shared" si="2"/>
        <v>60</v>
      </c>
    </row>
    <row r="31" spans="1:15" ht="14.25" x14ac:dyDescent="0.2">
      <c r="A31" s="135">
        <v>1920</v>
      </c>
      <c r="B31" s="15">
        <v>0</v>
      </c>
      <c r="C31" s="15">
        <v>0</v>
      </c>
      <c r="D31" s="15">
        <v>8.89</v>
      </c>
      <c r="E31" s="15">
        <v>89.915999999999997</v>
      </c>
      <c r="F31" s="15">
        <v>56.896000000000001</v>
      </c>
      <c r="G31" s="15">
        <v>112.268</v>
      </c>
      <c r="H31" s="15">
        <v>160.274</v>
      </c>
      <c r="I31" s="15">
        <v>291.59199999999998</v>
      </c>
      <c r="J31" s="15">
        <v>242.82400000000001</v>
      </c>
      <c r="K31" s="15">
        <v>168.65600000000001</v>
      </c>
      <c r="L31" s="15">
        <v>440.69</v>
      </c>
      <c r="M31" s="15">
        <v>60.706000000000003</v>
      </c>
      <c r="N31" s="162">
        <v>1632.712</v>
      </c>
      <c r="O31" s="144">
        <f t="shared" si="2"/>
        <v>47</v>
      </c>
    </row>
    <row r="32" spans="1:15" ht="14.25" x14ac:dyDescent="0.2">
      <c r="A32" s="135">
        <v>1921</v>
      </c>
      <c r="B32" s="15">
        <v>37.845999999999997</v>
      </c>
      <c r="C32" s="15">
        <v>79.756</v>
      </c>
      <c r="D32" s="15">
        <v>83.566000000000003</v>
      </c>
      <c r="E32" s="15">
        <v>48.26</v>
      </c>
      <c r="F32" s="15">
        <v>210.31199999999998</v>
      </c>
      <c r="G32" s="15">
        <v>182.88</v>
      </c>
      <c r="H32" s="15">
        <v>226.56800000000001</v>
      </c>
      <c r="I32" s="15">
        <v>238.25200000000001</v>
      </c>
      <c r="J32" s="15">
        <v>83.311999999999998</v>
      </c>
      <c r="K32" s="15">
        <v>374.904</v>
      </c>
      <c r="L32" s="15">
        <v>132.08000000000001</v>
      </c>
      <c r="M32" s="15">
        <v>122.17400000000001</v>
      </c>
      <c r="N32" s="162">
        <v>1819.9099999999999</v>
      </c>
      <c r="O32" s="144">
        <f t="shared" si="2"/>
        <v>25</v>
      </c>
    </row>
    <row r="33" spans="1:15" ht="14.25" x14ac:dyDescent="0.2">
      <c r="A33" s="135">
        <v>1922</v>
      </c>
      <c r="B33" s="15">
        <v>63.246000000000002</v>
      </c>
      <c r="C33" s="15">
        <v>41.655999999999999</v>
      </c>
      <c r="D33" s="15">
        <v>30.225999999999999</v>
      </c>
      <c r="E33" s="15">
        <v>3.556</v>
      </c>
      <c r="F33" s="15">
        <v>217.93199999999999</v>
      </c>
      <c r="G33" s="15">
        <v>195.072</v>
      </c>
      <c r="H33" s="15">
        <v>164.33799999999999</v>
      </c>
      <c r="I33" s="15">
        <v>32.765999999999998</v>
      </c>
      <c r="J33" s="15">
        <v>199.898</v>
      </c>
      <c r="K33" s="15">
        <v>240.03</v>
      </c>
      <c r="L33" s="15">
        <v>208.78800000000001</v>
      </c>
      <c r="M33" s="15">
        <v>142.494</v>
      </c>
      <c r="N33" s="162">
        <v>1540.002</v>
      </c>
      <c r="O33" s="144">
        <f t="shared" si="2"/>
        <v>55</v>
      </c>
    </row>
    <row r="34" spans="1:15" ht="14.25" x14ac:dyDescent="0.2">
      <c r="A34" s="135">
        <v>1923</v>
      </c>
      <c r="B34" s="15">
        <v>14.731999999999999</v>
      </c>
      <c r="C34" s="15">
        <v>0</v>
      </c>
      <c r="D34" s="15">
        <v>0</v>
      </c>
      <c r="E34" s="15">
        <v>23.622</v>
      </c>
      <c r="F34" s="15">
        <v>197.10400000000001</v>
      </c>
      <c r="G34" s="15">
        <v>154.43199999999999</v>
      </c>
      <c r="H34" s="15">
        <v>87.376000000000005</v>
      </c>
      <c r="I34" s="15">
        <v>129.79400000000001</v>
      </c>
      <c r="J34" s="15">
        <v>107.44199999999999</v>
      </c>
      <c r="K34" s="15">
        <v>345.44</v>
      </c>
      <c r="L34" s="15">
        <v>206.24799999999996</v>
      </c>
      <c r="M34" s="15">
        <v>126.492</v>
      </c>
      <c r="N34" s="162">
        <v>1392.682</v>
      </c>
      <c r="O34" s="144">
        <f t="shared" si="2"/>
        <v>62</v>
      </c>
    </row>
    <row r="35" spans="1:15" ht="14.25" x14ac:dyDescent="0.2">
      <c r="A35" s="135">
        <v>1924</v>
      </c>
      <c r="B35" s="15">
        <v>0</v>
      </c>
      <c r="C35" s="15">
        <v>3.302</v>
      </c>
      <c r="D35" s="15">
        <v>18.795999999999999</v>
      </c>
      <c r="E35" s="15">
        <v>55.118000000000002</v>
      </c>
      <c r="F35" s="15">
        <v>159.512</v>
      </c>
      <c r="G35" s="15">
        <v>180.08600000000001</v>
      </c>
      <c r="H35" s="15">
        <v>153.66999999999999</v>
      </c>
      <c r="I35" s="15">
        <v>397.25599999999997</v>
      </c>
      <c r="J35" s="15">
        <v>331.97800000000001</v>
      </c>
      <c r="K35" s="15">
        <v>229.108</v>
      </c>
      <c r="L35" s="15">
        <v>318.51600000000002</v>
      </c>
      <c r="M35" s="15">
        <v>207.01</v>
      </c>
      <c r="N35" s="162">
        <v>2054.3519999999999</v>
      </c>
      <c r="O35" s="144">
        <f t="shared" si="2"/>
        <v>9</v>
      </c>
    </row>
    <row r="36" spans="1:15" ht="14.25" x14ac:dyDescent="0.2">
      <c r="A36" s="135">
        <v>1925</v>
      </c>
      <c r="B36" s="15">
        <v>33.781999999999996</v>
      </c>
      <c r="C36" s="15">
        <v>6.0960000000000001</v>
      </c>
      <c r="D36" s="15">
        <v>1.524</v>
      </c>
      <c r="E36" s="15">
        <v>77.47</v>
      </c>
      <c r="F36" s="15">
        <v>170.68799999999999</v>
      </c>
      <c r="G36" s="15">
        <v>413.25799999999998</v>
      </c>
      <c r="H36" s="15">
        <v>100.33</v>
      </c>
      <c r="I36" s="15">
        <v>270.25599999999997</v>
      </c>
      <c r="J36" s="15">
        <v>214.88399999999999</v>
      </c>
      <c r="K36" s="15">
        <v>246.126</v>
      </c>
      <c r="L36" s="15">
        <v>81.787999999999997</v>
      </c>
      <c r="M36" s="15">
        <v>49.021999999999998</v>
      </c>
      <c r="N36" s="162">
        <v>1665.2239999999999</v>
      </c>
      <c r="O36" s="144">
        <f t="shared" si="2"/>
        <v>42</v>
      </c>
    </row>
    <row r="37" spans="1:15" ht="14.25" x14ac:dyDescent="0.2">
      <c r="A37" s="135">
        <v>1926</v>
      </c>
      <c r="B37" s="15">
        <v>0</v>
      </c>
      <c r="C37" s="15">
        <v>1.778</v>
      </c>
      <c r="D37" s="15">
        <v>0</v>
      </c>
      <c r="E37" s="15">
        <v>1.524</v>
      </c>
      <c r="F37" s="15">
        <v>111.76</v>
      </c>
      <c r="G37" s="15">
        <v>342.64600000000002</v>
      </c>
      <c r="H37" s="15">
        <v>257.30200000000002</v>
      </c>
      <c r="I37" s="15">
        <v>277.36799999999999</v>
      </c>
      <c r="J37" s="15">
        <v>225.55199999999999</v>
      </c>
      <c r="K37" s="15">
        <v>238.76</v>
      </c>
      <c r="L37" s="15">
        <v>252.476</v>
      </c>
      <c r="M37" s="15">
        <v>212.85200000000003</v>
      </c>
      <c r="N37" s="162">
        <v>1922.0179999999998</v>
      </c>
      <c r="O37" s="144">
        <f t="shared" si="2"/>
        <v>17</v>
      </c>
    </row>
    <row r="38" spans="1:15" ht="14.25" x14ac:dyDescent="0.2">
      <c r="A38" s="135">
        <v>1927</v>
      </c>
      <c r="B38" s="15">
        <v>5.5880000000000001</v>
      </c>
      <c r="C38" s="15">
        <v>57.658000000000001</v>
      </c>
      <c r="D38" s="15">
        <v>0.254</v>
      </c>
      <c r="E38" s="15">
        <v>134.11199999999999</v>
      </c>
      <c r="F38" s="15">
        <v>247.904</v>
      </c>
      <c r="G38" s="15">
        <v>271.01799999999997</v>
      </c>
      <c r="H38" s="15">
        <v>211.328</v>
      </c>
      <c r="I38" s="15">
        <v>186.43600000000001</v>
      </c>
      <c r="J38" s="15">
        <v>181.35599999999999</v>
      </c>
      <c r="K38" s="15">
        <v>216.916</v>
      </c>
      <c r="L38" s="15">
        <v>157.47999999999999</v>
      </c>
      <c r="M38" s="15">
        <v>89.662000000000006</v>
      </c>
      <c r="N38" s="162">
        <v>1759.7119999999998</v>
      </c>
      <c r="O38" s="144">
        <f t="shared" si="2"/>
        <v>33</v>
      </c>
    </row>
    <row r="39" spans="1:15" ht="14.25" x14ac:dyDescent="0.2">
      <c r="A39" s="135">
        <v>1928</v>
      </c>
      <c r="B39" s="15">
        <v>2.54</v>
      </c>
      <c r="C39" s="15">
        <v>2.54</v>
      </c>
      <c r="D39" s="15">
        <v>103.63200000000001</v>
      </c>
      <c r="E39" s="15">
        <v>88.138000000000005</v>
      </c>
      <c r="F39" s="15">
        <v>121.158</v>
      </c>
      <c r="G39" s="15">
        <v>211.58199999999999</v>
      </c>
      <c r="H39" s="15">
        <v>210.82</v>
      </c>
      <c r="I39" s="15">
        <v>172.97399999999999</v>
      </c>
      <c r="J39" s="15">
        <v>250.952</v>
      </c>
      <c r="K39" s="15">
        <v>302.00599999999997</v>
      </c>
      <c r="L39" s="15">
        <v>521.20799999999997</v>
      </c>
      <c r="M39" s="15">
        <v>194.81800000000001</v>
      </c>
      <c r="N39" s="162">
        <v>2182.3680000000004</v>
      </c>
      <c r="O39" s="144">
        <f t="shared" si="2"/>
        <v>4</v>
      </c>
    </row>
    <row r="40" spans="1:15" ht="14.25" x14ac:dyDescent="0.2">
      <c r="A40" s="135">
        <v>1929</v>
      </c>
      <c r="B40" s="15">
        <v>4.8259999999999996</v>
      </c>
      <c r="C40" s="15">
        <v>0.254</v>
      </c>
      <c r="D40" s="15">
        <v>81.787999999999997</v>
      </c>
      <c r="E40" s="15">
        <v>17.018000000000001</v>
      </c>
      <c r="F40" s="15">
        <v>117.348</v>
      </c>
      <c r="G40" s="15">
        <v>244.602</v>
      </c>
      <c r="H40" s="15">
        <v>133.35</v>
      </c>
      <c r="I40" s="15">
        <v>308.61</v>
      </c>
      <c r="J40" s="15">
        <v>244.85599999999999</v>
      </c>
      <c r="K40" s="15">
        <v>191.262</v>
      </c>
      <c r="L40" s="15">
        <v>307.08600000000001</v>
      </c>
      <c r="M40" s="15">
        <v>103.63200000000001</v>
      </c>
      <c r="N40" s="162">
        <v>1754.6320000000001</v>
      </c>
      <c r="O40" s="144">
        <f t="shared" si="2"/>
        <v>34</v>
      </c>
    </row>
    <row r="41" spans="1:15" ht="14.25" x14ac:dyDescent="0.2">
      <c r="A41" s="135">
        <v>1930</v>
      </c>
      <c r="B41" s="15">
        <v>15.748000000000117</v>
      </c>
      <c r="C41" s="15">
        <v>22.097999999999999</v>
      </c>
      <c r="D41" s="15">
        <v>0.254</v>
      </c>
      <c r="E41" s="15">
        <v>167.89400000000001</v>
      </c>
      <c r="F41" s="15">
        <v>247.39599999999999</v>
      </c>
      <c r="G41" s="15">
        <v>76.2</v>
      </c>
      <c r="H41" s="15">
        <v>83.82</v>
      </c>
      <c r="I41" s="15">
        <v>104.14</v>
      </c>
      <c r="J41" s="15">
        <v>204.72400000000002</v>
      </c>
      <c r="K41" s="15">
        <v>218.69399999999999</v>
      </c>
      <c r="L41" s="15">
        <v>118.872</v>
      </c>
      <c r="M41" s="15">
        <v>63.246000000000002</v>
      </c>
      <c r="N41" s="162">
        <v>1323.0860000000002</v>
      </c>
      <c r="O41" s="144">
        <f t="shared" si="2"/>
        <v>64</v>
      </c>
    </row>
    <row r="42" spans="1:15" ht="14.25" x14ac:dyDescent="0.2">
      <c r="A42" s="135">
        <v>1931</v>
      </c>
      <c r="B42" s="15">
        <v>0.254</v>
      </c>
      <c r="C42" s="15">
        <v>0</v>
      </c>
      <c r="D42" s="15">
        <v>15.494</v>
      </c>
      <c r="E42" s="15">
        <v>43.942</v>
      </c>
      <c r="F42" s="15">
        <v>343.40800000000002</v>
      </c>
      <c r="G42" s="15">
        <v>211.58199999999999</v>
      </c>
      <c r="H42" s="15">
        <v>259.84199999999998</v>
      </c>
      <c r="I42" s="15">
        <v>94.233999999999995</v>
      </c>
      <c r="J42" s="15">
        <v>258.06400000000002</v>
      </c>
      <c r="K42" s="15">
        <v>217.678</v>
      </c>
      <c r="L42" s="15">
        <v>323.596</v>
      </c>
      <c r="M42" s="15">
        <v>136.398</v>
      </c>
      <c r="N42" s="162">
        <v>1904.492</v>
      </c>
      <c r="O42" s="144">
        <f t="shared" si="2"/>
        <v>21</v>
      </c>
    </row>
    <row r="43" spans="1:15" ht="14.25" x14ac:dyDescent="0.2">
      <c r="A43" s="135">
        <v>1932</v>
      </c>
      <c r="B43" s="15">
        <v>9.6519999999999992</v>
      </c>
      <c r="C43" s="15">
        <v>1.778</v>
      </c>
      <c r="D43" s="15">
        <v>6.6040000000000001</v>
      </c>
      <c r="E43" s="15">
        <v>183.38800000000001</v>
      </c>
      <c r="F43" s="15">
        <v>237.23599999999999</v>
      </c>
      <c r="G43" s="15">
        <v>201.16800000000001</v>
      </c>
      <c r="H43" s="15">
        <v>176.53</v>
      </c>
      <c r="I43" s="15">
        <v>186.69</v>
      </c>
      <c r="J43" s="15">
        <v>167.89400000000001</v>
      </c>
      <c r="K43" s="15">
        <v>262.89</v>
      </c>
      <c r="L43" s="15">
        <v>257.55599999999998</v>
      </c>
      <c r="M43" s="15">
        <v>74.676000000000002</v>
      </c>
      <c r="N43" s="162">
        <v>1766.0619999999999</v>
      </c>
      <c r="O43" s="144">
        <f t="shared" si="2"/>
        <v>32</v>
      </c>
    </row>
    <row r="44" spans="1:15" ht="14.25" x14ac:dyDescent="0.2">
      <c r="A44" s="135">
        <v>1933</v>
      </c>
      <c r="B44" s="15">
        <v>30.225999999999999</v>
      </c>
      <c r="C44" s="15">
        <v>7.3659999999999997</v>
      </c>
      <c r="D44" s="15">
        <v>8.3819999999999997</v>
      </c>
      <c r="E44" s="15">
        <v>95.757999999999996</v>
      </c>
      <c r="F44" s="15">
        <v>172.21199999999999</v>
      </c>
      <c r="G44" s="15">
        <v>333.75599999999997</v>
      </c>
      <c r="H44" s="15">
        <v>138.17599999999999</v>
      </c>
      <c r="I44" s="15">
        <v>191.51599999999999</v>
      </c>
      <c r="J44" s="15">
        <v>133.60400000000001</v>
      </c>
      <c r="K44" s="15">
        <v>131.572</v>
      </c>
      <c r="L44" s="15">
        <v>276.86</v>
      </c>
      <c r="M44" s="15">
        <v>201.93</v>
      </c>
      <c r="N44" s="162">
        <v>1721.3579999999999</v>
      </c>
      <c r="O44" s="144">
        <f t="shared" si="2"/>
        <v>36</v>
      </c>
    </row>
    <row r="45" spans="1:15" ht="14.25" x14ac:dyDescent="0.2">
      <c r="A45" s="135">
        <v>1934</v>
      </c>
      <c r="B45" s="15">
        <v>122.682</v>
      </c>
      <c r="C45" s="15">
        <v>1.524</v>
      </c>
      <c r="D45" s="15">
        <v>4.8259999999999996</v>
      </c>
      <c r="E45" s="15">
        <v>131.82599999999999</v>
      </c>
      <c r="F45" s="15">
        <v>173.99</v>
      </c>
      <c r="G45" s="15">
        <v>272.54199999999997</v>
      </c>
      <c r="H45" s="15">
        <v>144.27199999999999</v>
      </c>
      <c r="I45" s="15">
        <v>128.01599999999999</v>
      </c>
      <c r="J45" s="15">
        <v>439.166</v>
      </c>
      <c r="K45" s="15">
        <v>257.81</v>
      </c>
      <c r="L45" s="15">
        <v>311.91199999999998</v>
      </c>
      <c r="M45" s="15">
        <v>88.9</v>
      </c>
      <c r="N45" s="162">
        <v>2077.4659999999999</v>
      </c>
      <c r="O45" s="144">
        <f t="shared" si="2"/>
        <v>8</v>
      </c>
    </row>
    <row r="46" spans="1:15" ht="14.25" x14ac:dyDescent="0.2">
      <c r="A46" s="135">
        <v>1935</v>
      </c>
      <c r="B46" s="15">
        <v>20.827999999999999</v>
      </c>
      <c r="C46" s="15">
        <v>10.667999999999999</v>
      </c>
      <c r="D46" s="15">
        <v>0</v>
      </c>
      <c r="E46" s="15">
        <v>54.61</v>
      </c>
      <c r="F46" s="15">
        <v>223.26599999999999</v>
      </c>
      <c r="G46" s="15">
        <v>173.482</v>
      </c>
      <c r="H46" s="15">
        <v>325.37400000000002</v>
      </c>
      <c r="I46" s="15">
        <v>302.26</v>
      </c>
      <c r="J46" s="15">
        <v>132.84200000000001</v>
      </c>
      <c r="K46" s="15">
        <v>245.87200000000001</v>
      </c>
      <c r="L46" s="15">
        <v>487.93400000000003</v>
      </c>
      <c r="M46" s="15">
        <v>110.998</v>
      </c>
      <c r="N46" s="162">
        <v>2088.134</v>
      </c>
      <c r="O46" s="144">
        <f t="shared" si="2"/>
        <v>7</v>
      </c>
    </row>
    <row r="47" spans="1:15" ht="14.25" x14ac:dyDescent="0.2">
      <c r="A47" s="135">
        <v>1936</v>
      </c>
      <c r="B47" s="15">
        <v>22.606000000000002</v>
      </c>
      <c r="C47" s="15">
        <v>0</v>
      </c>
      <c r="D47" s="15">
        <v>18.542000000000002</v>
      </c>
      <c r="E47" s="15">
        <v>35.56</v>
      </c>
      <c r="F47" s="15">
        <v>155.44800000000001</v>
      </c>
      <c r="G47" s="15">
        <v>198.12</v>
      </c>
      <c r="H47" s="15">
        <v>153.92400000000001</v>
      </c>
      <c r="I47" s="15">
        <v>163.83000000000001</v>
      </c>
      <c r="J47" s="15">
        <v>222.25</v>
      </c>
      <c r="K47" s="15">
        <v>203.2</v>
      </c>
      <c r="L47" s="15">
        <v>278.38400000000001</v>
      </c>
      <c r="M47" s="15">
        <v>39.878</v>
      </c>
      <c r="N47" s="162">
        <v>1491.742</v>
      </c>
      <c r="O47" s="144">
        <f t="shared" si="2"/>
        <v>59</v>
      </c>
    </row>
    <row r="48" spans="1:15" ht="14.25" x14ac:dyDescent="0.2">
      <c r="A48" s="135">
        <v>1937</v>
      </c>
      <c r="B48" s="15">
        <v>117.348</v>
      </c>
      <c r="C48" s="15">
        <v>14.986000000000001</v>
      </c>
      <c r="D48" s="15">
        <v>35.814</v>
      </c>
      <c r="E48" s="15">
        <v>26.67</v>
      </c>
      <c r="F48" s="15">
        <v>273.81200000000001</v>
      </c>
      <c r="G48" s="15">
        <v>186.18199999999999</v>
      </c>
      <c r="H48" s="15">
        <v>186.18199999999999</v>
      </c>
      <c r="I48" s="15">
        <v>104.14</v>
      </c>
      <c r="J48" s="15">
        <v>256.79399999999998</v>
      </c>
      <c r="K48" s="15">
        <v>236.47399999999999</v>
      </c>
      <c r="L48" s="15">
        <v>287.02</v>
      </c>
      <c r="M48" s="15">
        <v>380.74599999999998</v>
      </c>
      <c r="N48" s="162">
        <v>2106.1679999999997</v>
      </c>
      <c r="O48" s="144">
        <f t="shared" si="2"/>
        <v>6</v>
      </c>
    </row>
    <row r="49" spans="1:15" ht="14.25" x14ac:dyDescent="0.2">
      <c r="A49" s="135">
        <v>1938</v>
      </c>
      <c r="B49" s="15">
        <v>45.212000000000003</v>
      </c>
      <c r="C49" s="15">
        <v>0</v>
      </c>
      <c r="D49" s="15">
        <v>8.1280000000000001</v>
      </c>
      <c r="E49" s="15">
        <v>61.975999999999999</v>
      </c>
      <c r="F49" s="15">
        <v>314.95999999999998</v>
      </c>
      <c r="G49" s="15">
        <v>258.82600000000002</v>
      </c>
      <c r="H49" s="15">
        <v>169.672</v>
      </c>
      <c r="I49" s="15">
        <v>305.81599999999997</v>
      </c>
      <c r="J49" s="15">
        <v>190.24600000000001</v>
      </c>
      <c r="K49" s="15">
        <v>296.92599999999999</v>
      </c>
      <c r="L49" s="15">
        <v>297.68799999999999</v>
      </c>
      <c r="M49" s="15">
        <v>225.04400000000001</v>
      </c>
      <c r="N49" s="162">
        <v>2174.4939999999997</v>
      </c>
      <c r="O49" s="144">
        <f t="shared" si="2"/>
        <v>5</v>
      </c>
    </row>
    <row r="50" spans="1:15" ht="14.25" x14ac:dyDescent="0.2">
      <c r="A50" s="135">
        <v>1939</v>
      </c>
      <c r="B50" s="15">
        <v>7.1120000000000001</v>
      </c>
      <c r="C50" s="15">
        <v>0</v>
      </c>
      <c r="D50" s="15">
        <v>0</v>
      </c>
      <c r="E50" s="15">
        <v>34.543999999999997</v>
      </c>
      <c r="F50" s="15">
        <v>123.444</v>
      </c>
      <c r="G50" s="15">
        <v>292.608</v>
      </c>
      <c r="H50" s="15">
        <v>126.492</v>
      </c>
      <c r="I50" s="15">
        <v>93.725999999999999</v>
      </c>
      <c r="J50" s="15">
        <v>220.47200000000001</v>
      </c>
      <c r="K50" s="15">
        <v>375.41199999999998</v>
      </c>
      <c r="L50" s="15">
        <v>206.75600000000003</v>
      </c>
      <c r="M50" s="15">
        <v>161.036</v>
      </c>
      <c r="N50" s="162">
        <v>1641.6020000000001</v>
      </c>
      <c r="O50" s="144">
        <f t="shared" si="2"/>
        <v>46</v>
      </c>
    </row>
    <row r="51" spans="1:15" ht="14.25" x14ac:dyDescent="0.2">
      <c r="A51" s="135">
        <v>1940</v>
      </c>
      <c r="B51" s="15">
        <v>55.118000000000002</v>
      </c>
      <c r="C51" s="15">
        <v>3.81</v>
      </c>
      <c r="D51" s="15">
        <v>10.414</v>
      </c>
      <c r="E51" s="15">
        <v>19.303999999999998</v>
      </c>
      <c r="F51" s="15">
        <v>194.05600000000001</v>
      </c>
      <c r="G51" s="15">
        <v>145.03399999999999</v>
      </c>
      <c r="H51" s="15">
        <v>150.876</v>
      </c>
      <c r="I51" s="15">
        <v>107.44199999999999</v>
      </c>
      <c r="J51" s="15">
        <v>266.19200000000001</v>
      </c>
      <c r="K51" s="15">
        <v>157.226</v>
      </c>
      <c r="L51" s="15">
        <v>128.524</v>
      </c>
      <c r="M51" s="15">
        <v>5.08</v>
      </c>
      <c r="N51" s="162">
        <v>1243.076</v>
      </c>
      <c r="O51" s="144">
        <f t="shared" si="2"/>
        <v>67</v>
      </c>
    </row>
    <row r="52" spans="1:15" ht="14.25" x14ac:dyDescent="0.2">
      <c r="A52" s="135">
        <v>1941</v>
      </c>
      <c r="B52" s="15">
        <v>20.574000000000002</v>
      </c>
      <c r="C52" s="15">
        <v>12.192</v>
      </c>
      <c r="D52" s="15">
        <v>5.08</v>
      </c>
      <c r="E52" s="15">
        <v>111.76</v>
      </c>
      <c r="F52" s="15">
        <v>250.44399999999999</v>
      </c>
      <c r="G52" s="15">
        <v>126.238</v>
      </c>
      <c r="H52" s="15">
        <v>164.59200000000001</v>
      </c>
      <c r="I52" s="15">
        <v>287.02</v>
      </c>
      <c r="J52" s="15">
        <v>219.964</v>
      </c>
      <c r="K52" s="15">
        <v>362.96600000000001</v>
      </c>
      <c r="L52" s="15">
        <v>187.96</v>
      </c>
      <c r="M52" s="15">
        <v>158.49600000000001</v>
      </c>
      <c r="N52" s="162">
        <v>1907.2860000000001</v>
      </c>
      <c r="O52" s="144">
        <f t="shared" si="2"/>
        <v>19</v>
      </c>
    </row>
    <row r="53" spans="1:15" ht="14.25" x14ac:dyDescent="0.2">
      <c r="A53" s="135">
        <v>1942</v>
      </c>
      <c r="B53" s="15">
        <v>4.5720000000000001</v>
      </c>
      <c r="C53" s="15">
        <v>19.812000000000001</v>
      </c>
      <c r="D53" s="15">
        <v>87.63</v>
      </c>
      <c r="E53" s="15">
        <v>53.085999999999991</v>
      </c>
      <c r="F53" s="15">
        <v>290.83</v>
      </c>
      <c r="G53" s="15">
        <v>154.178</v>
      </c>
      <c r="H53" s="15">
        <v>159.512</v>
      </c>
      <c r="I53" s="15">
        <v>115.824</v>
      </c>
      <c r="J53" s="15">
        <v>200.15199999999999</v>
      </c>
      <c r="K53" s="15">
        <v>200.66</v>
      </c>
      <c r="L53" s="15">
        <v>204.47</v>
      </c>
      <c r="M53" s="15">
        <v>286.00400000000002</v>
      </c>
      <c r="N53" s="162">
        <v>1776.73</v>
      </c>
      <c r="O53" s="144">
        <f t="shared" si="2"/>
        <v>31</v>
      </c>
    </row>
    <row r="54" spans="1:15" ht="14.25" x14ac:dyDescent="0.2">
      <c r="A54" s="135">
        <v>1943</v>
      </c>
      <c r="B54" s="15">
        <v>42.671999999999997</v>
      </c>
      <c r="C54" s="15">
        <v>10.16</v>
      </c>
      <c r="D54" s="15">
        <v>31.495999999999999</v>
      </c>
      <c r="E54" s="15">
        <v>83.566000000000003</v>
      </c>
      <c r="F54" s="15">
        <v>150.114</v>
      </c>
      <c r="G54" s="15">
        <v>275.58999999999997</v>
      </c>
      <c r="H54" s="15">
        <v>162.30600000000001</v>
      </c>
      <c r="I54" s="15">
        <v>182.11799999999999</v>
      </c>
      <c r="J54" s="15">
        <v>195.58</v>
      </c>
      <c r="K54" s="15">
        <v>213.86799999999999</v>
      </c>
      <c r="L54" s="15">
        <v>241.04599999999999</v>
      </c>
      <c r="M54" s="15">
        <v>224.28200000000001</v>
      </c>
      <c r="N54" s="162">
        <v>1812.7979999999998</v>
      </c>
      <c r="O54" s="144">
        <f t="shared" si="2"/>
        <v>26</v>
      </c>
    </row>
    <row r="55" spans="1:15" ht="14.25" x14ac:dyDescent="0.2">
      <c r="A55" s="135">
        <v>1944</v>
      </c>
      <c r="B55" s="15">
        <v>16.256</v>
      </c>
      <c r="C55" s="15">
        <v>0</v>
      </c>
      <c r="D55" s="15">
        <v>0</v>
      </c>
      <c r="E55" s="15">
        <v>112.014</v>
      </c>
      <c r="F55" s="15">
        <v>188.46799999999999</v>
      </c>
      <c r="G55" s="15">
        <v>366.77600000000001</v>
      </c>
      <c r="H55" s="15">
        <v>149.352</v>
      </c>
      <c r="I55" s="15">
        <v>389.38200000000001</v>
      </c>
      <c r="J55" s="15">
        <v>139.69999999999999</v>
      </c>
      <c r="K55" s="15">
        <v>289.30599999999998</v>
      </c>
      <c r="L55" s="15">
        <v>207.77199999999999</v>
      </c>
      <c r="M55" s="15">
        <v>116.586</v>
      </c>
      <c r="N55" s="162">
        <v>1975.6119999999999</v>
      </c>
      <c r="O55" s="144">
        <f t="shared" si="2"/>
        <v>12</v>
      </c>
    </row>
    <row r="56" spans="1:15" ht="14.25" x14ac:dyDescent="0.2">
      <c r="A56" s="135">
        <v>1945</v>
      </c>
      <c r="B56" s="15">
        <v>11.43</v>
      </c>
      <c r="C56" s="15">
        <v>3.556</v>
      </c>
      <c r="D56" s="15">
        <v>0</v>
      </c>
      <c r="E56" s="15">
        <v>50.545999999999999</v>
      </c>
      <c r="F56" s="15">
        <v>93.471999999999994</v>
      </c>
      <c r="G56" s="15">
        <v>159.25800000000001</v>
      </c>
      <c r="H56" s="15">
        <v>145.28800000000001</v>
      </c>
      <c r="I56" s="15">
        <v>182.11799999999999</v>
      </c>
      <c r="J56" s="15">
        <v>144.52600000000001</v>
      </c>
      <c r="K56" s="15">
        <v>436.37200000000001</v>
      </c>
      <c r="L56" s="15">
        <v>273.81200000000001</v>
      </c>
      <c r="M56" s="15">
        <v>192.53200000000001</v>
      </c>
      <c r="N56" s="162">
        <v>1692.91</v>
      </c>
      <c r="O56" s="144">
        <f t="shared" si="2"/>
        <v>38</v>
      </c>
    </row>
    <row r="57" spans="1:15" ht="14.25" x14ac:dyDescent="0.2">
      <c r="A57" s="135">
        <v>1946</v>
      </c>
      <c r="B57" s="15">
        <v>24.891999999999999</v>
      </c>
      <c r="C57" s="15">
        <v>0</v>
      </c>
      <c r="D57" s="15">
        <v>26.67</v>
      </c>
      <c r="E57" s="15">
        <v>19.303999999999998</v>
      </c>
      <c r="F57" s="15">
        <v>57.911999999999999</v>
      </c>
      <c r="G57" s="15">
        <v>102.36200000000001</v>
      </c>
      <c r="H57" s="15">
        <v>175.51400000000001</v>
      </c>
      <c r="I57" s="15">
        <v>149.60599999999999</v>
      </c>
      <c r="J57" s="15">
        <v>64.262</v>
      </c>
      <c r="K57" s="15">
        <v>298.95800000000003</v>
      </c>
      <c r="L57" s="15">
        <v>221.99600000000001</v>
      </c>
      <c r="M57" s="15">
        <v>130.048</v>
      </c>
      <c r="N57" s="162">
        <v>1271.5240000000001</v>
      </c>
      <c r="O57" s="144">
        <f t="shared" si="2"/>
        <v>66</v>
      </c>
    </row>
    <row r="58" spans="1:15" ht="14.25" x14ac:dyDescent="0.2">
      <c r="A58" s="135">
        <v>1947</v>
      </c>
      <c r="B58" s="15">
        <v>34.798000000000002</v>
      </c>
      <c r="C58" s="15">
        <v>10.414</v>
      </c>
      <c r="D58" s="15">
        <v>0.254</v>
      </c>
      <c r="E58" s="15">
        <v>69.087999999999994</v>
      </c>
      <c r="F58" s="15">
        <v>97.028000000000006</v>
      </c>
      <c r="G58" s="15">
        <v>156.71799999999999</v>
      </c>
      <c r="H58" s="15">
        <v>193.80199999999999</v>
      </c>
      <c r="I58" s="15">
        <v>153.16200000000001</v>
      </c>
      <c r="J58" s="15">
        <v>167.64</v>
      </c>
      <c r="K58" s="15">
        <v>226.31399999999999</v>
      </c>
      <c r="L58" s="15">
        <v>257.55599999999998</v>
      </c>
      <c r="M58" s="15">
        <v>146.81200000000001</v>
      </c>
      <c r="N58" s="162">
        <v>1513.5860000000002</v>
      </c>
      <c r="O58" s="144">
        <f t="shared" si="2"/>
        <v>56</v>
      </c>
    </row>
    <row r="59" spans="1:15" ht="14.25" x14ac:dyDescent="0.2">
      <c r="A59" s="135">
        <v>1948</v>
      </c>
      <c r="B59" s="15">
        <v>43.942</v>
      </c>
      <c r="C59" s="15">
        <v>0</v>
      </c>
      <c r="D59" s="15">
        <v>0</v>
      </c>
      <c r="E59" s="15">
        <v>11.683999999999999</v>
      </c>
      <c r="F59" s="15">
        <v>146.81200000000001</v>
      </c>
      <c r="G59" s="15">
        <v>183.13399999999999</v>
      </c>
      <c r="H59" s="15">
        <v>151.38399999999999</v>
      </c>
      <c r="I59" s="15">
        <v>101.6</v>
      </c>
      <c r="J59" s="15">
        <v>173.99</v>
      </c>
      <c r="K59" s="15">
        <v>324.86599999999999</v>
      </c>
      <c r="L59" s="15">
        <v>386.08</v>
      </c>
      <c r="M59" s="15">
        <v>61.468000000000004</v>
      </c>
      <c r="N59" s="162">
        <v>1584.96</v>
      </c>
      <c r="O59" s="144">
        <f t="shared" si="2"/>
        <v>54</v>
      </c>
    </row>
    <row r="60" spans="1:15" ht="14.25" x14ac:dyDescent="0.2">
      <c r="A60" s="135">
        <v>1949</v>
      </c>
      <c r="B60" s="15">
        <v>4.5720000000000001</v>
      </c>
      <c r="C60" s="15">
        <v>0</v>
      </c>
      <c r="D60" s="15">
        <v>0.254</v>
      </c>
      <c r="E60" s="15">
        <v>37.591999999999999</v>
      </c>
      <c r="F60" s="15">
        <v>209.55</v>
      </c>
      <c r="G60" s="15">
        <v>227.33</v>
      </c>
      <c r="H60" s="15">
        <v>185.928</v>
      </c>
      <c r="I60" s="15">
        <v>202.43799999999999</v>
      </c>
      <c r="J60" s="15">
        <v>163.06800000000001</v>
      </c>
      <c r="K60" s="15">
        <v>288.54399999999998</v>
      </c>
      <c r="L60" s="15">
        <v>248.666</v>
      </c>
      <c r="M60" s="15">
        <v>184.404</v>
      </c>
      <c r="N60" s="162">
        <v>1752.3459999999998</v>
      </c>
      <c r="O60" s="144">
        <f t="shared" si="2"/>
        <v>35</v>
      </c>
    </row>
    <row r="61" spans="1:15" ht="14.25" x14ac:dyDescent="0.2">
      <c r="A61" s="135">
        <v>1950</v>
      </c>
      <c r="B61" s="15">
        <v>8.1280000000000001</v>
      </c>
      <c r="C61" s="15">
        <v>3.302</v>
      </c>
      <c r="D61" s="15">
        <v>58.165999999999997</v>
      </c>
      <c r="E61" s="15">
        <v>49.021999999999998</v>
      </c>
      <c r="F61" s="15">
        <v>230.886</v>
      </c>
      <c r="G61" s="15">
        <v>266.44600000000003</v>
      </c>
      <c r="H61" s="15">
        <v>314.70600000000002</v>
      </c>
      <c r="I61" s="15">
        <v>193.29400000000001</v>
      </c>
      <c r="J61" s="15">
        <v>118.61799999999999</v>
      </c>
      <c r="K61" s="15">
        <v>181.102</v>
      </c>
      <c r="L61" s="15">
        <v>251.714</v>
      </c>
      <c r="M61" s="15">
        <v>112.52200000000001</v>
      </c>
      <c r="N61" s="162">
        <v>1787.9059999999999</v>
      </c>
      <c r="O61" s="144">
        <f t="shared" si="2"/>
        <v>28</v>
      </c>
    </row>
    <row r="62" spans="1:15" ht="14.25" x14ac:dyDescent="0.2">
      <c r="A62" s="135">
        <v>1951</v>
      </c>
      <c r="B62" s="15">
        <v>43.18</v>
      </c>
      <c r="C62" s="15">
        <v>35.56</v>
      </c>
      <c r="D62" s="15">
        <v>11.176</v>
      </c>
      <c r="E62" s="15">
        <v>121.92</v>
      </c>
      <c r="F62" s="15">
        <v>232.66399999999999</v>
      </c>
      <c r="G62" s="15">
        <v>132.58799999999999</v>
      </c>
      <c r="H62" s="15">
        <v>127.254</v>
      </c>
      <c r="I62" s="15">
        <v>84.581999999999994</v>
      </c>
      <c r="J62" s="15">
        <v>250.69800000000001</v>
      </c>
      <c r="K62" s="15">
        <v>308.61</v>
      </c>
      <c r="L62" s="15">
        <v>223.52</v>
      </c>
      <c r="M62" s="15">
        <v>114.04600000000001</v>
      </c>
      <c r="N62" s="162">
        <v>1685.798</v>
      </c>
      <c r="O62" s="144">
        <f t="shared" si="2"/>
        <v>39</v>
      </c>
    </row>
    <row r="63" spans="1:15" ht="14.25" x14ac:dyDescent="0.2">
      <c r="A63" s="135">
        <v>1952</v>
      </c>
      <c r="B63" s="15">
        <v>7.62</v>
      </c>
      <c r="C63" s="15">
        <v>0.76200000000000001</v>
      </c>
      <c r="D63" s="15">
        <v>1.016</v>
      </c>
      <c r="E63" s="15">
        <v>16.256</v>
      </c>
      <c r="F63" s="15">
        <v>367.53800000000001</v>
      </c>
      <c r="G63" s="15">
        <v>154.68600000000001</v>
      </c>
      <c r="H63" s="15">
        <v>187.452</v>
      </c>
      <c r="I63" s="15">
        <v>103.63200000000001</v>
      </c>
      <c r="J63" s="15">
        <v>213.10600000000002</v>
      </c>
      <c r="K63" s="15">
        <v>362.45800000000003</v>
      </c>
      <c r="L63" s="15">
        <v>248.92</v>
      </c>
      <c r="M63" s="15">
        <v>299.72000000000003</v>
      </c>
      <c r="N63" s="162">
        <v>1963.1660000000002</v>
      </c>
      <c r="O63" s="144">
        <f t="shared" si="2"/>
        <v>13</v>
      </c>
    </row>
    <row r="64" spans="1:15" ht="14.25" x14ac:dyDescent="0.2">
      <c r="A64" s="135">
        <v>1953</v>
      </c>
      <c r="B64" s="15">
        <v>82.296000000000006</v>
      </c>
      <c r="C64" s="15">
        <v>48.768000000000001</v>
      </c>
      <c r="D64" s="15">
        <v>32.258000000000003</v>
      </c>
      <c r="E64" s="15">
        <v>2.794</v>
      </c>
      <c r="F64" s="15">
        <v>154.178</v>
      </c>
      <c r="G64" s="15">
        <v>181.864</v>
      </c>
      <c r="H64" s="15">
        <v>115.316</v>
      </c>
      <c r="I64" s="15">
        <v>178.816</v>
      </c>
      <c r="J64" s="15">
        <v>201.422</v>
      </c>
      <c r="K64" s="15">
        <v>316.48399999999998</v>
      </c>
      <c r="L64" s="15">
        <v>139.19200000000001</v>
      </c>
      <c r="M64" s="15">
        <v>140.46199999999999</v>
      </c>
      <c r="N64" s="162">
        <v>1593.8500000000001</v>
      </c>
      <c r="O64" s="144">
        <f t="shared" si="2"/>
        <v>53</v>
      </c>
    </row>
    <row r="65" spans="1:15" ht="14.25" x14ac:dyDescent="0.2">
      <c r="A65" s="138">
        <v>1954</v>
      </c>
      <c r="B65" s="15">
        <v>16.763999999999999</v>
      </c>
      <c r="C65" s="15">
        <v>33.020000000000003</v>
      </c>
      <c r="D65" s="15">
        <v>4.5720000000000001</v>
      </c>
      <c r="E65" s="15">
        <v>53.593999999999994</v>
      </c>
      <c r="F65" s="15">
        <v>245.11</v>
      </c>
      <c r="G65" s="15">
        <v>335.02600000000001</v>
      </c>
      <c r="H65" s="15">
        <v>198.374</v>
      </c>
      <c r="I65" s="15">
        <v>211.328</v>
      </c>
      <c r="J65" s="15">
        <v>236.982</v>
      </c>
      <c r="K65" s="15">
        <v>293.87799999999999</v>
      </c>
      <c r="L65" s="15">
        <v>302.76799999999997</v>
      </c>
      <c r="M65" s="15">
        <v>93.725999999999999</v>
      </c>
      <c r="N65" s="162">
        <v>2025.1419999999998</v>
      </c>
      <c r="O65" s="144">
        <f t="shared" si="2"/>
        <v>11</v>
      </c>
    </row>
    <row r="66" spans="1:15" ht="14.25" x14ac:dyDescent="0.2">
      <c r="A66" s="138">
        <v>1955</v>
      </c>
      <c r="B66" s="15">
        <v>89.915999999999997</v>
      </c>
      <c r="C66" s="15">
        <v>65.786000000000001</v>
      </c>
      <c r="D66" s="15">
        <v>14.478</v>
      </c>
      <c r="E66" s="15">
        <v>3.81</v>
      </c>
      <c r="F66" s="15">
        <v>168.40199999999999</v>
      </c>
      <c r="G66" s="15">
        <v>189.48400000000001</v>
      </c>
      <c r="H66" s="15">
        <v>236.47399999999999</v>
      </c>
      <c r="I66" s="15">
        <v>268.73200000000003</v>
      </c>
      <c r="J66" s="15">
        <v>191.51599999999999</v>
      </c>
      <c r="K66" s="15">
        <v>145.542</v>
      </c>
      <c r="L66" s="15">
        <v>339.34399999999999</v>
      </c>
      <c r="M66" s="15">
        <v>241.3</v>
      </c>
      <c r="N66" s="162">
        <v>1954.7839999999999</v>
      </c>
      <c r="O66" s="144">
        <f t="shared" si="2"/>
        <v>15</v>
      </c>
    </row>
    <row r="67" spans="1:15" ht="14.25" x14ac:dyDescent="0.2">
      <c r="A67" s="138">
        <v>1956</v>
      </c>
      <c r="B67" s="15">
        <v>62.23</v>
      </c>
      <c r="C67" s="15">
        <v>14.731999999999999</v>
      </c>
      <c r="D67" s="15">
        <v>6.6040000000000001</v>
      </c>
      <c r="E67" s="15">
        <v>63.5</v>
      </c>
      <c r="F67" s="15">
        <v>264.16000000000003</v>
      </c>
      <c r="G67" s="15">
        <v>238.76</v>
      </c>
      <c r="H67" s="15">
        <v>307.08600000000001</v>
      </c>
      <c r="I67" s="15">
        <v>285.75</v>
      </c>
      <c r="J67" s="15">
        <v>116.586</v>
      </c>
      <c r="K67" s="15">
        <v>323.596</v>
      </c>
      <c r="L67" s="15">
        <v>258.572</v>
      </c>
      <c r="M67" s="15">
        <v>90.17</v>
      </c>
      <c r="N67" s="162">
        <v>2031.7460000000001</v>
      </c>
      <c r="O67" s="144">
        <f t="shared" si="2"/>
        <v>10</v>
      </c>
    </row>
    <row r="68" spans="1:15" ht="14.25" x14ac:dyDescent="0.2">
      <c r="A68" s="138">
        <v>1957</v>
      </c>
      <c r="B68" s="15">
        <v>7.8739999999999997</v>
      </c>
      <c r="C68" s="15">
        <v>0</v>
      </c>
      <c r="D68" s="15">
        <v>0</v>
      </c>
      <c r="E68" s="15">
        <v>28.448</v>
      </c>
      <c r="F68" s="15">
        <v>224.28200000000001</v>
      </c>
      <c r="G68" s="15">
        <v>154.94</v>
      </c>
      <c r="H68" s="15">
        <v>302.26</v>
      </c>
      <c r="I68" s="15">
        <v>278.892</v>
      </c>
      <c r="J68" s="15">
        <v>157.988</v>
      </c>
      <c r="K68" s="15">
        <v>227.07599999999999</v>
      </c>
      <c r="L68" s="15">
        <v>213.86799999999999</v>
      </c>
      <c r="M68" s="15">
        <v>14.224</v>
      </c>
      <c r="N68" s="162">
        <v>1609.8520000000001</v>
      </c>
      <c r="O68" s="144">
        <f t="shared" si="2"/>
        <v>51</v>
      </c>
    </row>
    <row r="69" spans="1:15" ht="14.25" x14ac:dyDescent="0.2">
      <c r="A69" s="138">
        <v>1958</v>
      </c>
      <c r="B69" s="15">
        <v>18.795999999999999</v>
      </c>
      <c r="C69" s="15">
        <v>1.27</v>
      </c>
      <c r="D69" s="15">
        <v>0.254</v>
      </c>
      <c r="E69" s="15">
        <v>79.248000000000005</v>
      </c>
      <c r="F69" s="15">
        <v>272.28800000000001</v>
      </c>
      <c r="G69" s="15">
        <v>112.268</v>
      </c>
      <c r="H69" s="15">
        <v>160.52799999999999</v>
      </c>
      <c r="I69" s="15">
        <v>247.142</v>
      </c>
      <c r="J69" s="15">
        <v>347.47199999999998</v>
      </c>
      <c r="K69" s="15">
        <v>267.20800000000003</v>
      </c>
      <c r="L69" s="15">
        <v>316.99200000000002</v>
      </c>
      <c r="M69" s="15">
        <v>57.911999999999999</v>
      </c>
      <c r="N69" s="162">
        <v>1881.3780000000002</v>
      </c>
      <c r="O69" s="144">
        <f t="shared" si="2"/>
        <v>22</v>
      </c>
    </row>
    <row r="70" spans="1:15" ht="14.25" x14ac:dyDescent="0.2">
      <c r="A70" s="138">
        <v>1959</v>
      </c>
      <c r="B70" s="15">
        <v>30.225999999999999</v>
      </c>
      <c r="C70" s="15">
        <v>0</v>
      </c>
      <c r="D70" s="15">
        <v>0</v>
      </c>
      <c r="E70" s="15">
        <v>34.29</v>
      </c>
      <c r="F70" s="15">
        <v>203.45400000000001</v>
      </c>
      <c r="G70" s="15">
        <v>103.37800000000001</v>
      </c>
      <c r="H70" s="15">
        <v>156.464</v>
      </c>
      <c r="I70" s="15">
        <v>180.59399999999999</v>
      </c>
      <c r="J70" s="15">
        <v>152.654</v>
      </c>
      <c r="K70" s="15">
        <v>529.08199999999999</v>
      </c>
      <c r="L70" s="15">
        <v>212.09</v>
      </c>
      <c r="M70" s="15">
        <v>184.404</v>
      </c>
      <c r="N70" s="162">
        <v>1786.6360000000002</v>
      </c>
      <c r="O70" s="144">
        <f t="shared" si="2"/>
        <v>29</v>
      </c>
    </row>
    <row r="71" spans="1:15" ht="14.25" x14ac:dyDescent="0.2">
      <c r="A71" s="138">
        <v>1960</v>
      </c>
      <c r="B71" s="15">
        <v>103.886</v>
      </c>
      <c r="C71" s="15">
        <v>21.335999999999999</v>
      </c>
      <c r="D71" s="15">
        <v>21.082000000000001</v>
      </c>
      <c r="E71" s="15">
        <v>183.38800000000001</v>
      </c>
      <c r="F71" s="15">
        <v>202.184</v>
      </c>
      <c r="G71" s="15">
        <v>138.684</v>
      </c>
      <c r="H71" s="15">
        <v>136.90600000000001</v>
      </c>
      <c r="I71" s="15">
        <v>298.95800000000003</v>
      </c>
      <c r="J71" s="15">
        <v>176.02199999999999</v>
      </c>
      <c r="K71" s="15">
        <v>156.71799999999999</v>
      </c>
      <c r="L71" s="15">
        <v>317.75400000000002</v>
      </c>
      <c r="M71" s="15">
        <v>193.80199999999999</v>
      </c>
      <c r="N71" s="162">
        <v>1950.72</v>
      </c>
      <c r="O71" s="144">
        <f t="shared" si="2"/>
        <v>16</v>
      </c>
    </row>
    <row r="72" spans="1:15" ht="14.25" x14ac:dyDescent="0.2">
      <c r="A72" s="138">
        <v>1961</v>
      </c>
      <c r="B72" s="15">
        <v>19.05</v>
      </c>
      <c r="C72" s="15">
        <v>10.922000000000001</v>
      </c>
      <c r="D72" s="15">
        <v>2.032</v>
      </c>
      <c r="E72" s="15">
        <v>52.832000000000001</v>
      </c>
      <c r="F72" s="15">
        <v>133.858</v>
      </c>
      <c r="G72" s="15">
        <v>253.74600000000001</v>
      </c>
      <c r="H72" s="15">
        <v>206.50200000000004</v>
      </c>
      <c r="I72" s="15">
        <v>140.97</v>
      </c>
      <c r="J72" s="15">
        <v>167.64</v>
      </c>
      <c r="K72" s="15">
        <v>314.452</v>
      </c>
      <c r="L72" s="15">
        <v>201.422</v>
      </c>
      <c r="M72" s="15">
        <v>123.444</v>
      </c>
      <c r="N72" s="162">
        <v>1626.8700000000001</v>
      </c>
      <c r="O72" s="144">
        <f t="shared" si="2"/>
        <v>48</v>
      </c>
    </row>
    <row r="73" spans="1:15" ht="14.25" x14ac:dyDescent="0.2">
      <c r="A73" s="138">
        <v>1962</v>
      </c>
      <c r="B73" s="15">
        <v>16.510000000000002</v>
      </c>
      <c r="C73" s="15">
        <v>0</v>
      </c>
      <c r="D73" s="15">
        <v>9.6519999999999992</v>
      </c>
      <c r="E73" s="15">
        <v>19.303999999999998</v>
      </c>
      <c r="F73" s="15">
        <v>119.126</v>
      </c>
      <c r="G73" s="15">
        <v>268.73200000000003</v>
      </c>
      <c r="H73" s="15">
        <v>135.636</v>
      </c>
      <c r="I73" s="15">
        <v>160.52799999999999</v>
      </c>
      <c r="J73" s="15">
        <v>149.60599999999999</v>
      </c>
      <c r="K73" s="15">
        <v>337.05799999999999</v>
      </c>
      <c r="L73" s="15">
        <v>275.08199999999999</v>
      </c>
      <c r="M73" s="15">
        <v>190.5</v>
      </c>
      <c r="N73" s="162">
        <v>1681.7339999999999</v>
      </c>
      <c r="O73" s="144">
        <f t="shared" si="2"/>
        <v>40</v>
      </c>
    </row>
    <row r="74" spans="1:15" ht="14.25" x14ac:dyDescent="0.2">
      <c r="A74" s="138">
        <v>1963</v>
      </c>
      <c r="B74" s="15">
        <v>50.545999999999999</v>
      </c>
      <c r="C74" s="15">
        <v>124.46</v>
      </c>
      <c r="D74" s="15">
        <v>2.794</v>
      </c>
      <c r="E74" s="15">
        <v>140.71600000000001</v>
      </c>
      <c r="F74" s="15">
        <v>159.512</v>
      </c>
      <c r="G74" s="15">
        <v>190.75399999999999</v>
      </c>
      <c r="H74" s="15">
        <v>229.87</v>
      </c>
      <c r="I74" s="15">
        <v>159.512</v>
      </c>
      <c r="J74" s="15">
        <v>134.62</v>
      </c>
      <c r="K74" s="15">
        <v>178.56200000000001</v>
      </c>
      <c r="L74" s="15">
        <v>239.77600000000001</v>
      </c>
      <c r="M74" s="15">
        <v>12.954000000000001</v>
      </c>
      <c r="N74" s="162">
        <v>1624.076</v>
      </c>
      <c r="O74" s="144">
        <f t="shared" si="2"/>
        <v>49</v>
      </c>
    </row>
    <row r="75" spans="1:15" ht="14.25" x14ac:dyDescent="0.2">
      <c r="A75" s="138">
        <v>1964</v>
      </c>
      <c r="B75" s="15">
        <v>7.62</v>
      </c>
      <c r="C75" s="15">
        <v>11.176</v>
      </c>
      <c r="D75" s="15">
        <v>1.778</v>
      </c>
      <c r="E75" s="15">
        <v>169.92599999999999</v>
      </c>
      <c r="F75" s="15">
        <v>195.58</v>
      </c>
      <c r="G75" s="15">
        <v>136.398</v>
      </c>
      <c r="H75" s="15">
        <v>137.41399999999999</v>
      </c>
      <c r="I75" s="15">
        <v>244.34800000000001</v>
      </c>
      <c r="J75" s="15">
        <v>192.786</v>
      </c>
      <c r="K75" s="15">
        <v>268.73200000000003</v>
      </c>
      <c r="L75" s="15">
        <v>277.11399999999998</v>
      </c>
      <c r="M75" s="15">
        <v>69.849999999999994</v>
      </c>
      <c r="N75" s="162">
        <v>1712.722</v>
      </c>
      <c r="O75" s="144">
        <f t="shared" si="2"/>
        <v>37</v>
      </c>
    </row>
    <row r="76" spans="1:15" ht="14.25" x14ac:dyDescent="0.2">
      <c r="A76" s="138">
        <v>1965</v>
      </c>
      <c r="B76" s="15">
        <v>36.83</v>
      </c>
      <c r="C76" s="15">
        <v>1.016</v>
      </c>
      <c r="D76" s="15">
        <v>0</v>
      </c>
      <c r="E76" s="15">
        <v>8.6359999999999992</v>
      </c>
      <c r="F76" s="15">
        <v>386.84199999999998</v>
      </c>
      <c r="G76" s="15">
        <v>155.44800000000001</v>
      </c>
      <c r="H76" s="15">
        <v>113.792</v>
      </c>
      <c r="I76" s="15">
        <v>200.40600000000001</v>
      </c>
      <c r="J76" s="15">
        <v>218.69399999999999</v>
      </c>
      <c r="K76" s="15">
        <v>315.46800000000002</v>
      </c>
      <c r="L76" s="15">
        <v>437.38799999999998</v>
      </c>
      <c r="M76" s="15">
        <v>83.311999999999998</v>
      </c>
      <c r="N76" s="162">
        <v>1957.8319999999999</v>
      </c>
      <c r="O76" s="144">
        <f t="shared" si="2"/>
        <v>14</v>
      </c>
    </row>
    <row r="77" spans="1:15" ht="14.25" x14ac:dyDescent="0.2">
      <c r="A77" s="138">
        <v>1966</v>
      </c>
      <c r="B77" s="15">
        <v>58.673999999999999</v>
      </c>
      <c r="C77" s="15">
        <v>0</v>
      </c>
      <c r="D77" s="15">
        <v>3.302</v>
      </c>
      <c r="E77" s="15">
        <v>70.866</v>
      </c>
      <c r="F77" s="15">
        <v>388.62</v>
      </c>
      <c r="G77" s="15">
        <v>314.19799999999998</v>
      </c>
      <c r="H77" s="15">
        <v>264.92200000000003</v>
      </c>
      <c r="I77" s="15">
        <v>86.867999999999995</v>
      </c>
      <c r="J77" s="15">
        <v>283.71800000000002</v>
      </c>
      <c r="K77" s="15">
        <v>508.762</v>
      </c>
      <c r="L77" s="15">
        <v>301.24400000000003</v>
      </c>
      <c r="M77" s="15">
        <v>124.968</v>
      </c>
      <c r="N77" s="162">
        <v>2406.1419999999998</v>
      </c>
      <c r="O77" s="144">
        <f t="shared" si="2"/>
        <v>1</v>
      </c>
    </row>
    <row r="78" spans="1:15" ht="14.25" x14ac:dyDescent="0.2">
      <c r="A78" s="138">
        <v>1967</v>
      </c>
      <c r="B78" s="15">
        <v>7.62</v>
      </c>
      <c r="C78" s="15">
        <v>0.50800000000000001</v>
      </c>
      <c r="D78" s="15">
        <v>62.484000000000002</v>
      </c>
      <c r="E78" s="15">
        <v>165.608</v>
      </c>
      <c r="F78" s="15">
        <v>146.304</v>
      </c>
      <c r="G78" s="15">
        <v>159.512</v>
      </c>
      <c r="H78" s="15">
        <v>219.202</v>
      </c>
      <c r="I78" s="15">
        <v>340.61399999999998</v>
      </c>
      <c r="J78" s="15">
        <v>351.79</v>
      </c>
      <c r="K78" s="15">
        <v>226.06</v>
      </c>
      <c r="L78" s="15">
        <v>275.84399999999999</v>
      </c>
      <c r="M78" s="15">
        <v>295.40199999999999</v>
      </c>
      <c r="N78" s="162">
        <v>2250.9479999999999</v>
      </c>
      <c r="O78" s="144">
        <f t="shared" si="2"/>
        <v>3</v>
      </c>
    </row>
    <row r="79" spans="1:15" ht="14.25" x14ac:dyDescent="0.2">
      <c r="A79" s="138">
        <v>1968</v>
      </c>
      <c r="B79" s="15">
        <v>0</v>
      </c>
      <c r="C79" s="15">
        <v>46.735999999999997</v>
      </c>
      <c r="D79" s="15">
        <v>15.747999999999999</v>
      </c>
      <c r="E79" s="15">
        <v>32.003999999999998</v>
      </c>
      <c r="F79" s="15">
        <v>173.482</v>
      </c>
      <c r="G79" s="15">
        <v>176.02199999999999</v>
      </c>
      <c r="H79" s="15">
        <v>277.36799999999999</v>
      </c>
      <c r="I79" s="15">
        <v>230.886</v>
      </c>
      <c r="J79" s="15">
        <v>136.14400000000001</v>
      </c>
      <c r="K79" s="15">
        <v>223.52</v>
      </c>
      <c r="L79" s="15">
        <v>181.864</v>
      </c>
      <c r="M79" s="15">
        <v>101.092</v>
      </c>
      <c r="N79" s="162">
        <v>1594.866</v>
      </c>
      <c r="O79" s="144">
        <f t="shared" si="2"/>
        <v>52</v>
      </c>
    </row>
    <row r="80" spans="1:15" ht="14.25" x14ac:dyDescent="0.2">
      <c r="A80" s="138">
        <v>1969</v>
      </c>
      <c r="B80" s="15">
        <v>77.977999999999994</v>
      </c>
      <c r="C80" s="15">
        <v>44.957999999999998</v>
      </c>
      <c r="D80" s="15">
        <v>7.62</v>
      </c>
      <c r="E80" s="15">
        <v>131.82599999999999</v>
      </c>
      <c r="F80" s="15">
        <v>218.69399999999999</v>
      </c>
      <c r="G80" s="15">
        <v>154.43199999999999</v>
      </c>
      <c r="H80" s="15">
        <v>99.567999999999998</v>
      </c>
      <c r="I80" s="15">
        <v>279.14600000000002</v>
      </c>
      <c r="J80" s="15">
        <v>181.102</v>
      </c>
      <c r="K80" s="15">
        <v>183.13399999999999</v>
      </c>
      <c r="L80" s="15">
        <v>316.99200000000002</v>
      </c>
      <c r="M80" s="15">
        <v>150.36799999999999</v>
      </c>
      <c r="N80" s="162">
        <v>1845.818</v>
      </c>
      <c r="O80" s="144">
        <f t="shared" si="2"/>
        <v>23</v>
      </c>
    </row>
    <row r="81" spans="1:14" ht="13.5" thickBot="1" x14ac:dyDescent="0.25">
      <c r="A81" s="136"/>
      <c r="B81" s="15"/>
      <c r="C81" s="15"/>
      <c r="D81" s="15"/>
      <c r="E81" s="15"/>
      <c r="F81" s="15"/>
      <c r="G81" s="15"/>
      <c r="H81" s="15"/>
      <c r="I81" s="15"/>
      <c r="J81" s="15"/>
      <c r="K81" s="15"/>
      <c r="L81" s="15"/>
      <c r="M81" s="15"/>
      <c r="N81" s="15"/>
    </row>
    <row r="82" spans="1:14" x14ac:dyDescent="0.2">
      <c r="A82" s="185" t="s">
        <v>48</v>
      </c>
      <c r="B82" s="120">
        <f>AVERAGE(B5:B81)</f>
        <v>29.670828571428565</v>
      </c>
      <c r="C82" s="120">
        <f t="shared" ref="C82:N82" si="3">AVERAGE(C5:C81)</f>
        <v>15.450457142857148</v>
      </c>
      <c r="D82" s="120">
        <f t="shared" si="3"/>
        <v>16.637</v>
      </c>
      <c r="E82" s="120">
        <f t="shared" si="3"/>
        <v>76.962000000000018</v>
      </c>
      <c r="F82" s="120">
        <f t="shared" si="3"/>
        <v>201.01560000000003</v>
      </c>
      <c r="G82" s="120">
        <f t="shared" si="3"/>
        <v>197.40808450704225</v>
      </c>
      <c r="H82" s="120">
        <f t="shared" si="3"/>
        <v>185.37349295774649</v>
      </c>
      <c r="I82" s="120">
        <f t="shared" si="3"/>
        <v>197.48678873239439</v>
      </c>
      <c r="J82" s="120">
        <f t="shared" si="3"/>
        <v>194.15760000000003</v>
      </c>
      <c r="K82" s="120">
        <f t="shared" si="3"/>
        <v>260.51328571428581</v>
      </c>
      <c r="L82" s="120">
        <f t="shared" si="3"/>
        <v>255.01962857142851</v>
      </c>
      <c r="M82" s="120">
        <f t="shared" si="3"/>
        <v>137.25071428571434</v>
      </c>
      <c r="N82" s="120">
        <f t="shared" si="3"/>
        <v>1760.5005373134325</v>
      </c>
    </row>
    <row r="83" spans="1:14" x14ac:dyDescent="0.2">
      <c r="A83" s="148" t="s">
        <v>604</v>
      </c>
      <c r="B83" s="3">
        <f>STDEV(B5:B81)</f>
        <v>31.015514796406794</v>
      </c>
      <c r="C83" s="3">
        <f t="shared" ref="C83:N83" si="4">STDEV(C5:C81)</f>
        <v>24.574255165669044</v>
      </c>
      <c r="D83" s="3">
        <f t="shared" si="4"/>
        <v>28.042607966026118</v>
      </c>
      <c r="E83" s="3">
        <f t="shared" si="4"/>
        <v>56.738457395818749</v>
      </c>
      <c r="F83" s="3">
        <f t="shared" si="4"/>
        <v>71.278775231104817</v>
      </c>
      <c r="G83" s="3">
        <f t="shared" si="4"/>
        <v>75.54185738813888</v>
      </c>
      <c r="H83" s="3">
        <f t="shared" si="4"/>
        <v>69.35238397939132</v>
      </c>
      <c r="I83" s="3">
        <f t="shared" si="4"/>
        <v>82.445317705029723</v>
      </c>
      <c r="J83" s="3">
        <f t="shared" si="4"/>
        <v>66.41709736366451</v>
      </c>
      <c r="K83" s="3">
        <f t="shared" si="4"/>
        <v>82.15425595477285</v>
      </c>
      <c r="L83" s="3">
        <f t="shared" si="4"/>
        <v>88.222986307206142</v>
      </c>
      <c r="M83" s="3">
        <f t="shared" si="4"/>
        <v>76.698894510511408</v>
      </c>
      <c r="N83" s="114">
        <f t="shared" si="4"/>
        <v>253.24547349416594</v>
      </c>
    </row>
    <row r="84" spans="1:14" x14ac:dyDescent="0.2">
      <c r="A84" s="148" t="s">
        <v>605</v>
      </c>
      <c r="B84" s="3">
        <f>B83/B82*100</f>
        <v>104.53201440512885</v>
      </c>
      <c r="C84" s="3">
        <f t="shared" ref="C84:N84" si="5">C83/C82*100</f>
        <v>159.05196162451344</v>
      </c>
      <c r="D84" s="3">
        <f t="shared" si="5"/>
        <v>168.55567690104056</v>
      </c>
      <c r="E84" s="3">
        <f t="shared" si="5"/>
        <v>73.72269093295229</v>
      </c>
      <c r="F84" s="3">
        <f t="shared" si="5"/>
        <v>35.459325162377844</v>
      </c>
      <c r="G84" s="3">
        <f t="shared" si="5"/>
        <v>38.266850912807492</v>
      </c>
      <c r="H84" s="3">
        <f t="shared" si="5"/>
        <v>37.412244260402055</v>
      </c>
      <c r="I84" s="3">
        <f t="shared" si="5"/>
        <v>41.7472572389375</v>
      </c>
      <c r="J84" s="3">
        <f t="shared" si="5"/>
        <v>34.207827745946851</v>
      </c>
      <c r="K84" s="3">
        <f t="shared" si="5"/>
        <v>31.535534062886278</v>
      </c>
      <c r="L84" s="3">
        <f t="shared" si="5"/>
        <v>34.594586621200314</v>
      </c>
      <c r="M84" s="3">
        <f t="shared" si="5"/>
        <v>55.882328124608215</v>
      </c>
      <c r="N84" s="114">
        <f t="shared" si="5"/>
        <v>14.384856359125276</v>
      </c>
    </row>
    <row r="85" spans="1:14" x14ac:dyDescent="0.2">
      <c r="A85" s="148" t="s">
        <v>606</v>
      </c>
      <c r="B85" s="3">
        <f>MIN(B5:B81)</f>
        <v>0</v>
      </c>
      <c r="C85" s="3">
        <f t="shared" ref="C85:N85" si="6">MIN(C5:C81)</f>
        <v>0</v>
      </c>
      <c r="D85" s="3">
        <f t="shared" si="6"/>
        <v>0</v>
      </c>
      <c r="E85" s="3">
        <f t="shared" si="6"/>
        <v>0</v>
      </c>
      <c r="F85" s="3">
        <f t="shared" si="6"/>
        <v>56.896000000000001</v>
      </c>
      <c r="G85" s="3">
        <f t="shared" si="6"/>
        <v>60.198</v>
      </c>
      <c r="H85" s="3">
        <f t="shared" si="6"/>
        <v>83.82</v>
      </c>
      <c r="I85" s="3">
        <f t="shared" si="6"/>
        <v>32.765999999999998</v>
      </c>
      <c r="J85" s="3">
        <f t="shared" si="6"/>
        <v>64.262</v>
      </c>
      <c r="K85" s="3">
        <f t="shared" si="6"/>
        <v>85.597999999999999</v>
      </c>
      <c r="L85" s="3">
        <f t="shared" si="6"/>
        <v>81.787999999999997</v>
      </c>
      <c r="M85" s="3">
        <f t="shared" si="6"/>
        <v>5.08</v>
      </c>
      <c r="N85" s="114">
        <f t="shared" si="6"/>
        <v>1243.076</v>
      </c>
    </row>
    <row r="86" spans="1:14" x14ac:dyDescent="0.2">
      <c r="A86" s="148" t="s">
        <v>607</v>
      </c>
      <c r="B86" s="3">
        <f>MAX(B5:B81)</f>
        <v>131.82599999999999</v>
      </c>
      <c r="C86" s="3">
        <f t="shared" ref="C86:N86" si="7">MAX(C5:C81)</f>
        <v>124.46</v>
      </c>
      <c r="D86" s="3">
        <f t="shared" si="7"/>
        <v>126.746</v>
      </c>
      <c r="E86" s="3">
        <f t="shared" si="7"/>
        <v>196.85</v>
      </c>
      <c r="F86" s="3">
        <f t="shared" si="7"/>
        <v>388.62</v>
      </c>
      <c r="G86" s="3">
        <f t="shared" si="7"/>
        <v>413.25799999999998</v>
      </c>
      <c r="H86" s="3">
        <f t="shared" si="7"/>
        <v>402.08199999999999</v>
      </c>
      <c r="I86" s="3">
        <f t="shared" si="7"/>
        <v>397.25599999999997</v>
      </c>
      <c r="J86" s="3">
        <f t="shared" si="7"/>
        <v>439.166</v>
      </c>
      <c r="K86" s="3">
        <f t="shared" si="7"/>
        <v>529.08199999999999</v>
      </c>
      <c r="L86" s="3">
        <f t="shared" si="7"/>
        <v>521.20799999999997</v>
      </c>
      <c r="M86" s="3">
        <f t="shared" si="7"/>
        <v>380.74599999999998</v>
      </c>
      <c r="N86" s="114">
        <f t="shared" si="7"/>
        <v>2406.1419999999998</v>
      </c>
    </row>
    <row r="87" spans="1:14" x14ac:dyDescent="0.2">
      <c r="A87" s="148" t="s">
        <v>608</v>
      </c>
      <c r="B87" s="3">
        <f>QUARTILE(B5:B81,1)</f>
        <v>7.62</v>
      </c>
      <c r="C87" s="3">
        <f t="shared" ref="C87:N87" si="8">QUARTILE(C5:C81,1)</f>
        <v>0</v>
      </c>
      <c r="D87" s="3">
        <f t="shared" si="8"/>
        <v>0</v>
      </c>
      <c r="E87" s="3">
        <f t="shared" si="8"/>
        <v>32.003999999999998</v>
      </c>
      <c r="F87" s="3">
        <f t="shared" si="8"/>
        <v>154.30500000000001</v>
      </c>
      <c r="G87" s="3">
        <f t="shared" si="8"/>
        <v>147.19299999999998</v>
      </c>
      <c r="H87" s="3">
        <f t="shared" si="8"/>
        <v>137.16</v>
      </c>
      <c r="I87" s="3">
        <f t="shared" si="8"/>
        <v>135.88999999999999</v>
      </c>
      <c r="J87" s="3">
        <f t="shared" si="8"/>
        <v>151.13</v>
      </c>
      <c r="K87" s="3">
        <f t="shared" si="8"/>
        <v>214.18549999999999</v>
      </c>
      <c r="L87" s="3">
        <f t="shared" si="8"/>
        <v>204.91449999999998</v>
      </c>
      <c r="M87" s="3">
        <f t="shared" si="8"/>
        <v>89.789000000000001</v>
      </c>
      <c r="N87" s="114">
        <f t="shared" si="8"/>
        <v>1614.297</v>
      </c>
    </row>
    <row r="88" spans="1:14" x14ac:dyDescent="0.2">
      <c r="A88" s="148" t="s">
        <v>609</v>
      </c>
      <c r="B88" s="3">
        <f>QUARTILE(B5:B81,2)</f>
        <v>19.05</v>
      </c>
      <c r="C88" s="3">
        <f t="shared" ref="C88:N88" si="9">QUARTILE(C5:C81,2)</f>
        <v>3.6829999999999998</v>
      </c>
      <c r="D88" s="3">
        <f t="shared" si="9"/>
        <v>4.0640000000000001</v>
      </c>
      <c r="E88" s="3">
        <f t="shared" si="9"/>
        <v>63.5</v>
      </c>
      <c r="F88" s="3">
        <f t="shared" si="9"/>
        <v>201.67599999999999</v>
      </c>
      <c r="G88" s="3">
        <f t="shared" si="9"/>
        <v>183.13399999999999</v>
      </c>
      <c r="H88" s="3">
        <f t="shared" si="9"/>
        <v>164.59200000000001</v>
      </c>
      <c r="I88" s="3">
        <f t="shared" si="9"/>
        <v>182.11799999999999</v>
      </c>
      <c r="J88" s="3">
        <f t="shared" si="9"/>
        <v>190.881</v>
      </c>
      <c r="K88" s="3">
        <f t="shared" si="9"/>
        <v>258.19100000000003</v>
      </c>
      <c r="L88" s="3">
        <f t="shared" si="9"/>
        <v>250.31700000000001</v>
      </c>
      <c r="M88" s="3">
        <f t="shared" si="9"/>
        <v>123.952</v>
      </c>
      <c r="N88" s="114">
        <f t="shared" si="9"/>
        <v>1754.6320000000001</v>
      </c>
    </row>
    <row r="89" spans="1:14" x14ac:dyDescent="0.2">
      <c r="A89" s="148" t="s">
        <v>610</v>
      </c>
      <c r="B89" s="3">
        <f>QUARTILE(B5:B81,3)</f>
        <v>41.465499999999999</v>
      </c>
      <c r="C89" s="3">
        <f t="shared" ref="C89:N89" si="10">QUARTILE(C5:C81,3)</f>
        <v>17.462499999999999</v>
      </c>
      <c r="D89" s="3">
        <f t="shared" si="10"/>
        <v>17.843500000000002</v>
      </c>
      <c r="E89" s="3">
        <f t="shared" si="10"/>
        <v>116.967</v>
      </c>
      <c r="F89" s="3">
        <f t="shared" si="10"/>
        <v>241.42700000000002</v>
      </c>
      <c r="G89" s="3">
        <f t="shared" si="10"/>
        <v>256.286</v>
      </c>
      <c r="H89" s="3">
        <f t="shared" si="10"/>
        <v>227.45699999999999</v>
      </c>
      <c r="I89" s="3">
        <f t="shared" si="10"/>
        <v>269.49400000000003</v>
      </c>
      <c r="J89" s="3">
        <f t="shared" si="10"/>
        <v>228.02850000000001</v>
      </c>
      <c r="K89" s="3">
        <f t="shared" si="10"/>
        <v>301.56149999999997</v>
      </c>
      <c r="L89" s="3">
        <f t="shared" si="10"/>
        <v>304.10149999999999</v>
      </c>
      <c r="M89" s="3">
        <f t="shared" si="10"/>
        <v>189.92849999999999</v>
      </c>
      <c r="N89" s="114">
        <f t="shared" si="10"/>
        <v>1917.3189999999997</v>
      </c>
    </row>
    <row r="90" spans="1:14" x14ac:dyDescent="0.2">
      <c r="A90" s="148" t="s">
        <v>612</v>
      </c>
      <c r="B90" s="5">
        <f>COUNT(B5:B81)</f>
        <v>70</v>
      </c>
      <c r="C90" s="5">
        <f t="shared" ref="C90:N90" si="11">COUNT(C5:C81)</f>
        <v>70</v>
      </c>
      <c r="D90" s="5">
        <f t="shared" si="11"/>
        <v>70</v>
      </c>
      <c r="E90" s="5">
        <f t="shared" si="11"/>
        <v>71</v>
      </c>
      <c r="F90" s="5">
        <f t="shared" si="11"/>
        <v>70</v>
      </c>
      <c r="G90" s="5">
        <f t="shared" si="11"/>
        <v>71</v>
      </c>
      <c r="H90" s="5">
        <f t="shared" si="11"/>
        <v>71</v>
      </c>
      <c r="I90" s="5">
        <f t="shared" si="11"/>
        <v>71</v>
      </c>
      <c r="J90" s="5">
        <f t="shared" si="11"/>
        <v>70</v>
      </c>
      <c r="K90" s="5">
        <f t="shared" si="11"/>
        <v>70</v>
      </c>
      <c r="L90" s="5">
        <f t="shared" si="11"/>
        <v>70</v>
      </c>
      <c r="M90" s="5">
        <f t="shared" si="11"/>
        <v>70</v>
      </c>
      <c r="N90" s="171">
        <f t="shared" si="11"/>
        <v>67</v>
      </c>
    </row>
    <row r="91" spans="1:14" x14ac:dyDescent="0.2">
      <c r="A91" s="148" t="s">
        <v>613</v>
      </c>
      <c r="B91" s="5">
        <f>B82</f>
        <v>29.670828571428565</v>
      </c>
      <c r="C91" s="5">
        <f t="shared" ref="C91:M91" si="12">B91+C82</f>
        <v>45.121285714285712</v>
      </c>
      <c r="D91" s="5">
        <f t="shared" si="12"/>
        <v>61.758285714285712</v>
      </c>
      <c r="E91" s="5">
        <f t="shared" si="12"/>
        <v>138.72028571428572</v>
      </c>
      <c r="F91" s="5">
        <f t="shared" si="12"/>
        <v>339.73588571428576</v>
      </c>
      <c r="G91" s="5">
        <f t="shared" si="12"/>
        <v>537.143970221328</v>
      </c>
      <c r="H91" s="5">
        <f t="shared" si="12"/>
        <v>722.51746317907453</v>
      </c>
      <c r="I91" s="5">
        <f t="shared" si="12"/>
        <v>920.00425191146894</v>
      </c>
      <c r="J91" s="5">
        <f t="shared" si="12"/>
        <v>1114.1618519114691</v>
      </c>
      <c r="K91" s="5">
        <f t="shared" si="12"/>
        <v>1374.6751376257548</v>
      </c>
      <c r="L91" s="5">
        <f t="shared" si="12"/>
        <v>1629.6947661971833</v>
      </c>
      <c r="M91" s="5">
        <f t="shared" si="12"/>
        <v>1766.9454804828977</v>
      </c>
      <c r="N91" s="171"/>
    </row>
    <row r="92" spans="1:14" x14ac:dyDescent="0.2">
      <c r="B92" s="1"/>
      <c r="C92" s="1"/>
      <c r="D92" s="1"/>
      <c r="E92" s="1"/>
      <c r="F92" s="1"/>
      <c r="G92" s="1"/>
      <c r="H92" s="1"/>
      <c r="I92" s="1"/>
      <c r="J92" s="1"/>
      <c r="K92" s="1"/>
      <c r="L92" s="1"/>
      <c r="M92" s="1"/>
      <c r="N92" s="1"/>
    </row>
    <row r="93" spans="1:14" x14ac:dyDescent="0.2">
      <c r="B93" s="1"/>
      <c r="C93" s="1"/>
      <c r="D93" s="1"/>
      <c r="E93" s="1"/>
      <c r="F93" s="1"/>
      <c r="G93" s="1"/>
      <c r="H93" s="1"/>
      <c r="I93" s="1"/>
      <c r="J93" s="1"/>
      <c r="K93" s="1"/>
      <c r="L93" s="1"/>
      <c r="M93" s="1"/>
      <c r="N93" s="1"/>
    </row>
    <row r="94" spans="1:14" x14ac:dyDescent="0.2">
      <c r="B94" s="1"/>
      <c r="C94" s="1"/>
      <c r="D94" s="1"/>
      <c r="E94" s="1"/>
      <c r="F94" s="1"/>
      <c r="G94" s="1"/>
      <c r="H94" s="1"/>
      <c r="I94" s="1"/>
      <c r="J94" s="1"/>
      <c r="K94" s="1"/>
      <c r="L94" s="1"/>
      <c r="M94" s="1"/>
      <c r="N94" s="1"/>
    </row>
    <row r="95" spans="1:14" x14ac:dyDescent="0.2">
      <c r="B95" s="1"/>
      <c r="C95" s="1"/>
      <c r="D95" s="1"/>
      <c r="E95" s="1"/>
      <c r="F95" s="1"/>
      <c r="G95" s="1"/>
      <c r="H95" s="1"/>
      <c r="I95" s="1"/>
      <c r="J95" s="1"/>
      <c r="K95" s="1"/>
      <c r="L95" s="1"/>
      <c r="M95" s="1"/>
      <c r="N95" s="1"/>
    </row>
    <row r="96" spans="1:14" x14ac:dyDescent="0.2">
      <c r="B96" s="1"/>
      <c r="C96" s="1"/>
      <c r="D96" s="1"/>
      <c r="E96" s="1"/>
      <c r="F96" s="1"/>
      <c r="G96" s="1"/>
      <c r="H96" s="1"/>
      <c r="I96" s="1"/>
      <c r="J96" s="1"/>
      <c r="K96" s="1"/>
      <c r="L96" s="1"/>
      <c r="M96" s="1"/>
      <c r="N96" s="1"/>
    </row>
    <row r="97" spans="2:14" x14ac:dyDescent="0.2">
      <c r="B97" s="1"/>
      <c r="C97" s="1"/>
      <c r="D97" s="1"/>
      <c r="E97" s="1"/>
      <c r="F97" s="1"/>
      <c r="G97" s="1"/>
      <c r="H97" s="1"/>
      <c r="I97" s="1"/>
      <c r="J97" s="1"/>
      <c r="K97" s="1"/>
      <c r="L97" s="1"/>
      <c r="M97" s="1"/>
      <c r="N97" s="1"/>
    </row>
    <row r="98" spans="2:14" x14ac:dyDescent="0.2">
      <c r="B98" s="1"/>
      <c r="C98" s="1"/>
      <c r="D98" s="1"/>
      <c r="E98" s="1"/>
      <c r="F98" s="1"/>
      <c r="G98" s="1"/>
      <c r="H98" s="1"/>
      <c r="I98" s="1"/>
      <c r="J98" s="1"/>
      <c r="K98" s="1"/>
      <c r="L98" s="1"/>
      <c r="M98" s="1"/>
      <c r="N98" s="1"/>
    </row>
    <row r="99" spans="2:14" x14ac:dyDescent="0.2">
      <c r="B99" s="1"/>
      <c r="C99" s="1"/>
      <c r="D99" s="1"/>
      <c r="E99" s="1"/>
      <c r="F99" s="1"/>
      <c r="G99" s="1"/>
      <c r="H99" s="1"/>
      <c r="I99" s="1"/>
      <c r="J99" s="1"/>
      <c r="K99" s="1"/>
      <c r="L99" s="1"/>
      <c r="M99" s="1"/>
      <c r="N99" s="1"/>
    </row>
    <row r="100" spans="2:14" x14ac:dyDescent="0.2">
      <c r="B100" s="1"/>
      <c r="C100" s="1"/>
      <c r="D100" s="1"/>
      <c r="E100" s="1"/>
      <c r="F100" s="1"/>
      <c r="G100" s="1"/>
      <c r="H100" s="1"/>
      <c r="I100" s="1"/>
      <c r="J100" s="1"/>
      <c r="K100" s="1"/>
      <c r="L100" s="1"/>
      <c r="M100" s="1"/>
      <c r="N100" s="1"/>
    </row>
    <row r="101" spans="2:14" x14ac:dyDescent="0.2">
      <c r="B101" s="1"/>
      <c r="C101" s="1"/>
      <c r="D101" s="1"/>
      <c r="E101" s="1"/>
      <c r="F101" s="1"/>
      <c r="G101" s="1"/>
      <c r="H101" s="1"/>
      <c r="I101" s="1"/>
      <c r="J101" s="1"/>
      <c r="K101" s="1"/>
      <c r="L101" s="1"/>
      <c r="M101" s="1"/>
      <c r="N101" s="1"/>
    </row>
    <row r="102" spans="2:14" x14ac:dyDescent="0.2">
      <c r="B102" s="1"/>
      <c r="C102" s="1"/>
      <c r="D102" s="1"/>
      <c r="E102" s="1"/>
      <c r="F102" s="1"/>
      <c r="G102" s="1"/>
      <c r="H102" s="1"/>
      <c r="I102" s="1"/>
      <c r="J102" s="1"/>
      <c r="K102" s="1"/>
      <c r="L102" s="1"/>
      <c r="M102" s="1"/>
      <c r="N102" s="1"/>
    </row>
    <row r="103" spans="2:14" x14ac:dyDescent="0.2">
      <c r="B103" s="1"/>
      <c r="C103" s="1"/>
      <c r="D103" s="1"/>
      <c r="E103" s="1"/>
      <c r="F103" s="1"/>
      <c r="G103" s="1"/>
      <c r="H103" s="1"/>
      <c r="I103" s="1"/>
      <c r="J103" s="1"/>
      <c r="K103" s="1"/>
      <c r="L103" s="1"/>
      <c r="M103" s="1"/>
      <c r="N103" s="1"/>
    </row>
    <row r="104" spans="2:14" x14ac:dyDescent="0.2">
      <c r="B104" s="1"/>
      <c r="C104" s="1"/>
      <c r="D104" s="1"/>
      <c r="E104" s="1"/>
      <c r="F104" s="1"/>
      <c r="G104" s="1"/>
      <c r="H104" s="1"/>
      <c r="I104" s="1"/>
      <c r="J104" s="1"/>
      <c r="K104" s="1"/>
      <c r="L104" s="1"/>
      <c r="M104" s="1"/>
      <c r="N104" s="1"/>
    </row>
    <row r="105" spans="2:14" x14ac:dyDescent="0.2">
      <c r="B105" s="1"/>
      <c r="C105" s="1"/>
      <c r="D105" s="1"/>
      <c r="E105" s="1"/>
      <c r="F105" s="1"/>
      <c r="G105" s="1"/>
      <c r="H105" s="1"/>
      <c r="I105" s="1"/>
      <c r="J105" s="1"/>
      <c r="K105" s="1"/>
      <c r="L105" s="1"/>
      <c r="M105" s="1"/>
      <c r="N105" s="1"/>
    </row>
    <row r="106" spans="2:14" x14ac:dyDescent="0.2">
      <c r="B106" s="1"/>
      <c r="C106" s="1"/>
      <c r="D106" s="1"/>
      <c r="E106" s="1"/>
      <c r="F106" s="1"/>
      <c r="G106" s="1"/>
      <c r="H106" s="1"/>
      <c r="I106" s="1"/>
      <c r="J106" s="1"/>
      <c r="K106" s="1"/>
      <c r="L106" s="1"/>
      <c r="M106" s="1"/>
      <c r="N106" s="1"/>
    </row>
    <row r="107" spans="2:14" x14ac:dyDescent="0.2">
      <c r="B107" s="1"/>
      <c r="C107" s="1"/>
      <c r="D107" s="1"/>
      <c r="E107" s="1"/>
      <c r="F107" s="1"/>
      <c r="G107" s="1"/>
      <c r="H107" s="1"/>
      <c r="I107" s="1"/>
      <c r="J107" s="1"/>
      <c r="K107" s="1"/>
      <c r="L107" s="1"/>
      <c r="M107" s="1"/>
      <c r="N107" s="1"/>
    </row>
    <row r="108" spans="2:14" x14ac:dyDescent="0.2">
      <c r="B108" s="1"/>
      <c r="C108" s="1"/>
      <c r="D108" s="1"/>
      <c r="E108" s="1"/>
      <c r="F108" s="1"/>
      <c r="G108" s="1"/>
      <c r="H108" s="1"/>
      <c r="I108" s="1"/>
      <c r="J108" s="1"/>
      <c r="K108" s="1"/>
      <c r="L108" s="1"/>
      <c r="M108" s="1"/>
      <c r="N108" s="1"/>
    </row>
    <row r="109" spans="2:14" x14ac:dyDescent="0.2">
      <c r="B109" s="1"/>
      <c r="C109" s="1"/>
      <c r="D109" s="1"/>
      <c r="E109" s="1"/>
      <c r="F109" s="1"/>
      <c r="G109" s="1"/>
      <c r="H109" s="1"/>
      <c r="I109" s="1"/>
      <c r="J109" s="1"/>
      <c r="K109" s="1"/>
      <c r="L109" s="1"/>
      <c r="M109" s="1"/>
      <c r="N109" s="1"/>
    </row>
    <row r="110" spans="2:14" x14ac:dyDescent="0.2">
      <c r="B110" s="1"/>
      <c r="C110" s="1"/>
      <c r="D110" s="1"/>
      <c r="E110" s="1"/>
      <c r="F110" s="1"/>
      <c r="G110" s="1"/>
      <c r="H110" s="1"/>
      <c r="I110" s="1"/>
      <c r="J110" s="1"/>
      <c r="K110" s="1"/>
      <c r="L110" s="1"/>
      <c r="M110" s="1"/>
      <c r="N110" s="1"/>
    </row>
    <row r="111" spans="2:14" x14ac:dyDescent="0.2">
      <c r="B111" s="1"/>
      <c r="C111" s="1"/>
      <c r="D111" s="1"/>
      <c r="E111" s="1"/>
      <c r="F111" s="1"/>
      <c r="G111" s="1"/>
      <c r="H111" s="1"/>
      <c r="I111" s="1"/>
      <c r="J111" s="1"/>
      <c r="K111" s="1"/>
      <c r="L111" s="1"/>
      <c r="M111" s="1"/>
      <c r="N111" s="1"/>
    </row>
    <row r="112" spans="2:14" x14ac:dyDescent="0.2">
      <c r="B112" s="1"/>
      <c r="C112" s="1"/>
      <c r="D112" s="1"/>
      <c r="E112" s="1"/>
      <c r="F112" s="1"/>
      <c r="G112" s="1"/>
      <c r="H112" s="1"/>
      <c r="I112" s="1"/>
      <c r="J112" s="1"/>
      <c r="K112" s="1"/>
      <c r="L112" s="1"/>
      <c r="M112" s="1"/>
      <c r="N112" s="1"/>
    </row>
    <row r="113" spans="2:14" x14ac:dyDescent="0.2">
      <c r="B113" s="1"/>
      <c r="C113" s="1"/>
      <c r="D113" s="1"/>
      <c r="E113" s="1"/>
      <c r="F113" s="1"/>
      <c r="G113" s="1"/>
      <c r="H113" s="1"/>
      <c r="I113" s="1"/>
      <c r="J113" s="1"/>
      <c r="K113" s="1"/>
      <c r="L113" s="1"/>
      <c r="M113" s="1"/>
      <c r="N113" s="1"/>
    </row>
  </sheetData>
  <customSheetViews>
    <customSheetView guid="{5162BB63-DB3B-11D3-AA0A-00104B61DA78}" showRuler="0">
      <pane xSplit="1" ySplit="4" topLeftCell="B29" activePane="bottomRight" state="frozen"/>
      <selection pane="bottomRight" activeCell="N38" sqref="N38"/>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C81">
    <cfRule type="cellIs" dxfId="2586" priority="105" stopIfTrue="1" operator="equal">
      <formula>$C$83</formula>
    </cfRule>
  </conditionalFormatting>
  <conditionalFormatting sqref="E81">
    <cfRule type="cellIs" dxfId="2585" priority="107" stopIfTrue="1" operator="equal">
      <formula>$E$83</formula>
    </cfRule>
  </conditionalFormatting>
  <conditionalFormatting sqref="F81">
    <cfRule type="cellIs" dxfId="2584" priority="108" stopIfTrue="1" operator="equal">
      <formula>$F$83</formula>
    </cfRule>
  </conditionalFormatting>
  <conditionalFormatting sqref="G81">
    <cfRule type="cellIs" dxfId="2583" priority="109" stopIfTrue="1" operator="equal">
      <formula>$G$83</formula>
    </cfRule>
  </conditionalFormatting>
  <conditionalFormatting sqref="H81">
    <cfRule type="cellIs" dxfId="2582" priority="110" stopIfTrue="1" operator="equal">
      <formula>$H$83</formula>
    </cfRule>
  </conditionalFormatting>
  <conditionalFormatting sqref="I81">
    <cfRule type="cellIs" dxfId="2581" priority="111" stopIfTrue="1" operator="equal">
      <formula>$I$83</formula>
    </cfRule>
  </conditionalFormatting>
  <conditionalFormatting sqref="J81">
    <cfRule type="cellIs" dxfId="2580" priority="112" stopIfTrue="1" operator="equal">
      <formula>$J$83</formula>
    </cfRule>
  </conditionalFormatting>
  <conditionalFormatting sqref="K81">
    <cfRule type="cellIs" dxfId="2579" priority="113" stopIfTrue="1" operator="equal">
      <formula>$K$83</formula>
    </cfRule>
  </conditionalFormatting>
  <conditionalFormatting sqref="L81">
    <cfRule type="cellIs" dxfId="2578" priority="114" stopIfTrue="1" operator="equal">
      <formula>$L$83</formula>
    </cfRule>
  </conditionalFormatting>
  <conditionalFormatting sqref="M81">
    <cfRule type="cellIs" dxfId="2577" priority="115" stopIfTrue="1" operator="equal">
      <formula>$M$83</formula>
    </cfRule>
  </conditionalFormatting>
  <conditionalFormatting sqref="B5:B80">
    <cfRule type="top10" dxfId="2576" priority="353" bottom="1" rank="1"/>
    <cfRule type="top10" dxfId="2575" priority="354" rank="1"/>
  </conditionalFormatting>
  <conditionalFormatting sqref="C5:C7">
    <cfRule type="cellIs" dxfId="2574" priority="57" stopIfTrue="1" operator="equal">
      <formula>$B$83</formula>
    </cfRule>
  </conditionalFormatting>
  <conditionalFormatting sqref="C5:C7">
    <cfRule type="top10" dxfId="2573" priority="58" bottom="1" rank="1"/>
    <cfRule type="top10" dxfId="2572" priority="59" rank="1"/>
  </conditionalFormatting>
  <conditionalFormatting sqref="D5:D7 D81">
    <cfRule type="cellIs" dxfId="2571" priority="54" stopIfTrue="1" operator="equal">
      <formula>$B$83</formula>
    </cfRule>
  </conditionalFormatting>
  <conditionalFormatting sqref="D5:D7 D81">
    <cfRule type="top10" dxfId="2570" priority="55" bottom="1" rank="1"/>
    <cfRule type="top10" dxfId="2569" priority="56" rank="1"/>
  </conditionalFormatting>
  <conditionalFormatting sqref="E5:E7">
    <cfRule type="top10" dxfId="2568" priority="52" bottom="1" rank="1"/>
    <cfRule type="top10" dxfId="2567" priority="53" rank="1"/>
  </conditionalFormatting>
  <conditionalFormatting sqref="F5:F7">
    <cfRule type="cellIs" dxfId="2566" priority="48" stopIfTrue="1" operator="equal">
      <formula>$B$83</formula>
    </cfRule>
  </conditionalFormatting>
  <conditionalFormatting sqref="F5:F7">
    <cfRule type="top10" dxfId="2565" priority="49" bottom="1" rank="1"/>
    <cfRule type="top10" dxfId="2564" priority="50" rank="1"/>
  </conditionalFormatting>
  <conditionalFormatting sqref="G5:G7">
    <cfRule type="cellIs" dxfId="2563" priority="45" stopIfTrue="1" operator="equal">
      <formula>$B$83</formula>
    </cfRule>
  </conditionalFormatting>
  <conditionalFormatting sqref="G5:G7">
    <cfRule type="top10" dxfId="2562" priority="46" bottom="1" rank="1"/>
    <cfRule type="top10" dxfId="2561" priority="47" rank="1"/>
  </conditionalFormatting>
  <conditionalFormatting sqref="H5:H7">
    <cfRule type="cellIs" dxfId="2560" priority="42" stopIfTrue="1" operator="equal">
      <formula>$B$83</formula>
    </cfRule>
  </conditionalFormatting>
  <conditionalFormatting sqref="H5:H7">
    <cfRule type="top10" dxfId="2559" priority="43" bottom="1" rank="1"/>
    <cfRule type="top10" dxfId="2558" priority="44" rank="1"/>
  </conditionalFormatting>
  <conditionalFormatting sqref="I5:I7">
    <cfRule type="top10" dxfId="2557" priority="40" bottom="1" rank="1"/>
    <cfRule type="top10" dxfId="2556" priority="41" rank="1"/>
  </conditionalFormatting>
  <conditionalFormatting sqref="J5:J7">
    <cfRule type="cellIs" dxfId="2555" priority="36" stopIfTrue="1" operator="equal">
      <formula>$B$83</formula>
    </cfRule>
  </conditionalFormatting>
  <conditionalFormatting sqref="J5:J7">
    <cfRule type="top10" dxfId="2554" priority="37" bottom="1" rank="1"/>
    <cfRule type="top10" dxfId="2553" priority="38" rank="1"/>
  </conditionalFormatting>
  <conditionalFormatting sqref="K5:K7">
    <cfRule type="cellIs" dxfId="2552" priority="33" stopIfTrue="1" operator="equal">
      <formula>$B$83</formula>
    </cfRule>
  </conditionalFormatting>
  <conditionalFormatting sqref="K5:K7">
    <cfRule type="top10" dxfId="2551" priority="34" bottom="1" rank="1"/>
    <cfRule type="top10" dxfId="2550" priority="35" rank="1"/>
  </conditionalFormatting>
  <conditionalFormatting sqref="L5:L7">
    <cfRule type="cellIs" dxfId="2549" priority="30" stopIfTrue="1" operator="equal">
      <formula>$B$83</formula>
    </cfRule>
  </conditionalFormatting>
  <conditionalFormatting sqref="L5:L7">
    <cfRule type="top10" dxfId="2548" priority="31" bottom="1" rank="1"/>
    <cfRule type="top10" dxfId="2547" priority="32" rank="1"/>
  </conditionalFormatting>
  <conditionalFormatting sqref="M5:M7">
    <cfRule type="cellIs" dxfId="2546" priority="27" stopIfTrue="1" operator="equal">
      <formula>$B$83</formula>
    </cfRule>
  </conditionalFormatting>
  <conditionalFormatting sqref="M5:M7">
    <cfRule type="top10" dxfId="2545" priority="28" bottom="1" rank="1"/>
    <cfRule type="top10" dxfId="2544" priority="29" rank="1"/>
  </conditionalFormatting>
  <conditionalFormatting sqref="N80 N5:N64">
    <cfRule type="cellIs" dxfId="2543" priority="24" stopIfTrue="1" operator="equal">
      <formula>$B$83</formula>
    </cfRule>
  </conditionalFormatting>
  <conditionalFormatting sqref="N5:N80">
    <cfRule type="top10" dxfId="2542" priority="25" bottom="1" rank="1"/>
    <cfRule type="top10" dxfId="2541" priority="26" rank="1"/>
  </conditionalFormatting>
  <conditionalFormatting sqref="C8:C80">
    <cfRule type="top10" dxfId="2540" priority="22" bottom="1" rank="1"/>
    <cfRule type="top10" dxfId="2539" priority="23" rank="1"/>
  </conditionalFormatting>
  <conditionalFormatting sqref="D8:D80">
    <cfRule type="top10" dxfId="2538" priority="20" bottom="1" rank="1"/>
    <cfRule type="top10" dxfId="2537" priority="21" rank="1"/>
  </conditionalFormatting>
  <conditionalFormatting sqref="E8:E80">
    <cfRule type="top10" dxfId="2536" priority="18" bottom="1" rank="1"/>
    <cfRule type="top10" dxfId="2535" priority="19" rank="1"/>
  </conditionalFormatting>
  <conditionalFormatting sqref="F8:F80">
    <cfRule type="top10" dxfId="2534" priority="16" bottom="1" rank="1"/>
    <cfRule type="top10" dxfId="2533" priority="17" rank="1"/>
  </conditionalFormatting>
  <conditionalFormatting sqref="G8:G80">
    <cfRule type="top10" dxfId="2532" priority="14" bottom="1" rank="1"/>
    <cfRule type="top10" dxfId="2531" priority="15" rank="1"/>
  </conditionalFormatting>
  <conditionalFormatting sqref="H8:H80">
    <cfRule type="top10" dxfId="2530" priority="12" bottom="1" rank="1"/>
    <cfRule type="top10" dxfId="2529" priority="13" rank="1"/>
  </conditionalFormatting>
  <conditionalFormatting sqref="I8:I80">
    <cfRule type="top10" dxfId="2528" priority="10" bottom="1" rank="1"/>
    <cfRule type="top10" dxfId="2527" priority="11" rank="1"/>
  </conditionalFormatting>
  <conditionalFormatting sqref="J8:J80">
    <cfRule type="top10" dxfId="2526" priority="8" bottom="1" rank="1"/>
    <cfRule type="top10" dxfId="2525" priority="9" rank="1"/>
  </conditionalFormatting>
  <conditionalFormatting sqref="K8:K80">
    <cfRule type="top10" dxfId="2524" priority="6" bottom="1" rank="1"/>
    <cfRule type="top10" dxfId="2523" priority="7" rank="1"/>
  </conditionalFormatting>
  <conditionalFormatting sqref="L8:L80">
    <cfRule type="top10" dxfId="2522" priority="4" bottom="1" rank="1"/>
    <cfRule type="top10" dxfId="2521" priority="5" rank="1"/>
  </conditionalFormatting>
  <conditionalFormatting sqref="M8:M80">
    <cfRule type="top10" dxfId="2520" priority="2" bottom="1" rank="1"/>
    <cfRule type="top10" dxfId="2519" priority="3" rank="1"/>
  </conditionalFormatting>
  <conditionalFormatting sqref="N81">
    <cfRule type="cellIs" dxfId="2518" priority="1" stopIfTrue="1" operator="equal">
      <formula>$M$83</formula>
    </cfRule>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9"/>
  <dimension ref="A1:AJ31"/>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A17" sqref="A17:N25"/>
    </sheetView>
  </sheetViews>
  <sheetFormatPr defaultRowHeight="12.75" x14ac:dyDescent="0.2"/>
  <cols>
    <col min="1" max="1" width="7" style="139" bestFit="1" customWidth="1"/>
    <col min="2" max="13" width="7.7109375" customWidth="1"/>
    <col min="14" max="14" width="9.42578125" customWidth="1"/>
    <col min="16" max="36" width="9.140625" style="10"/>
  </cols>
  <sheetData>
    <row r="1" spans="1:27" ht="16.5" thickBot="1" x14ac:dyDescent="0.3">
      <c r="A1" s="243" t="s">
        <v>68</v>
      </c>
      <c r="B1" s="244"/>
      <c r="C1" s="244"/>
      <c r="D1" s="244"/>
      <c r="E1" s="245"/>
      <c r="F1" s="245"/>
      <c r="G1" s="245"/>
      <c r="H1" s="245"/>
      <c r="I1" s="245"/>
      <c r="J1" s="245"/>
      <c r="K1" s="245"/>
      <c r="L1" s="245"/>
      <c r="M1" s="245"/>
      <c r="N1" s="246"/>
    </row>
    <row r="2" spans="1:27" ht="13.5" thickBot="1" x14ac:dyDescent="0.25">
      <c r="A2" s="135" t="s">
        <v>105</v>
      </c>
      <c r="B2" s="40" t="s">
        <v>175</v>
      </c>
      <c r="C2" s="37" t="s">
        <v>421</v>
      </c>
      <c r="D2" s="38"/>
      <c r="E2" s="58"/>
      <c r="F2" s="68"/>
      <c r="G2" s="247" t="s">
        <v>80</v>
      </c>
      <c r="H2" s="247"/>
      <c r="I2" s="69"/>
      <c r="J2" s="69"/>
      <c r="K2" s="69"/>
      <c r="L2" s="69"/>
      <c r="M2" s="69"/>
      <c r="N2" s="70"/>
    </row>
    <row r="3" spans="1:27" ht="13.5" thickBot="1" x14ac:dyDescent="0.25">
      <c r="A3" s="136"/>
      <c r="B3" s="41" t="s">
        <v>176</v>
      </c>
      <c r="C3" s="36" t="s">
        <v>422</v>
      </c>
      <c r="D3" s="39"/>
      <c r="E3" s="41" t="s">
        <v>78</v>
      </c>
      <c r="F3" s="65">
        <v>45</v>
      </c>
      <c r="G3" s="17"/>
      <c r="H3" s="66" t="s">
        <v>81</v>
      </c>
      <c r="I3" s="67">
        <v>13.715999999999999</v>
      </c>
      <c r="J3" s="17"/>
      <c r="K3" s="17"/>
      <c r="L3" s="17"/>
      <c r="M3" s="17"/>
      <c r="N3" s="18"/>
    </row>
    <row r="4" spans="1:27" ht="13.5" thickBot="1" x14ac:dyDescent="0.25">
      <c r="A4" s="137" t="s">
        <v>1</v>
      </c>
      <c r="B4" s="49" t="s">
        <v>2</v>
      </c>
      <c r="C4" s="43" t="s">
        <v>3</v>
      </c>
      <c r="D4" s="49" t="s">
        <v>4</v>
      </c>
      <c r="E4" s="43" t="s">
        <v>5</v>
      </c>
      <c r="F4" s="49" t="s">
        <v>6</v>
      </c>
      <c r="G4" s="43" t="s">
        <v>7</v>
      </c>
      <c r="H4" s="49" t="s">
        <v>8</v>
      </c>
      <c r="I4" s="43" t="s">
        <v>9</v>
      </c>
      <c r="J4" s="49" t="s">
        <v>10</v>
      </c>
      <c r="K4" s="43" t="s">
        <v>11</v>
      </c>
      <c r="L4" s="49" t="s">
        <v>12</v>
      </c>
      <c r="M4" s="45" t="s">
        <v>13</v>
      </c>
      <c r="N4" s="35" t="s">
        <v>14</v>
      </c>
      <c r="P4" s="23"/>
      <c r="Q4" s="23"/>
      <c r="R4" s="23"/>
      <c r="S4" s="23"/>
      <c r="T4" s="23"/>
      <c r="U4" s="23"/>
      <c r="V4" s="23"/>
      <c r="W4" s="23"/>
      <c r="X4" s="23"/>
      <c r="Y4" s="23"/>
      <c r="Z4" s="23"/>
      <c r="AA4" s="23"/>
    </row>
    <row r="5" spans="1:27" x14ac:dyDescent="0.2">
      <c r="A5" s="138">
        <v>2000</v>
      </c>
      <c r="B5" s="15">
        <v>179.87818181818184</v>
      </c>
      <c r="C5" s="15">
        <v>68.580000000000013</v>
      </c>
      <c r="D5" s="15">
        <v>59.574545454545451</v>
      </c>
      <c r="E5" s="15">
        <v>132.08000000000001</v>
      </c>
      <c r="F5" s="15">
        <v>343.53499999999991</v>
      </c>
      <c r="G5" s="15">
        <v>436.24499999999995</v>
      </c>
      <c r="H5" s="15">
        <v>267.62363636363636</v>
      </c>
      <c r="I5" s="15">
        <v>403.16727272727275</v>
      </c>
      <c r="J5" s="15">
        <v>326.04363636363638</v>
      </c>
      <c r="K5" s="15">
        <v>454.19818181818187</v>
      </c>
      <c r="L5" s="15">
        <v>257.23272727272723</v>
      </c>
      <c r="M5" s="15">
        <v>711.43090909090904</v>
      </c>
      <c r="N5" s="210">
        <f t="shared" ref="N5:N14" si="0">IF(COUNT(B5:M5)=12,SUM(B5:M5),"")</f>
        <v>3639.5890909090913</v>
      </c>
      <c r="P5" s="13"/>
    </row>
    <row r="6" spans="1:27" x14ac:dyDescent="0.2">
      <c r="A6" s="138">
        <v>2001</v>
      </c>
      <c r="B6" s="15">
        <v>75.969090909090923</v>
      </c>
      <c r="C6" s="15">
        <v>30.249090909090913</v>
      </c>
      <c r="D6" s="15">
        <v>65.809090909090912</v>
      </c>
      <c r="E6" s="15">
        <v>100.44545454545455</v>
      </c>
      <c r="F6" s="15">
        <v>223.52000000000004</v>
      </c>
      <c r="G6" s="15">
        <v>301.75200000000001</v>
      </c>
      <c r="H6" s="15">
        <v>417.25272727272733</v>
      </c>
      <c r="I6" s="15">
        <v>318.65454545454548</v>
      </c>
      <c r="J6" s="15">
        <v>354.21454545454549</v>
      </c>
      <c r="K6" s="15">
        <v>320.50181818181824</v>
      </c>
      <c r="L6" s="15">
        <v>411.47999999999996</v>
      </c>
      <c r="M6" s="15">
        <v>540.09636363636366</v>
      </c>
      <c r="N6" s="60">
        <f t="shared" si="0"/>
        <v>3159.9447272727275</v>
      </c>
    </row>
    <row r="7" spans="1:27" x14ac:dyDescent="0.2">
      <c r="A7" s="138">
        <v>2002</v>
      </c>
      <c r="B7" s="15">
        <v>101.60000000000001</v>
      </c>
      <c r="C7" s="15">
        <v>56.803636363636365</v>
      </c>
      <c r="D7" s="15">
        <v>171.10363636363638</v>
      </c>
      <c r="E7" s="15">
        <v>390.46727272727276</v>
      </c>
      <c r="F7" s="15">
        <v>227.21454545454552</v>
      </c>
      <c r="G7" s="15">
        <v>266.00727272727272</v>
      </c>
      <c r="H7" s="15">
        <v>431.33818181818191</v>
      </c>
      <c r="I7" s="15">
        <v>386.31090909090921</v>
      </c>
      <c r="J7" s="15">
        <v>326.5054545454546</v>
      </c>
      <c r="K7" s="15">
        <v>346.36363636363643</v>
      </c>
      <c r="L7" s="15">
        <v>514.23454545454558</v>
      </c>
      <c r="M7" s="15">
        <v>87.976363636363644</v>
      </c>
      <c r="N7" s="60">
        <f t="shared" si="0"/>
        <v>3305.9254545454555</v>
      </c>
    </row>
    <row r="8" spans="1:27" x14ac:dyDescent="0.2">
      <c r="A8" s="138">
        <v>2003</v>
      </c>
      <c r="B8" s="15">
        <v>49.318333333333328</v>
      </c>
      <c r="C8" s="15">
        <v>48.259999999999991</v>
      </c>
      <c r="D8" s="15">
        <v>15.663333333333332</v>
      </c>
      <c r="E8" s="15">
        <v>199.39</v>
      </c>
      <c r="F8" s="15">
        <v>329.14166666666671</v>
      </c>
      <c r="G8" s="15">
        <v>354.3300000000001</v>
      </c>
      <c r="H8" s="15">
        <v>282.99833333333333</v>
      </c>
      <c r="I8" s="15">
        <v>492.5483333333334</v>
      </c>
      <c r="J8" s="15">
        <v>363.43166666666667</v>
      </c>
      <c r="K8" s="15">
        <v>382.05833333333339</v>
      </c>
      <c r="L8" s="15">
        <v>490.22</v>
      </c>
      <c r="M8" s="15">
        <v>448.09833333333341</v>
      </c>
      <c r="N8" s="60">
        <f t="shared" si="0"/>
        <v>3455.4583333333339</v>
      </c>
    </row>
    <row r="9" spans="1:27" x14ac:dyDescent="0.2">
      <c r="A9" s="138">
        <v>2004</v>
      </c>
      <c r="B9" s="15">
        <v>85.089999999999989</v>
      </c>
      <c r="C9" s="15">
        <v>26.458333333333332</v>
      </c>
      <c r="D9" s="15">
        <v>86.783333333333346</v>
      </c>
      <c r="E9" s="15">
        <v>233.04499999999999</v>
      </c>
      <c r="F9" s="15">
        <v>534.45833333333337</v>
      </c>
      <c r="G9" s="15">
        <v>338.03166666666664</v>
      </c>
      <c r="H9" s="15">
        <v>289.34833333333336</v>
      </c>
      <c r="I9" s="15">
        <v>385.38727272727277</v>
      </c>
      <c r="J9" s="15">
        <v>327.66000000000003</v>
      </c>
      <c r="K9" s="15">
        <v>462.28</v>
      </c>
      <c r="L9" s="15">
        <v>800.5233333333332</v>
      </c>
      <c r="M9" s="15">
        <v>278.5533333333334</v>
      </c>
      <c r="N9" s="60">
        <f t="shared" si="0"/>
        <v>3847.6189393939389</v>
      </c>
    </row>
    <row r="10" spans="1:27" x14ac:dyDescent="0.2">
      <c r="A10" s="138">
        <v>2005</v>
      </c>
      <c r="B10" s="15">
        <v>247.01499999999999</v>
      </c>
      <c r="C10" s="15">
        <v>78.316666666666663</v>
      </c>
      <c r="D10" s="15">
        <v>70.908333333333346</v>
      </c>
      <c r="E10" s="15">
        <v>241.72333333333336</v>
      </c>
      <c r="F10" s="15">
        <v>289.56000000000006</v>
      </c>
      <c r="G10" s="15">
        <v>220.13333333333335</v>
      </c>
      <c r="H10" s="15">
        <v>337.18500000000006</v>
      </c>
      <c r="I10" s="15">
        <v>414.86666666666673</v>
      </c>
      <c r="J10" s="15">
        <v>434.34000000000009</v>
      </c>
      <c r="K10" s="15">
        <v>227.96500000000003</v>
      </c>
      <c r="L10" s="15">
        <v>349.25000000000006</v>
      </c>
      <c r="M10" s="15">
        <v>125.09500000000003</v>
      </c>
      <c r="N10" s="60">
        <f t="shared" si="0"/>
        <v>3036.3583333333336</v>
      </c>
    </row>
    <row r="11" spans="1:27" x14ac:dyDescent="0.2">
      <c r="A11" s="138">
        <v>2006</v>
      </c>
      <c r="B11" s="15">
        <v>101.38833333333334</v>
      </c>
      <c r="C11" s="15">
        <v>66.674999999999997</v>
      </c>
      <c r="D11" s="15">
        <v>207.85666666666665</v>
      </c>
      <c r="E11" s="15">
        <v>274.53166666666669</v>
      </c>
      <c r="F11" s="15">
        <v>390.10166666666674</v>
      </c>
      <c r="G11" s="15">
        <v>359.19833333333344</v>
      </c>
      <c r="H11" s="15">
        <v>489.79666666666668</v>
      </c>
      <c r="I11" s="15">
        <v>395.81666666666666</v>
      </c>
      <c r="J11" s="15">
        <v>267.54666666666668</v>
      </c>
      <c r="K11" s="15">
        <v>437.09166666666675</v>
      </c>
      <c r="L11" s="15">
        <v>633.51833333333332</v>
      </c>
      <c r="M11" s="15">
        <v>189.44166666666663</v>
      </c>
      <c r="N11" s="60">
        <f t="shared" si="0"/>
        <v>3812.9633333333336</v>
      </c>
    </row>
    <row r="12" spans="1:27" x14ac:dyDescent="0.2">
      <c r="A12" s="138">
        <v>2007</v>
      </c>
      <c r="B12" s="15">
        <v>57.784999999999989</v>
      </c>
      <c r="C12" s="15">
        <v>34.925000000000004</v>
      </c>
      <c r="D12" s="15">
        <v>58.208333333333336</v>
      </c>
      <c r="E12" s="15">
        <v>327.5</v>
      </c>
      <c r="F12" s="15">
        <v>412.08333333333331</v>
      </c>
      <c r="G12" s="15">
        <v>377.66666666666669</v>
      </c>
      <c r="H12" s="15">
        <v>473.91666666666669</v>
      </c>
      <c r="I12" s="15">
        <v>336.5</v>
      </c>
      <c r="J12" s="15">
        <v>273.83333333333331</v>
      </c>
      <c r="K12" s="15">
        <v>343.08333333333331</v>
      </c>
      <c r="L12" s="15">
        <v>602.5</v>
      </c>
      <c r="M12" s="15">
        <v>614.08333333333337</v>
      </c>
      <c r="N12" s="60">
        <f t="shared" si="0"/>
        <v>3912.0850000000005</v>
      </c>
    </row>
    <row r="13" spans="1:27" x14ac:dyDescent="0.2">
      <c r="A13" s="138">
        <v>2008</v>
      </c>
      <c r="B13" s="15">
        <v>80.25</v>
      </c>
      <c r="C13" s="15">
        <v>106.5</v>
      </c>
      <c r="D13" s="15">
        <v>23.583333333333332</v>
      </c>
      <c r="E13" s="15">
        <v>130.75</v>
      </c>
      <c r="F13" s="15">
        <v>336</v>
      </c>
      <c r="G13" s="15">
        <v>338.16666666666669</v>
      </c>
      <c r="H13" s="15">
        <v>510.58333333333331</v>
      </c>
      <c r="I13" s="15">
        <v>388</v>
      </c>
      <c r="J13" s="15">
        <v>222.5</v>
      </c>
      <c r="K13" s="15">
        <v>277.08333333333331</v>
      </c>
      <c r="L13" s="15">
        <v>585.16666666666663</v>
      </c>
      <c r="M13" s="15">
        <v>215.58333333333334</v>
      </c>
      <c r="N13" s="60">
        <f t="shared" si="0"/>
        <v>3214.1666666666665</v>
      </c>
    </row>
    <row r="14" spans="1:27" x14ac:dyDescent="0.2">
      <c r="A14" s="138">
        <v>2009</v>
      </c>
      <c r="B14" s="15">
        <v>173.58333333333334</v>
      </c>
      <c r="C14" s="15">
        <v>190.91666666666666</v>
      </c>
      <c r="D14" s="15">
        <v>128.66666666666666</v>
      </c>
      <c r="E14" s="15">
        <v>227.58333333333334</v>
      </c>
      <c r="F14" s="15">
        <v>356.41666666666669</v>
      </c>
      <c r="G14" s="15">
        <v>401.5</v>
      </c>
      <c r="H14" s="15">
        <v>337.16666666666669</v>
      </c>
      <c r="I14" s="15">
        <v>451.08333333333331</v>
      </c>
      <c r="J14" s="15">
        <v>281.75</v>
      </c>
      <c r="K14" s="15">
        <v>371.25</v>
      </c>
      <c r="L14" s="15">
        <v>762.83333333333337</v>
      </c>
      <c r="M14" s="15">
        <v>110.91666666666667</v>
      </c>
      <c r="N14" s="60">
        <f t="shared" si="0"/>
        <v>3793.666666666667</v>
      </c>
    </row>
    <row r="15" spans="1:27" ht="13.5" thickBot="1" x14ac:dyDescent="0.25">
      <c r="A15" s="136"/>
      <c r="B15" s="15"/>
      <c r="C15" s="15"/>
      <c r="D15" s="15"/>
      <c r="E15" s="15"/>
      <c r="F15" s="15"/>
      <c r="G15" s="15"/>
      <c r="H15" s="15"/>
      <c r="I15" s="15"/>
      <c r="J15" s="15"/>
      <c r="K15" s="15"/>
      <c r="L15" s="15"/>
      <c r="M15" s="119"/>
      <c r="N15" s="51"/>
      <c r="O15" t="s">
        <v>60</v>
      </c>
    </row>
    <row r="16" spans="1:27" x14ac:dyDescent="0.2">
      <c r="A16" s="185" t="s">
        <v>48</v>
      </c>
      <c r="B16" s="106">
        <f t="shared" ref="B16:N16" si="1">AVERAGE(B5:B15)</f>
        <v>115.18772727272726</v>
      </c>
      <c r="C16" s="106">
        <f t="shared" si="1"/>
        <v>70.768439393939403</v>
      </c>
      <c r="D16" s="106">
        <f t="shared" si="1"/>
        <v>88.815727272727287</v>
      </c>
      <c r="E16" s="106">
        <f t="shared" si="1"/>
        <v>225.75160606060609</v>
      </c>
      <c r="F16" s="106">
        <f t="shared" si="1"/>
        <v>344.20312121212123</v>
      </c>
      <c r="G16" s="106">
        <f t="shared" si="1"/>
        <v>339.30309393939393</v>
      </c>
      <c r="H16" s="106">
        <f t="shared" si="1"/>
        <v>383.72095454545456</v>
      </c>
      <c r="I16" s="106">
        <f t="shared" si="1"/>
        <v>397.23350000000005</v>
      </c>
      <c r="J16" s="106">
        <f t="shared" si="1"/>
        <v>317.78253030303028</v>
      </c>
      <c r="K16" s="106">
        <f t="shared" si="1"/>
        <v>362.18753030303037</v>
      </c>
      <c r="L16" s="106">
        <f t="shared" si="1"/>
        <v>540.69589393939395</v>
      </c>
      <c r="M16" s="106">
        <f t="shared" si="1"/>
        <v>332.12753030303031</v>
      </c>
      <c r="N16" s="107">
        <f t="shared" si="1"/>
        <v>3517.7776545454544</v>
      </c>
      <c r="O16" t="s">
        <v>60</v>
      </c>
    </row>
    <row r="17" spans="1:15" x14ac:dyDescent="0.2">
      <c r="A17" s="148" t="s">
        <v>604</v>
      </c>
      <c r="B17" s="3">
        <f>STDEV(B5:B15)</f>
        <v>63.811223956297376</v>
      </c>
      <c r="C17" s="3">
        <f t="shared" ref="C17:M17" si="2">STDEV(C5:C15)</f>
        <v>48.74247862672263</v>
      </c>
      <c r="D17" s="3">
        <f t="shared" si="2"/>
        <v>62.167024610705532</v>
      </c>
      <c r="E17" s="3">
        <f t="shared" si="2"/>
        <v>90.903713734889877</v>
      </c>
      <c r="F17" s="3">
        <f t="shared" si="2"/>
        <v>91.038340152810292</v>
      </c>
      <c r="G17" s="3">
        <f t="shared" si="2"/>
        <v>63.549003264531422</v>
      </c>
      <c r="H17" s="3">
        <f t="shared" si="2"/>
        <v>91.733847253178283</v>
      </c>
      <c r="I17" s="3">
        <f t="shared" si="2"/>
        <v>50.04550305058806</v>
      </c>
      <c r="J17" s="3">
        <f t="shared" si="2"/>
        <v>59.694552645357142</v>
      </c>
      <c r="K17" s="3">
        <f t="shared" si="2"/>
        <v>76.145727125952604</v>
      </c>
      <c r="L17" s="3">
        <f t="shared" si="2"/>
        <v>172.63204475691521</v>
      </c>
      <c r="M17" s="3">
        <f t="shared" si="2"/>
        <v>228.10545755683435</v>
      </c>
      <c r="N17" s="101">
        <f t="shared" ref="N17" si="3">STDEV(N5:N15)</f>
        <v>323.71361913964466</v>
      </c>
      <c r="O17" t="s">
        <v>60</v>
      </c>
    </row>
    <row r="18" spans="1:15" x14ac:dyDescent="0.2">
      <c r="A18" s="148" t="s">
        <v>605</v>
      </c>
      <c r="B18" s="3">
        <f>B17/B16*100</f>
        <v>55.397589193867027</v>
      </c>
      <c r="C18" s="3">
        <f t="shared" ref="C18:N18" si="4">C17/C16*100</f>
        <v>68.876011742173489</v>
      </c>
      <c r="D18" s="3">
        <f t="shared" si="4"/>
        <v>69.995513767295591</v>
      </c>
      <c r="E18" s="3">
        <f t="shared" si="4"/>
        <v>40.267139322360137</v>
      </c>
      <c r="F18" s="3">
        <f t="shared" si="4"/>
        <v>26.449016450581897</v>
      </c>
      <c r="G18" s="3">
        <f t="shared" si="4"/>
        <v>18.729273148296873</v>
      </c>
      <c r="H18" s="3">
        <f t="shared" si="4"/>
        <v>23.906395042158621</v>
      </c>
      <c r="I18" s="3">
        <f t="shared" si="4"/>
        <v>12.598510208879174</v>
      </c>
      <c r="J18" s="3">
        <f t="shared" si="4"/>
        <v>18.784718149368928</v>
      </c>
      <c r="K18" s="3">
        <f t="shared" si="4"/>
        <v>21.023840070430914</v>
      </c>
      <c r="L18" s="3">
        <f t="shared" si="4"/>
        <v>31.92775212313067</v>
      </c>
      <c r="M18" s="3">
        <f t="shared" si="4"/>
        <v>68.680081217209803</v>
      </c>
      <c r="N18" s="101">
        <f t="shared" si="4"/>
        <v>9.2022194387801051</v>
      </c>
      <c r="O18" t="s">
        <v>60</v>
      </c>
    </row>
    <row r="19" spans="1:15" x14ac:dyDescent="0.2">
      <c r="A19" s="148" t="s">
        <v>606</v>
      </c>
      <c r="B19" s="3">
        <f>MIN(B5:B15)</f>
        <v>49.318333333333328</v>
      </c>
      <c r="C19" s="3">
        <f t="shared" ref="C19:M19" si="5">MIN(C5:C15)</f>
        <v>26.458333333333332</v>
      </c>
      <c r="D19" s="3">
        <f t="shared" si="5"/>
        <v>15.663333333333332</v>
      </c>
      <c r="E19" s="3">
        <f t="shared" si="5"/>
        <v>100.44545454545455</v>
      </c>
      <c r="F19" s="3">
        <f t="shared" si="5"/>
        <v>223.52000000000004</v>
      </c>
      <c r="G19" s="3">
        <f t="shared" si="5"/>
        <v>220.13333333333335</v>
      </c>
      <c r="H19" s="3">
        <f t="shared" si="5"/>
        <v>267.62363636363636</v>
      </c>
      <c r="I19" s="3">
        <f t="shared" si="5"/>
        <v>318.65454545454548</v>
      </c>
      <c r="J19" s="3">
        <f t="shared" si="5"/>
        <v>222.5</v>
      </c>
      <c r="K19" s="3">
        <f t="shared" si="5"/>
        <v>227.96500000000003</v>
      </c>
      <c r="L19" s="3">
        <f t="shared" si="5"/>
        <v>257.23272727272723</v>
      </c>
      <c r="M19" s="3">
        <f t="shared" si="5"/>
        <v>87.976363636363644</v>
      </c>
      <c r="N19" s="101">
        <f t="shared" ref="N19" si="6">MIN(N5:N15)</f>
        <v>3036.3583333333336</v>
      </c>
    </row>
    <row r="20" spans="1:15" x14ac:dyDescent="0.2">
      <c r="A20" s="148" t="s">
        <v>607</v>
      </c>
      <c r="B20" s="3">
        <f>MAX(B5:B15)</f>
        <v>247.01499999999999</v>
      </c>
      <c r="C20" s="3">
        <f t="shared" ref="C20:M20" si="7">MAX(C5:C15)</f>
        <v>190.91666666666666</v>
      </c>
      <c r="D20" s="3">
        <f t="shared" si="7"/>
        <v>207.85666666666665</v>
      </c>
      <c r="E20" s="3">
        <f t="shared" si="7"/>
        <v>390.46727272727276</v>
      </c>
      <c r="F20" s="3">
        <f t="shared" si="7"/>
        <v>534.45833333333337</v>
      </c>
      <c r="G20" s="3">
        <f t="shared" si="7"/>
        <v>436.24499999999995</v>
      </c>
      <c r="H20" s="3">
        <f t="shared" si="7"/>
        <v>510.58333333333331</v>
      </c>
      <c r="I20" s="3">
        <f t="shared" si="7"/>
        <v>492.5483333333334</v>
      </c>
      <c r="J20" s="3">
        <f t="shared" si="7"/>
        <v>434.34000000000009</v>
      </c>
      <c r="K20" s="3">
        <f t="shared" si="7"/>
        <v>462.28</v>
      </c>
      <c r="L20" s="3">
        <f t="shared" si="7"/>
        <v>800.5233333333332</v>
      </c>
      <c r="M20" s="3">
        <f t="shared" si="7"/>
        <v>711.43090909090904</v>
      </c>
      <c r="N20" s="101">
        <f t="shared" ref="N20" si="8">MAX(N5:N15)</f>
        <v>3912.0850000000005</v>
      </c>
    </row>
    <row r="21" spans="1:15" x14ac:dyDescent="0.2">
      <c r="A21" s="148" t="s">
        <v>608</v>
      </c>
      <c r="B21" s="3">
        <f>QUARTILE(B5:B15,1)</f>
        <v>77.039318181818189</v>
      </c>
      <c r="C21" s="3">
        <f t="shared" ref="C21:M21" si="9">QUARTILE(C5:C15,1)</f>
        <v>38.258749999999999</v>
      </c>
      <c r="D21" s="3">
        <f t="shared" si="9"/>
        <v>58.549886363636361</v>
      </c>
      <c r="E21" s="3">
        <f t="shared" si="9"/>
        <v>148.9075</v>
      </c>
      <c r="F21" s="3">
        <f t="shared" si="9"/>
        <v>299.45541666666674</v>
      </c>
      <c r="G21" s="3">
        <f t="shared" si="9"/>
        <v>310.82191666666665</v>
      </c>
      <c r="H21" s="3">
        <f t="shared" si="9"/>
        <v>301.3029166666667</v>
      </c>
      <c r="I21" s="3">
        <f t="shared" si="9"/>
        <v>385.61818181818188</v>
      </c>
      <c r="J21" s="3">
        <f t="shared" si="9"/>
        <v>275.8125</v>
      </c>
      <c r="K21" s="3">
        <f t="shared" si="9"/>
        <v>326.14719696969701</v>
      </c>
      <c r="L21" s="3">
        <f t="shared" si="9"/>
        <v>431.16499999999996</v>
      </c>
      <c r="M21" s="3">
        <f t="shared" si="9"/>
        <v>141.18166666666667</v>
      </c>
      <c r="N21" s="101">
        <f t="shared" ref="N21" si="10">QUARTILE(N5:N15,1)</f>
        <v>3237.1063636363638</v>
      </c>
    </row>
    <row r="22" spans="1:15" x14ac:dyDescent="0.2">
      <c r="A22" s="148" t="s">
        <v>609</v>
      </c>
      <c r="B22" s="3">
        <f>QUARTILE(B5:B15,2)</f>
        <v>93.239166666666662</v>
      </c>
      <c r="C22" s="3">
        <f t="shared" ref="C22:M22" si="11">QUARTILE(C5:C15,2)</f>
        <v>61.739318181818177</v>
      </c>
      <c r="D22" s="3">
        <f t="shared" si="11"/>
        <v>68.358712121212136</v>
      </c>
      <c r="E22" s="3">
        <f t="shared" si="11"/>
        <v>230.31416666666667</v>
      </c>
      <c r="F22" s="3">
        <f t="shared" si="11"/>
        <v>339.76749999999993</v>
      </c>
      <c r="G22" s="3">
        <f t="shared" si="11"/>
        <v>346.24833333333339</v>
      </c>
      <c r="H22" s="3">
        <f t="shared" si="11"/>
        <v>377.21886363636372</v>
      </c>
      <c r="I22" s="3">
        <f t="shared" si="11"/>
        <v>391.9083333333333</v>
      </c>
      <c r="J22" s="3">
        <f t="shared" si="11"/>
        <v>326.27454545454549</v>
      </c>
      <c r="K22" s="3">
        <f t="shared" si="11"/>
        <v>358.80681818181824</v>
      </c>
      <c r="L22" s="3">
        <f t="shared" si="11"/>
        <v>549.70060606060611</v>
      </c>
      <c r="M22" s="3">
        <f t="shared" si="11"/>
        <v>247.06833333333338</v>
      </c>
      <c r="N22" s="101">
        <f t="shared" ref="N22" si="12">QUARTILE(N5:N15,2)</f>
        <v>3547.5237121212126</v>
      </c>
    </row>
    <row r="23" spans="1:15" x14ac:dyDescent="0.2">
      <c r="A23" s="148" t="s">
        <v>610</v>
      </c>
      <c r="B23" s="3">
        <f>QUARTILE(B5:B15,3)</f>
        <v>155.58750000000001</v>
      </c>
      <c r="C23" s="3">
        <f t="shared" ref="C23:M23" si="13">QUARTILE(C5:C15,3)</f>
        <v>75.882499999999993</v>
      </c>
      <c r="D23" s="3">
        <f t="shared" si="13"/>
        <v>118.19583333333333</v>
      </c>
      <c r="E23" s="3">
        <f t="shared" si="13"/>
        <v>266.32958333333335</v>
      </c>
      <c r="F23" s="3">
        <f t="shared" si="13"/>
        <v>381.6804166666667</v>
      </c>
      <c r="G23" s="3">
        <f t="shared" si="13"/>
        <v>373.04958333333337</v>
      </c>
      <c r="H23" s="3">
        <f t="shared" si="13"/>
        <v>463.27204545454549</v>
      </c>
      <c r="I23" s="3">
        <f t="shared" si="13"/>
        <v>411.94181818181823</v>
      </c>
      <c r="J23" s="3">
        <f t="shared" si="13"/>
        <v>347.57590909090914</v>
      </c>
      <c r="K23" s="3">
        <f t="shared" si="13"/>
        <v>423.33333333333343</v>
      </c>
      <c r="L23" s="3">
        <f t="shared" si="13"/>
        <v>625.76374999999996</v>
      </c>
      <c r="M23" s="3">
        <f t="shared" si="13"/>
        <v>517.09685606060611</v>
      </c>
      <c r="N23" s="101">
        <f t="shared" ref="N23" si="14">QUARTILE(N5:N15,3)</f>
        <v>3808.1391666666668</v>
      </c>
    </row>
    <row r="24" spans="1:15" x14ac:dyDescent="0.2">
      <c r="A24" s="148" t="s">
        <v>612</v>
      </c>
      <c r="B24" s="5">
        <f>COUNT(B5:B15)</f>
        <v>10</v>
      </c>
      <c r="C24" s="5">
        <f t="shared" ref="C24:M24" si="15">COUNT(C5:C15)</f>
        <v>10</v>
      </c>
      <c r="D24" s="5">
        <f t="shared" si="15"/>
        <v>10</v>
      </c>
      <c r="E24" s="5">
        <f t="shared" si="15"/>
        <v>10</v>
      </c>
      <c r="F24" s="5">
        <f t="shared" si="15"/>
        <v>10</v>
      </c>
      <c r="G24" s="5">
        <f t="shared" si="15"/>
        <v>10</v>
      </c>
      <c r="H24" s="5">
        <f t="shared" si="15"/>
        <v>10</v>
      </c>
      <c r="I24" s="5">
        <f t="shared" si="15"/>
        <v>10</v>
      </c>
      <c r="J24" s="5">
        <f t="shared" si="15"/>
        <v>10</v>
      </c>
      <c r="K24" s="5">
        <f t="shared" si="15"/>
        <v>10</v>
      </c>
      <c r="L24" s="5">
        <f t="shared" si="15"/>
        <v>10</v>
      </c>
      <c r="M24" s="5">
        <f t="shared" si="15"/>
        <v>10</v>
      </c>
      <c r="N24" s="166">
        <f t="shared" ref="N24" si="16">COUNT(N5:N15)</f>
        <v>10</v>
      </c>
    </row>
    <row r="25" spans="1:15" x14ac:dyDescent="0.2">
      <c r="A25" s="148" t="s">
        <v>613</v>
      </c>
      <c r="B25" s="5">
        <f>B16</f>
        <v>115.18772727272726</v>
      </c>
      <c r="C25" s="5">
        <f t="shared" ref="C25:M25" si="17">B25+C16</f>
        <v>185.95616666666666</v>
      </c>
      <c r="D25" s="5">
        <f t="shared" si="17"/>
        <v>274.77189393939398</v>
      </c>
      <c r="E25" s="5">
        <f t="shared" si="17"/>
        <v>500.52350000000007</v>
      </c>
      <c r="F25" s="5">
        <f t="shared" si="17"/>
        <v>844.72662121212124</v>
      </c>
      <c r="G25" s="5">
        <f t="shared" si="17"/>
        <v>1184.0297151515151</v>
      </c>
      <c r="H25" s="5">
        <f t="shared" si="17"/>
        <v>1567.7506696969697</v>
      </c>
      <c r="I25" s="5">
        <f t="shared" si="17"/>
        <v>1964.9841696969697</v>
      </c>
      <c r="J25" s="5">
        <f t="shared" si="17"/>
        <v>2282.7667000000001</v>
      </c>
      <c r="K25" s="5">
        <f t="shared" si="17"/>
        <v>2644.9542303030303</v>
      </c>
      <c r="L25" s="5">
        <f t="shared" si="17"/>
        <v>3185.6501242424242</v>
      </c>
      <c r="M25" s="5">
        <f t="shared" si="17"/>
        <v>3517.7776545454544</v>
      </c>
      <c r="N25" s="171"/>
    </row>
    <row r="26" spans="1:15" x14ac:dyDescent="0.2">
      <c r="B26" s="3"/>
      <c r="C26" s="3"/>
      <c r="D26" s="3"/>
      <c r="E26" s="3"/>
      <c r="F26" s="3"/>
      <c r="G26" s="3"/>
      <c r="H26" s="3"/>
      <c r="I26" s="3"/>
      <c r="J26" s="3"/>
      <c r="K26" s="3"/>
      <c r="L26" s="3"/>
      <c r="M26" s="3"/>
      <c r="N26" s="1"/>
    </row>
    <row r="27" spans="1:15" x14ac:dyDescent="0.2">
      <c r="B27" s="3"/>
      <c r="C27" s="3"/>
      <c r="D27" s="3"/>
      <c r="E27" s="3"/>
      <c r="F27" s="3"/>
      <c r="G27" s="3"/>
      <c r="H27" s="3"/>
      <c r="I27" s="3"/>
      <c r="J27" s="3"/>
      <c r="K27" s="3"/>
      <c r="L27" s="3"/>
      <c r="M27" s="3"/>
      <c r="N27" s="1"/>
    </row>
    <row r="28" spans="1:15" x14ac:dyDescent="0.2">
      <c r="B28" s="3"/>
      <c r="C28" s="3"/>
      <c r="D28" s="3"/>
      <c r="E28" s="3"/>
      <c r="F28" s="3"/>
      <c r="G28" s="3"/>
      <c r="H28" s="3"/>
      <c r="I28" s="3"/>
      <c r="J28" s="3"/>
      <c r="K28" s="3"/>
      <c r="L28" s="3"/>
      <c r="M28" s="3"/>
      <c r="N28" s="1"/>
    </row>
    <row r="29" spans="1:15" x14ac:dyDescent="0.2">
      <c r="B29" s="3"/>
      <c r="C29" s="3"/>
      <c r="D29" s="3"/>
      <c r="E29" s="3"/>
      <c r="F29" s="3"/>
      <c r="G29" s="3"/>
      <c r="H29" s="3"/>
      <c r="I29" s="3"/>
      <c r="J29" s="3"/>
      <c r="K29" s="3"/>
      <c r="L29" s="3"/>
      <c r="M29" s="3"/>
      <c r="N29" s="1"/>
    </row>
    <row r="30" spans="1:15" x14ac:dyDescent="0.2">
      <c r="B30" s="3"/>
      <c r="C30" s="3"/>
      <c r="D30" s="3"/>
      <c r="E30" s="3"/>
      <c r="F30" s="3"/>
      <c r="G30" s="3"/>
      <c r="H30" s="3"/>
      <c r="I30" s="3"/>
      <c r="J30" s="3"/>
      <c r="K30" s="3"/>
      <c r="L30" s="3"/>
      <c r="M30" s="3"/>
      <c r="N30" s="1"/>
    </row>
    <row r="31" spans="1:15" x14ac:dyDescent="0.2">
      <c r="B31" s="3"/>
      <c r="C31" s="3"/>
      <c r="D31" s="3"/>
      <c r="E31" s="3"/>
      <c r="F31" s="3"/>
      <c r="G31" s="3"/>
      <c r="H31" s="3"/>
      <c r="I31" s="3"/>
      <c r="J31" s="3"/>
      <c r="K31" s="3"/>
      <c r="L31" s="3"/>
      <c r="M31" s="3"/>
      <c r="N31" s="1"/>
    </row>
  </sheetData>
  <mergeCells count="2">
    <mergeCell ref="A1:N1"/>
    <mergeCell ref="G2:H2"/>
  </mergeCells>
  <phoneticPr fontId="0" type="noConversion"/>
  <conditionalFormatting sqref="B5:B14">
    <cfRule type="top10" dxfId="2517" priority="29" bottom="1" rank="1"/>
    <cfRule type="top10" dxfId="2516" priority="30" rank="1"/>
  </conditionalFormatting>
  <conditionalFormatting sqref="C5:C14">
    <cfRule type="top10" dxfId="2515" priority="27" bottom="1" rank="1"/>
    <cfRule type="top10" dxfId="2514" priority="28" rank="1"/>
  </conditionalFormatting>
  <conditionalFormatting sqref="D5:D14">
    <cfRule type="top10" dxfId="2513" priority="25" bottom="1" rank="1"/>
    <cfRule type="top10" dxfId="2512" priority="26" rank="1"/>
  </conditionalFormatting>
  <conditionalFormatting sqref="E5:E14">
    <cfRule type="top10" dxfId="2511" priority="23" bottom="1" rank="1"/>
    <cfRule type="top10" dxfId="2510" priority="24" rank="1"/>
  </conditionalFormatting>
  <conditionalFormatting sqref="F5:F14">
    <cfRule type="top10" dxfId="2509" priority="21" bottom="1" rank="1"/>
    <cfRule type="top10" dxfId="2508" priority="22" rank="1"/>
  </conditionalFormatting>
  <conditionalFormatting sqref="G5:G14">
    <cfRule type="top10" dxfId="2507" priority="19" bottom="1" rank="1"/>
    <cfRule type="top10" dxfId="2506" priority="20" rank="1"/>
  </conditionalFormatting>
  <conditionalFormatting sqref="H5:H14">
    <cfRule type="top10" dxfId="2505" priority="17" bottom="1" rank="1"/>
    <cfRule type="top10" dxfId="2504" priority="18" rank="1"/>
  </conditionalFormatting>
  <conditionalFormatting sqref="I5:I14">
    <cfRule type="top10" dxfId="2503" priority="15" bottom="1" rank="1"/>
    <cfRule type="top10" dxfId="2502" priority="16" rank="1"/>
  </conditionalFormatting>
  <conditionalFormatting sqref="J5:J14">
    <cfRule type="top10" dxfId="2501" priority="13" bottom="1" rank="1"/>
    <cfRule type="top10" dxfId="2500" priority="14" rank="1"/>
  </conditionalFormatting>
  <conditionalFormatting sqref="K5:K14">
    <cfRule type="top10" dxfId="2499" priority="11" bottom="1" rank="1"/>
    <cfRule type="top10" dxfId="2498" priority="12" rank="1"/>
  </conditionalFormatting>
  <conditionalFormatting sqref="L5:L14">
    <cfRule type="top10" dxfId="2497" priority="9" bottom="1" rank="1"/>
    <cfRule type="top10" dxfId="2496" priority="10" rank="1"/>
  </conditionalFormatting>
  <conditionalFormatting sqref="M5:M14">
    <cfRule type="top10" dxfId="2495" priority="7" bottom="1" rank="1"/>
    <cfRule type="top10" dxfId="2494" priority="8" rank="1"/>
  </conditionalFormatting>
  <conditionalFormatting sqref="B15">
    <cfRule type="cellIs" dxfId="2493" priority="357" stopIfTrue="1" operator="equal">
      <formula>$B$17</formula>
    </cfRule>
  </conditionalFormatting>
  <conditionalFormatting sqref="C15">
    <cfRule type="cellIs" dxfId="2492" priority="358" stopIfTrue="1" operator="equal">
      <formula>$C$17</formula>
    </cfRule>
  </conditionalFormatting>
  <conditionalFormatting sqref="D15">
    <cfRule type="cellIs" dxfId="2491" priority="359" stopIfTrue="1" operator="equal">
      <formula>$D$17</formula>
    </cfRule>
  </conditionalFormatting>
  <conditionalFormatting sqref="E15">
    <cfRule type="cellIs" dxfId="2490" priority="360" stopIfTrue="1" operator="equal">
      <formula>$E$17</formula>
    </cfRule>
  </conditionalFormatting>
  <conditionalFormatting sqref="F15">
    <cfRule type="cellIs" dxfId="2489" priority="361" stopIfTrue="1" operator="equal">
      <formula>$F$17</formula>
    </cfRule>
  </conditionalFormatting>
  <conditionalFormatting sqref="G15">
    <cfRule type="cellIs" dxfId="2488" priority="362" stopIfTrue="1" operator="equal">
      <formula>$G$17</formula>
    </cfRule>
  </conditionalFormatting>
  <conditionalFormatting sqref="H15">
    <cfRule type="cellIs" dxfId="2487" priority="363" stopIfTrue="1" operator="equal">
      <formula>$H$17</formula>
    </cfRule>
  </conditionalFormatting>
  <conditionalFormatting sqref="I15">
    <cfRule type="cellIs" dxfId="2486" priority="364" stopIfTrue="1" operator="equal">
      <formula>$I$17</formula>
    </cfRule>
  </conditionalFormatting>
  <conditionalFormatting sqref="J15">
    <cfRule type="cellIs" dxfId="2485" priority="365" stopIfTrue="1" operator="equal">
      <formula>$J$17</formula>
    </cfRule>
  </conditionalFormatting>
  <conditionalFormatting sqref="K15">
    <cfRule type="cellIs" dxfId="2484" priority="366" stopIfTrue="1" operator="equal">
      <formula>$K$17</formula>
    </cfRule>
  </conditionalFormatting>
  <conditionalFormatting sqref="L15">
    <cfRule type="cellIs" dxfId="2483" priority="367" stopIfTrue="1" operator="equal">
      <formula>$L$17</formula>
    </cfRule>
  </conditionalFormatting>
  <conditionalFormatting sqref="M15">
    <cfRule type="cellIs" dxfId="2482" priority="368" stopIfTrue="1" operator="equal">
      <formula>$M$17</formula>
    </cfRule>
  </conditionalFormatting>
  <conditionalFormatting sqref="N15">
    <cfRule type="cellIs" dxfId="2481" priority="369" stopIfTrue="1" operator="equal">
      <formula>$N$17</formula>
    </cfRule>
    <cfRule type="cellIs" dxfId="2480" priority="370" stopIfTrue="1" operator="equal">
      <formula>$N$18</formula>
    </cfRule>
  </conditionalFormatting>
  <conditionalFormatting sqref="N5:N14">
    <cfRule type="top10" dxfId="2479" priority="1" bottom="1" rank="1"/>
    <cfRule type="top10" dxfId="2478" priority="2" rank="1"/>
  </conditionalFormatting>
  <pageMargins left="0.75" right="0.75" top="1" bottom="1" header="0.5" footer="0.5"/>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1"/>
  <dimension ref="A1:AJ36"/>
  <sheetViews>
    <sheetView topLeftCell="A16" zoomScale="75" zoomScaleNormal="75" workbookViewId="0">
      <selection activeCell="N19" sqref="N19:N20"/>
    </sheetView>
  </sheetViews>
  <sheetFormatPr defaultRowHeight="12.75" x14ac:dyDescent="0.2"/>
  <cols>
    <col min="1" max="1" width="9.85546875" style="139" bestFit="1" customWidth="1"/>
    <col min="2" max="2" width="7.42578125" bestFit="1" customWidth="1"/>
    <col min="3" max="13" width="7.7109375" customWidth="1"/>
    <col min="14" max="14" width="10.28515625" style="103" customWidth="1"/>
    <col min="16" max="36" width="9.140625" style="10"/>
  </cols>
  <sheetData>
    <row r="1" spans="1:36" ht="16.5" thickBot="1" x14ac:dyDescent="0.3">
      <c r="A1" s="243" t="s">
        <v>87</v>
      </c>
      <c r="B1" s="244"/>
      <c r="C1" s="244"/>
      <c r="D1" s="244"/>
      <c r="E1" s="245"/>
      <c r="F1" s="245"/>
      <c r="G1" s="245"/>
      <c r="H1" s="245"/>
      <c r="I1" s="245"/>
      <c r="J1" s="245"/>
      <c r="K1" s="245"/>
      <c r="L1" s="245"/>
      <c r="M1" s="245"/>
      <c r="N1" s="246"/>
    </row>
    <row r="2" spans="1:36" ht="13.5" thickBot="1" x14ac:dyDescent="0.25">
      <c r="A2" s="135" t="s">
        <v>106</v>
      </c>
      <c r="B2" s="40" t="s">
        <v>175</v>
      </c>
      <c r="C2" s="37" t="s">
        <v>423</v>
      </c>
      <c r="D2" s="38"/>
      <c r="E2" s="58"/>
      <c r="F2" s="68"/>
      <c r="G2" s="247" t="s">
        <v>80</v>
      </c>
      <c r="H2" s="247"/>
      <c r="I2" s="69"/>
      <c r="J2" s="69"/>
      <c r="K2" s="69"/>
      <c r="L2" s="69"/>
      <c r="M2" s="69"/>
      <c r="N2" s="165"/>
    </row>
    <row r="3" spans="1:36" ht="13.5" thickBot="1" x14ac:dyDescent="0.25">
      <c r="A3" s="136"/>
      <c r="B3" s="41" t="s">
        <v>176</v>
      </c>
      <c r="C3" s="36" t="s">
        <v>424</v>
      </c>
      <c r="D3" s="39"/>
      <c r="E3" s="41" t="s">
        <v>78</v>
      </c>
      <c r="F3" s="65">
        <v>173.88451443569554</v>
      </c>
      <c r="G3" s="17"/>
      <c r="H3" s="66" t="s">
        <v>81</v>
      </c>
      <c r="I3" s="67">
        <v>53</v>
      </c>
      <c r="J3" s="17"/>
      <c r="K3" s="17"/>
      <c r="L3" s="17"/>
      <c r="M3" s="17"/>
      <c r="N3" s="39"/>
    </row>
    <row r="4" spans="1:36" s="103" customFormat="1" ht="15.75" thickBot="1" x14ac:dyDescent="0.3">
      <c r="A4" s="137" t="s">
        <v>1</v>
      </c>
      <c r="B4" s="110" t="s">
        <v>2</v>
      </c>
      <c r="C4" s="111" t="s">
        <v>3</v>
      </c>
      <c r="D4" s="110" t="s">
        <v>4</v>
      </c>
      <c r="E4" s="111" t="s">
        <v>5</v>
      </c>
      <c r="F4" s="110" t="s">
        <v>6</v>
      </c>
      <c r="G4" s="111" t="s">
        <v>7</v>
      </c>
      <c r="H4" s="110" t="s">
        <v>8</v>
      </c>
      <c r="I4" s="111" t="s">
        <v>9</v>
      </c>
      <c r="J4" s="110" t="s">
        <v>10</v>
      </c>
      <c r="K4" s="111" t="s">
        <v>11</v>
      </c>
      <c r="L4" s="110" t="s">
        <v>12</v>
      </c>
      <c r="M4" s="112" t="s">
        <v>13</v>
      </c>
      <c r="N4" s="140" t="s">
        <v>14</v>
      </c>
      <c r="O4" s="143" t="s">
        <v>611</v>
      </c>
      <c r="P4" s="141"/>
      <c r="Q4" s="141"/>
      <c r="R4" s="141"/>
      <c r="S4" s="141"/>
      <c r="T4" s="141"/>
      <c r="U4" s="141"/>
      <c r="V4" s="141"/>
      <c r="W4" s="141"/>
      <c r="X4" s="141"/>
      <c r="Y4" s="141"/>
      <c r="Z4" s="141"/>
      <c r="AA4" s="141"/>
      <c r="AB4" s="142"/>
      <c r="AC4" s="142"/>
      <c r="AD4" s="142"/>
      <c r="AE4" s="142"/>
      <c r="AF4" s="142"/>
      <c r="AG4" s="142"/>
      <c r="AH4" s="142"/>
      <c r="AI4" s="142"/>
      <c r="AJ4" s="142"/>
    </row>
    <row r="5" spans="1:36" ht="14.25" x14ac:dyDescent="0.2">
      <c r="A5" s="138">
        <v>2008</v>
      </c>
      <c r="B5" s="15" t="s">
        <v>60</v>
      </c>
      <c r="C5" s="15">
        <v>39</v>
      </c>
      <c r="D5" s="15">
        <v>2</v>
      </c>
      <c r="E5" s="15">
        <v>55</v>
      </c>
      <c r="F5" s="15">
        <v>122</v>
      </c>
      <c r="G5" s="15">
        <v>268</v>
      </c>
      <c r="H5" s="15">
        <v>361</v>
      </c>
      <c r="I5" s="15">
        <v>162</v>
      </c>
      <c r="J5" s="15">
        <v>74</v>
      </c>
      <c r="K5" s="15">
        <v>234</v>
      </c>
      <c r="L5" s="15">
        <v>578</v>
      </c>
      <c r="M5" s="15">
        <v>101</v>
      </c>
      <c r="N5" s="173" t="str">
        <f t="shared" ref="N5" si="0">IF(COUNT(B5:M5)=12,SUM(B5:M5),"")</f>
        <v/>
      </c>
      <c r="O5" s="144"/>
    </row>
    <row r="6" spans="1:36" ht="14.25" x14ac:dyDescent="0.2">
      <c r="A6" s="138">
        <v>2009</v>
      </c>
      <c r="B6" s="15">
        <v>32</v>
      </c>
      <c r="C6" s="15">
        <v>8</v>
      </c>
      <c r="D6" s="15">
        <v>13</v>
      </c>
      <c r="E6" s="15">
        <v>23</v>
      </c>
      <c r="F6" s="15">
        <v>154</v>
      </c>
      <c r="G6" s="15">
        <v>276</v>
      </c>
      <c r="H6" s="15">
        <v>267</v>
      </c>
      <c r="I6" s="15">
        <v>430</v>
      </c>
      <c r="J6" s="15">
        <v>135</v>
      </c>
      <c r="K6" s="15">
        <v>192</v>
      </c>
      <c r="L6" s="15">
        <v>252</v>
      </c>
      <c r="M6" s="15">
        <v>64</v>
      </c>
      <c r="N6" s="174">
        <f t="shared" ref="N6:N17" si="1">IF(COUNT(B6:M6)=12,SUM(B6:M6),"")</f>
        <v>1846</v>
      </c>
      <c r="O6" s="144">
        <f>RANK(N6,N$5:N$24,0)</f>
        <v>11</v>
      </c>
    </row>
    <row r="7" spans="1:36" ht="14.25" x14ac:dyDescent="0.2">
      <c r="A7" s="138">
        <v>2010</v>
      </c>
      <c r="B7" s="15">
        <v>17</v>
      </c>
      <c r="C7" s="15">
        <v>46</v>
      </c>
      <c r="D7" s="15">
        <v>38</v>
      </c>
      <c r="E7" s="15">
        <v>223</v>
      </c>
      <c r="F7" s="15">
        <v>292</v>
      </c>
      <c r="G7" s="15">
        <v>252</v>
      </c>
      <c r="H7" s="15">
        <v>317</v>
      </c>
      <c r="I7" s="15">
        <v>388</v>
      </c>
      <c r="J7" s="15">
        <v>180</v>
      </c>
      <c r="K7" s="15">
        <v>329</v>
      </c>
      <c r="L7" s="15">
        <v>548</v>
      </c>
      <c r="M7" s="15">
        <v>868</v>
      </c>
      <c r="N7" s="174">
        <f t="shared" si="1"/>
        <v>3498</v>
      </c>
      <c r="O7" s="144">
        <f t="shared" ref="O7:O15" si="2">RANK(N7,N$5:N$24,0)</f>
        <v>1</v>
      </c>
    </row>
    <row r="8" spans="1:36" ht="14.25" x14ac:dyDescent="0.2">
      <c r="A8" s="138">
        <v>2011</v>
      </c>
      <c r="B8" s="15">
        <v>130</v>
      </c>
      <c r="C8" s="15">
        <v>50</v>
      </c>
      <c r="D8" s="15">
        <v>19</v>
      </c>
      <c r="E8" s="15">
        <v>94</v>
      </c>
      <c r="F8" s="15">
        <v>292</v>
      </c>
      <c r="G8" s="15">
        <v>267</v>
      </c>
      <c r="H8" s="15">
        <v>337</v>
      </c>
      <c r="I8" s="15">
        <v>187</v>
      </c>
      <c r="J8" s="15">
        <v>246</v>
      </c>
      <c r="K8" s="15">
        <v>282</v>
      </c>
      <c r="L8" s="15">
        <v>647</v>
      </c>
      <c r="M8" s="15">
        <v>410</v>
      </c>
      <c r="N8" s="174">
        <f t="shared" si="1"/>
        <v>2961</v>
      </c>
      <c r="O8" s="144">
        <f t="shared" si="2"/>
        <v>2</v>
      </c>
    </row>
    <row r="9" spans="1:36" ht="14.25" x14ac:dyDescent="0.2">
      <c r="A9" s="138">
        <v>2012</v>
      </c>
      <c r="B9" s="15">
        <v>1</v>
      </c>
      <c r="C9" s="15">
        <v>2</v>
      </c>
      <c r="D9" s="15">
        <v>8</v>
      </c>
      <c r="E9" s="15">
        <v>147</v>
      </c>
      <c r="F9" s="15">
        <v>285</v>
      </c>
      <c r="G9" s="15">
        <v>394</v>
      </c>
      <c r="H9" s="15">
        <v>380</v>
      </c>
      <c r="I9" s="15">
        <v>244</v>
      </c>
      <c r="J9" s="15">
        <v>138</v>
      </c>
      <c r="K9" s="15">
        <v>247</v>
      </c>
      <c r="L9" s="15">
        <v>614</v>
      </c>
      <c r="M9" s="15">
        <v>282</v>
      </c>
      <c r="N9" s="174">
        <f t="shared" si="1"/>
        <v>2742</v>
      </c>
      <c r="O9" s="144">
        <f t="shared" si="2"/>
        <v>5</v>
      </c>
    </row>
    <row r="10" spans="1:36" ht="14.25" x14ac:dyDescent="0.2">
      <c r="A10" s="138">
        <v>2013</v>
      </c>
      <c r="B10" s="15">
        <v>0</v>
      </c>
      <c r="C10" s="15">
        <v>42</v>
      </c>
      <c r="D10" s="15">
        <v>38</v>
      </c>
      <c r="E10" s="15">
        <v>98</v>
      </c>
      <c r="F10" s="15">
        <v>209</v>
      </c>
      <c r="G10" s="15">
        <v>175</v>
      </c>
      <c r="H10" s="15">
        <v>262</v>
      </c>
      <c r="I10" s="15">
        <v>234</v>
      </c>
      <c r="J10" s="15">
        <v>223</v>
      </c>
      <c r="K10" s="15">
        <v>222</v>
      </c>
      <c r="L10" s="15">
        <v>138</v>
      </c>
      <c r="M10" s="15">
        <v>184</v>
      </c>
      <c r="N10" s="174">
        <f t="shared" si="1"/>
        <v>1825</v>
      </c>
      <c r="O10" s="144">
        <f t="shared" si="2"/>
        <v>12</v>
      </c>
    </row>
    <row r="11" spans="1:36" ht="14.25" x14ac:dyDescent="0.2">
      <c r="A11" s="138">
        <v>2014</v>
      </c>
      <c r="B11" s="15">
        <v>6</v>
      </c>
      <c r="C11" s="15">
        <v>10</v>
      </c>
      <c r="D11" s="15">
        <v>35</v>
      </c>
      <c r="E11" s="15">
        <v>35</v>
      </c>
      <c r="F11" s="15">
        <v>297</v>
      </c>
      <c r="G11" s="15">
        <v>252</v>
      </c>
      <c r="H11" s="15">
        <v>154</v>
      </c>
      <c r="I11" s="15">
        <v>209</v>
      </c>
      <c r="J11" s="15">
        <v>222</v>
      </c>
      <c r="K11" s="15">
        <v>145</v>
      </c>
      <c r="L11" s="15">
        <v>367</v>
      </c>
      <c r="M11" s="15">
        <v>185</v>
      </c>
      <c r="N11" s="174">
        <f t="shared" si="1"/>
        <v>1917</v>
      </c>
      <c r="O11" s="144">
        <f t="shared" si="2"/>
        <v>8</v>
      </c>
    </row>
    <row r="12" spans="1:36" ht="14.25" x14ac:dyDescent="0.2">
      <c r="A12" s="138">
        <v>2015</v>
      </c>
      <c r="B12" s="15">
        <v>5</v>
      </c>
      <c r="C12" s="15">
        <v>36</v>
      </c>
      <c r="D12" s="15">
        <v>21</v>
      </c>
      <c r="E12" s="15">
        <v>31</v>
      </c>
      <c r="F12" s="15">
        <v>169</v>
      </c>
      <c r="G12" s="15">
        <v>78</v>
      </c>
      <c r="H12" s="15">
        <v>85</v>
      </c>
      <c r="I12" s="15">
        <v>182</v>
      </c>
      <c r="J12" s="15">
        <v>228</v>
      </c>
      <c r="K12" s="15">
        <v>338</v>
      </c>
      <c r="L12" s="15">
        <v>271</v>
      </c>
      <c r="M12" s="15">
        <v>64</v>
      </c>
      <c r="N12" s="174">
        <f t="shared" si="1"/>
        <v>1508</v>
      </c>
      <c r="O12" s="144">
        <f t="shared" si="2"/>
        <v>13</v>
      </c>
    </row>
    <row r="13" spans="1:36" ht="14.25" x14ac:dyDescent="0.2">
      <c r="A13" s="138">
        <v>2016</v>
      </c>
      <c r="B13" s="15">
        <v>15</v>
      </c>
      <c r="C13" s="15">
        <v>6</v>
      </c>
      <c r="D13" s="15">
        <v>3</v>
      </c>
      <c r="E13" s="15">
        <v>55</v>
      </c>
      <c r="F13" s="15">
        <v>403</v>
      </c>
      <c r="G13" s="15">
        <v>277</v>
      </c>
      <c r="H13" s="15">
        <v>300</v>
      </c>
      <c r="I13" s="15">
        <v>183</v>
      </c>
      <c r="J13" s="15">
        <v>335</v>
      </c>
      <c r="K13" s="15">
        <v>305</v>
      </c>
      <c r="L13" s="15">
        <v>742</v>
      </c>
      <c r="M13" s="15">
        <v>158</v>
      </c>
      <c r="N13" s="174">
        <f t="shared" si="1"/>
        <v>2782</v>
      </c>
      <c r="O13" s="144">
        <f t="shared" si="2"/>
        <v>3</v>
      </c>
    </row>
    <row r="14" spans="1:36" ht="14.25" x14ac:dyDescent="0.2">
      <c r="A14" s="138">
        <v>2017</v>
      </c>
      <c r="B14" s="3">
        <v>9</v>
      </c>
      <c r="C14" s="3">
        <v>1</v>
      </c>
      <c r="D14" s="3">
        <v>39</v>
      </c>
      <c r="E14" s="3">
        <v>51</v>
      </c>
      <c r="F14" s="3">
        <v>254</v>
      </c>
      <c r="G14" s="3">
        <v>200</v>
      </c>
      <c r="H14" s="3">
        <v>134</v>
      </c>
      <c r="I14" s="3">
        <v>279</v>
      </c>
      <c r="J14" s="3">
        <v>187</v>
      </c>
      <c r="K14" s="3">
        <v>116</v>
      </c>
      <c r="L14" s="3">
        <v>370</v>
      </c>
      <c r="M14" s="3">
        <v>220</v>
      </c>
      <c r="N14" s="174">
        <f t="shared" si="1"/>
        <v>1860</v>
      </c>
      <c r="O14" s="144">
        <f t="shared" si="2"/>
        <v>10</v>
      </c>
    </row>
    <row r="15" spans="1:36" ht="14.25" x14ac:dyDescent="0.2">
      <c r="A15" s="138">
        <v>2018</v>
      </c>
      <c r="B15" s="3">
        <v>211</v>
      </c>
      <c r="C15" s="3">
        <v>2</v>
      </c>
      <c r="D15" s="3">
        <v>128</v>
      </c>
      <c r="E15" s="3">
        <v>51</v>
      </c>
      <c r="F15" s="3">
        <v>221</v>
      </c>
      <c r="G15" s="3">
        <v>451</v>
      </c>
      <c r="H15" s="3">
        <v>275</v>
      </c>
      <c r="I15" s="3">
        <v>189</v>
      </c>
      <c r="J15" s="3">
        <v>300</v>
      </c>
      <c r="K15" s="3">
        <v>395</v>
      </c>
      <c r="L15" s="3">
        <v>323</v>
      </c>
      <c r="M15" s="3">
        <v>8</v>
      </c>
      <c r="N15" s="174">
        <f t="shared" si="1"/>
        <v>2554</v>
      </c>
      <c r="O15" s="144">
        <f t="shared" si="2"/>
        <v>6</v>
      </c>
    </row>
    <row r="16" spans="1:36" x14ac:dyDescent="0.2">
      <c r="A16" s="138">
        <v>2019</v>
      </c>
      <c r="B16" s="3">
        <v>7</v>
      </c>
      <c r="C16" s="3">
        <v>5</v>
      </c>
      <c r="D16" s="3">
        <v>6</v>
      </c>
      <c r="E16" s="3">
        <v>76</v>
      </c>
      <c r="F16" s="3">
        <v>129</v>
      </c>
      <c r="G16" s="3">
        <v>312</v>
      </c>
      <c r="H16" s="3">
        <v>350</v>
      </c>
      <c r="I16" s="3">
        <v>168</v>
      </c>
      <c r="J16" s="3">
        <v>115</v>
      </c>
      <c r="K16" s="3"/>
      <c r="L16" s="3">
        <v>201</v>
      </c>
      <c r="M16" s="3">
        <v>67</v>
      </c>
      <c r="N16" s="174"/>
    </row>
    <row r="17" spans="1:15" ht="14.25" x14ac:dyDescent="0.2">
      <c r="A17" s="138">
        <v>2020</v>
      </c>
      <c r="B17" s="3">
        <v>21</v>
      </c>
      <c r="C17" s="3">
        <v>2</v>
      </c>
      <c r="D17" s="3">
        <v>5</v>
      </c>
      <c r="E17" s="3">
        <v>96</v>
      </c>
      <c r="F17" s="3">
        <v>143</v>
      </c>
      <c r="G17" s="3">
        <v>257</v>
      </c>
      <c r="H17" s="3">
        <v>198</v>
      </c>
      <c r="I17" s="3">
        <v>167</v>
      </c>
      <c r="J17" s="3">
        <v>335</v>
      </c>
      <c r="K17" s="3">
        <v>118</v>
      </c>
      <c r="L17" s="3">
        <v>298</v>
      </c>
      <c r="M17" s="3">
        <v>252</v>
      </c>
      <c r="N17" s="174">
        <f t="shared" si="1"/>
        <v>1892</v>
      </c>
      <c r="O17" s="144">
        <f t="shared" ref="O17:O18" si="3">RANK(N17,N$5:N$24,0)</f>
        <v>9</v>
      </c>
    </row>
    <row r="18" spans="1:15" ht="14.25" x14ac:dyDescent="0.2">
      <c r="A18" s="138">
        <v>2021</v>
      </c>
      <c r="B18" s="3">
        <v>58</v>
      </c>
      <c r="C18" s="3">
        <v>9</v>
      </c>
      <c r="D18" s="3">
        <v>73</v>
      </c>
      <c r="E18" s="3">
        <v>134</v>
      </c>
      <c r="F18" s="3">
        <v>146</v>
      </c>
      <c r="G18" s="3">
        <v>345</v>
      </c>
      <c r="H18" s="3">
        <v>382</v>
      </c>
      <c r="I18" s="3">
        <v>287</v>
      </c>
      <c r="J18" s="3">
        <v>258</v>
      </c>
      <c r="K18" s="3">
        <v>319</v>
      </c>
      <c r="L18" s="3">
        <v>618</v>
      </c>
      <c r="M18" s="3">
        <v>134</v>
      </c>
      <c r="N18" s="174">
        <f t="shared" ref="N18" si="4">IF(COUNT(B18:M18)=12,SUM(B18:M18),"")</f>
        <v>2763</v>
      </c>
      <c r="O18" s="144">
        <f t="shared" si="3"/>
        <v>4</v>
      </c>
    </row>
    <row r="19" spans="1:15" ht="14.25" x14ac:dyDescent="0.2">
      <c r="A19" s="138">
        <v>2022</v>
      </c>
      <c r="B19" s="3">
        <v>29</v>
      </c>
      <c r="C19" s="3">
        <v>5</v>
      </c>
      <c r="D19" s="3">
        <v>60</v>
      </c>
      <c r="E19" s="3">
        <v>208</v>
      </c>
      <c r="F19" s="3">
        <v>368</v>
      </c>
      <c r="G19" s="3">
        <v>280</v>
      </c>
      <c r="H19" s="3">
        <v>312</v>
      </c>
      <c r="I19" s="3">
        <v>394</v>
      </c>
      <c r="J19" s="3">
        <v>155</v>
      </c>
      <c r="K19" s="3">
        <v>308</v>
      </c>
      <c r="L19" s="3">
        <v>351</v>
      </c>
      <c r="M19" s="3">
        <v>36</v>
      </c>
      <c r="N19" s="174">
        <f t="shared" ref="N19:N20" si="5">IF(COUNT(B19:M19)=12,SUM(B19:M19),"")</f>
        <v>2506</v>
      </c>
      <c r="O19" s="144">
        <f t="shared" ref="O19:O20" si="6">RANK(N19,N$5:N$24,0)</f>
        <v>7</v>
      </c>
    </row>
    <row r="20" spans="1:15" ht="14.25" x14ac:dyDescent="0.2">
      <c r="A20" s="138">
        <v>2023</v>
      </c>
      <c r="B20" s="3">
        <v>45</v>
      </c>
      <c r="C20" s="3">
        <v>0</v>
      </c>
      <c r="D20" s="3">
        <v>35</v>
      </c>
      <c r="E20" s="3">
        <v>3</v>
      </c>
      <c r="F20" s="3">
        <v>107</v>
      </c>
      <c r="G20" s="3">
        <v>169</v>
      </c>
      <c r="H20" s="3">
        <v>331</v>
      </c>
      <c r="I20" s="3">
        <v>165</v>
      </c>
      <c r="J20" s="3">
        <v>200</v>
      </c>
      <c r="K20" s="3">
        <v>85</v>
      </c>
      <c r="L20" s="3">
        <v>247</v>
      </c>
      <c r="M20" s="3">
        <v>121</v>
      </c>
      <c r="N20" s="174">
        <f t="shared" si="5"/>
        <v>1508</v>
      </c>
      <c r="O20" s="144">
        <f t="shared" si="6"/>
        <v>13</v>
      </c>
    </row>
    <row r="21" spans="1:15" x14ac:dyDescent="0.2">
      <c r="A21" s="138">
        <v>2024</v>
      </c>
      <c r="B21" s="3"/>
      <c r="C21" s="3"/>
      <c r="D21" s="3"/>
      <c r="E21" s="3"/>
      <c r="F21" s="3"/>
      <c r="G21" s="3"/>
      <c r="H21" s="3"/>
      <c r="I21" s="3"/>
      <c r="J21" s="3"/>
      <c r="K21" s="3"/>
      <c r="L21" s="3"/>
      <c r="M21" s="3"/>
      <c r="N21" s="174"/>
    </row>
    <row r="22" spans="1:15" x14ac:dyDescent="0.2">
      <c r="A22" s="138">
        <v>2025</v>
      </c>
      <c r="B22" s="3"/>
      <c r="C22" s="3"/>
      <c r="D22" s="3"/>
      <c r="E22" s="3"/>
      <c r="F22" s="3"/>
      <c r="G22" s="3"/>
      <c r="H22" s="3"/>
      <c r="I22" s="3"/>
      <c r="J22" s="3"/>
      <c r="K22" s="3"/>
      <c r="L22" s="3"/>
      <c r="M22" s="3"/>
      <c r="N22" s="174"/>
    </row>
    <row r="23" spans="1:15" x14ac:dyDescent="0.2">
      <c r="A23" s="138">
        <v>2026</v>
      </c>
      <c r="B23" s="3"/>
      <c r="C23" s="3"/>
      <c r="D23" s="3"/>
      <c r="E23" s="3"/>
      <c r="F23" s="3"/>
      <c r="G23" s="3"/>
      <c r="H23" s="3"/>
      <c r="I23" s="3"/>
      <c r="J23" s="3"/>
      <c r="K23" s="3"/>
      <c r="L23" s="3"/>
      <c r="M23" s="3"/>
      <c r="N23" s="174"/>
    </row>
    <row r="24" spans="1:15" ht="13.5" thickBot="1" x14ac:dyDescent="0.25">
      <c r="A24" s="146"/>
      <c r="B24" s="15" t="str">
        <f t="shared" ref="B24:N24" si="7">IF(P24="","",CONVERT(P24,"in","mm"))</f>
        <v/>
      </c>
      <c r="C24" s="15" t="str">
        <f t="shared" si="7"/>
        <v/>
      </c>
      <c r="D24" s="15" t="str">
        <f t="shared" si="7"/>
        <v/>
      </c>
      <c r="E24" s="15" t="str">
        <f t="shared" si="7"/>
        <v/>
      </c>
      <c r="F24" s="15" t="str">
        <f t="shared" si="7"/>
        <v/>
      </c>
      <c r="G24" s="15" t="str">
        <f t="shared" si="7"/>
        <v/>
      </c>
      <c r="H24" s="15" t="str">
        <f t="shared" si="7"/>
        <v/>
      </c>
      <c r="I24" s="15" t="str">
        <f t="shared" si="7"/>
        <v/>
      </c>
      <c r="J24" s="15" t="str">
        <f t="shared" si="7"/>
        <v/>
      </c>
      <c r="K24" s="15" t="str">
        <f t="shared" si="7"/>
        <v/>
      </c>
      <c r="L24" s="15" t="str">
        <f t="shared" si="7"/>
        <v/>
      </c>
      <c r="M24" s="15" t="str">
        <f t="shared" si="7"/>
        <v/>
      </c>
      <c r="N24" s="175" t="str">
        <f t="shared" si="7"/>
        <v/>
      </c>
    </row>
    <row r="25" spans="1:15" x14ac:dyDescent="0.2">
      <c r="A25" s="147" t="s">
        <v>603</v>
      </c>
      <c r="B25" s="105">
        <f>AVERAGE(B5:B24)</f>
        <v>39.06666666666667</v>
      </c>
      <c r="C25" s="105">
        <f>AVERAGE(C5:C24)</f>
        <v>16.4375</v>
      </c>
      <c r="D25" s="105">
        <f t="shared" ref="D25:N25" si="8">AVERAGE(D5:D24)</f>
        <v>32.6875</v>
      </c>
      <c r="E25" s="105">
        <f t="shared" si="8"/>
        <v>86.25</v>
      </c>
      <c r="F25" s="105">
        <f t="shared" si="8"/>
        <v>224.4375</v>
      </c>
      <c r="G25" s="105">
        <f t="shared" si="8"/>
        <v>265.8125</v>
      </c>
      <c r="H25" s="105">
        <f t="shared" si="8"/>
        <v>277.8125</v>
      </c>
      <c r="I25" s="105">
        <f t="shared" si="8"/>
        <v>241.75</v>
      </c>
      <c r="J25" s="105">
        <f t="shared" si="8"/>
        <v>208.1875</v>
      </c>
      <c r="K25" s="105">
        <f t="shared" si="8"/>
        <v>242.33333333333334</v>
      </c>
      <c r="L25" s="105">
        <f t="shared" si="8"/>
        <v>410.3125</v>
      </c>
      <c r="M25" s="105">
        <f t="shared" si="8"/>
        <v>197.125</v>
      </c>
      <c r="N25" s="105">
        <f t="shared" si="8"/>
        <v>2297.2857142857142</v>
      </c>
    </row>
    <row r="26" spans="1:15" x14ac:dyDescent="0.2">
      <c r="A26" s="148" t="s">
        <v>604</v>
      </c>
      <c r="B26" s="3">
        <f>STDEV(B5:B24)</f>
        <v>57.897035042104413</v>
      </c>
      <c r="C26" s="3">
        <f>STDEV(C5:C24)</f>
        <v>18.651072355229338</v>
      </c>
      <c r="D26" s="3">
        <f t="shared" ref="D26:N26" si="9">STDEV(D5:D24)</f>
        <v>32.848579370600895</v>
      </c>
      <c r="E26" s="3">
        <f t="shared" si="9"/>
        <v>63.739574310888941</v>
      </c>
      <c r="F26" s="3">
        <f t="shared" si="9"/>
        <v>91.612931219706468</v>
      </c>
      <c r="G26" s="3">
        <f t="shared" si="9"/>
        <v>88.412079679947198</v>
      </c>
      <c r="H26" s="3">
        <f t="shared" si="9"/>
        <v>90.513511882664972</v>
      </c>
      <c r="I26" s="3">
        <f t="shared" si="9"/>
        <v>89.687977641004551</v>
      </c>
      <c r="J26" s="3">
        <f t="shared" si="9"/>
        <v>75.902761258511973</v>
      </c>
      <c r="K26" s="3">
        <f t="shared" si="9"/>
        <v>94.243352677043092</v>
      </c>
      <c r="L26" s="3">
        <f t="shared" si="9"/>
        <v>185.13084336940366</v>
      </c>
      <c r="M26" s="3">
        <f t="shared" si="9"/>
        <v>206.73715195871301</v>
      </c>
      <c r="N26" s="114">
        <f t="shared" si="9"/>
        <v>608.5324627674006</v>
      </c>
    </row>
    <row r="27" spans="1:15" x14ac:dyDescent="0.2">
      <c r="A27" s="148" t="s">
        <v>605</v>
      </c>
      <c r="B27" s="3">
        <f>B26/B25*100</f>
        <v>148.20060164361198</v>
      </c>
      <c r="C27" s="3">
        <f>C26/C25*100</f>
        <v>113.46659987972221</v>
      </c>
      <c r="D27" s="3">
        <f t="shared" ref="D27:N27" si="10">D26/D25*100</f>
        <v>100.49278583740235</v>
      </c>
      <c r="E27" s="3">
        <f t="shared" si="10"/>
        <v>73.900955722769794</v>
      </c>
      <c r="F27" s="3">
        <f t="shared" si="10"/>
        <v>40.818905583829114</v>
      </c>
      <c r="G27" s="3">
        <f t="shared" si="10"/>
        <v>33.261069242397248</v>
      </c>
      <c r="H27" s="3">
        <f t="shared" si="10"/>
        <v>32.580791678799542</v>
      </c>
      <c r="I27" s="3">
        <f t="shared" si="10"/>
        <v>37.099473688109427</v>
      </c>
      <c r="J27" s="3">
        <f t="shared" si="10"/>
        <v>36.458846596703438</v>
      </c>
      <c r="K27" s="3">
        <f t="shared" si="10"/>
        <v>38.889966716799073</v>
      </c>
      <c r="L27" s="3">
        <f t="shared" si="10"/>
        <v>45.119474393152451</v>
      </c>
      <c r="M27" s="3">
        <f t="shared" si="10"/>
        <v>104.87617093656969</v>
      </c>
      <c r="N27" s="114">
        <f t="shared" si="10"/>
        <v>26.48919370295258</v>
      </c>
    </row>
    <row r="28" spans="1:15" x14ac:dyDescent="0.2">
      <c r="A28" s="148" t="s">
        <v>606</v>
      </c>
      <c r="B28" s="3">
        <f>MIN(B5:B24)</f>
        <v>0</v>
      </c>
      <c r="C28" s="3">
        <f>MIN(C5:C24)</f>
        <v>0</v>
      </c>
      <c r="D28" s="3">
        <f t="shared" ref="D28:N28" si="11">MIN(D5:D24)</f>
        <v>2</v>
      </c>
      <c r="E28" s="3">
        <f t="shared" si="11"/>
        <v>3</v>
      </c>
      <c r="F28" s="3">
        <f t="shared" si="11"/>
        <v>107</v>
      </c>
      <c r="G28" s="3">
        <f t="shared" si="11"/>
        <v>78</v>
      </c>
      <c r="H28" s="3">
        <f t="shared" si="11"/>
        <v>85</v>
      </c>
      <c r="I28" s="3">
        <f t="shared" si="11"/>
        <v>162</v>
      </c>
      <c r="J28" s="3">
        <f t="shared" si="11"/>
        <v>74</v>
      </c>
      <c r="K28" s="3">
        <f t="shared" si="11"/>
        <v>85</v>
      </c>
      <c r="L28" s="3">
        <f t="shared" si="11"/>
        <v>138</v>
      </c>
      <c r="M28" s="3">
        <f t="shared" si="11"/>
        <v>8</v>
      </c>
      <c r="N28" s="114">
        <f t="shared" si="11"/>
        <v>1508</v>
      </c>
    </row>
    <row r="29" spans="1:15" x14ac:dyDescent="0.2">
      <c r="A29" s="148" t="s">
        <v>607</v>
      </c>
      <c r="B29" s="3">
        <f>MAX(B5:B24)</f>
        <v>211</v>
      </c>
      <c r="C29" s="3">
        <f>MAX(C5:C24)</f>
        <v>50</v>
      </c>
      <c r="D29" s="3">
        <f t="shared" ref="D29:N29" si="12">MAX(D5:D24)</f>
        <v>128</v>
      </c>
      <c r="E29" s="3">
        <f t="shared" si="12"/>
        <v>223</v>
      </c>
      <c r="F29" s="3">
        <f t="shared" si="12"/>
        <v>403</v>
      </c>
      <c r="G29" s="3">
        <f t="shared" si="12"/>
        <v>451</v>
      </c>
      <c r="H29" s="3">
        <f t="shared" si="12"/>
        <v>382</v>
      </c>
      <c r="I29" s="3">
        <f t="shared" si="12"/>
        <v>430</v>
      </c>
      <c r="J29" s="3">
        <f t="shared" si="12"/>
        <v>335</v>
      </c>
      <c r="K29" s="3">
        <f t="shared" si="12"/>
        <v>395</v>
      </c>
      <c r="L29" s="3">
        <f t="shared" si="12"/>
        <v>742</v>
      </c>
      <c r="M29" s="3">
        <f t="shared" si="12"/>
        <v>868</v>
      </c>
      <c r="N29" s="114">
        <f t="shared" si="12"/>
        <v>3498</v>
      </c>
    </row>
    <row r="30" spans="1:15" x14ac:dyDescent="0.2">
      <c r="A30" s="148" t="s">
        <v>608</v>
      </c>
      <c r="B30" s="3">
        <f>QUARTILE(B5:B24,1)</f>
        <v>6.5</v>
      </c>
      <c r="C30" s="3">
        <f>QUARTILE(C5:C24,1)</f>
        <v>2</v>
      </c>
      <c r="D30" s="3">
        <f t="shared" ref="D30:N30" si="13">QUARTILE(D5:D24,1)</f>
        <v>7.5</v>
      </c>
      <c r="E30" s="3">
        <f t="shared" si="13"/>
        <v>47</v>
      </c>
      <c r="F30" s="3">
        <f t="shared" si="13"/>
        <v>145.25</v>
      </c>
      <c r="G30" s="3">
        <f t="shared" si="13"/>
        <v>239</v>
      </c>
      <c r="H30" s="3">
        <f t="shared" si="13"/>
        <v>246</v>
      </c>
      <c r="I30" s="3">
        <f t="shared" si="13"/>
        <v>178.5</v>
      </c>
      <c r="J30" s="3">
        <f t="shared" si="13"/>
        <v>150.75</v>
      </c>
      <c r="K30" s="3">
        <f t="shared" si="13"/>
        <v>168.5</v>
      </c>
      <c r="L30" s="3">
        <f t="shared" si="13"/>
        <v>266.25</v>
      </c>
      <c r="M30" s="3">
        <f t="shared" si="13"/>
        <v>66.25</v>
      </c>
      <c r="N30" s="114">
        <f t="shared" si="13"/>
        <v>1849.5</v>
      </c>
    </row>
    <row r="31" spans="1:15" x14ac:dyDescent="0.2">
      <c r="A31" s="148" t="s">
        <v>609</v>
      </c>
      <c r="B31" s="3">
        <f>QUARTILE(B5:B24,2)</f>
        <v>17</v>
      </c>
      <c r="C31" s="3">
        <f>QUARTILE(C5:C24,2)</f>
        <v>7</v>
      </c>
      <c r="D31" s="3">
        <f t="shared" ref="D31:N31" si="14">QUARTILE(D5:D24,2)</f>
        <v>28</v>
      </c>
      <c r="E31" s="3">
        <f t="shared" si="14"/>
        <v>65.5</v>
      </c>
      <c r="F31" s="3">
        <f t="shared" si="14"/>
        <v>215</v>
      </c>
      <c r="G31" s="3">
        <f t="shared" si="14"/>
        <v>267.5</v>
      </c>
      <c r="H31" s="3">
        <f t="shared" si="14"/>
        <v>306</v>
      </c>
      <c r="I31" s="3">
        <f t="shared" si="14"/>
        <v>199</v>
      </c>
      <c r="J31" s="3">
        <f t="shared" si="14"/>
        <v>211</v>
      </c>
      <c r="K31" s="3">
        <f t="shared" si="14"/>
        <v>247</v>
      </c>
      <c r="L31" s="3">
        <f t="shared" si="14"/>
        <v>359</v>
      </c>
      <c r="M31" s="3">
        <f t="shared" si="14"/>
        <v>146</v>
      </c>
      <c r="N31" s="114">
        <f t="shared" si="14"/>
        <v>2211.5</v>
      </c>
    </row>
    <row r="32" spans="1:15" x14ac:dyDescent="0.2">
      <c r="A32" s="148" t="s">
        <v>610</v>
      </c>
      <c r="B32" s="3">
        <f>QUARTILE(B5:B24,3)</f>
        <v>38.5</v>
      </c>
      <c r="C32" s="3">
        <f>QUARTILE(C5:C24,3)</f>
        <v>36.75</v>
      </c>
      <c r="D32" s="3">
        <f t="shared" ref="D32:N32" si="15">QUARTILE(D5:D24,3)</f>
        <v>38.25</v>
      </c>
      <c r="E32" s="3">
        <f t="shared" si="15"/>
        <v>107</v>
      </c>
      <c r="F32" s="3">
        <f t="shared" si="15"/>
        <v>292</v>
      </c>
      <c r="G32" s="3">
        <f t="shared" si="15"/>
        <v>288</v>
      </c>
      <c r="H32" s="3">
        <f t="shared" si="15"/>
        <v>340.25</v>
      </c>
      <c r="I32" s="3">
        <f t="shared" si="15"/>
        <v>281</v>
      </c>
      <c r="J32" s="3">
        <f t="shared" si="15"/>
        <v>249</v>
      </c>
      <c r="K32" s="3">
        <f t="shared" si="15"/>
        <v>313.5</v>
      </c>
      <c r="L32" s="3">
        <f t="shared" si="15"/>
        <v>587</v>
      </c>
      <c r="M32" s="3">
        <f t="shared" si="15"/>
        <v>228</v>
      </c>
      <c r="N32" s="114">
        <f t="shared" si="15"/>
        <v>2757.75</v>
      </c>
    </row>
    <row r="33" spans="1:14" x14ac:dyDescent="0.2">
      <c r="A33" s="148" t="s">
        <v>611</v>
      </c>
      <c r="B33" s="5">
        <f>RANK(B20,B5:B24,0)</f>
        <v>4</v>
      </c>
      <c r="C33" s="5">
        <f t="shared" ref="C33:N33" si="16">RANK(C20,C5:C24,0)</f>
        <v>16</v>
      </c>
      <c r="D33" s="5">
        <f t="shared" si="16"/>
        <v>7</v>
      </c>
      <c r="E33" s="5">
        <f t="shared" si="16"/>
        <v>16</v>
      </c>
      <c r="F33" s="5">
        <f t="shared" si="16"/>
        <v>16</v>
      </c>
      <c r="G33" s="5">
        <f t="shared" si="16"/>
        <v>15</v>
      </c>
      <c r="H33" s="5">
        <f t="shared" si="16"/>
        <v>6</v>
      </c>
      <c r="I33" s="5">
        <f t="shared" si="16"/>
        <v>15</v>
      </c>
      <c r="J33" s="5">
        <f t="shared" si="16"/>
        <v>9</v>
      </c>
      <c r="K33" s="5">
        <f t="shared" si="16"/>
        <v>15</v>
      </c>
      <c r="L33" s="5">
        <f t="shared" si="16"/>
        <v>14</v>
      </c>
      <c r="M33" s="5">
        <f t="shared" si="16"/>
        <v>10</v>
      </c>
      <c r="N33" s="171">
        <f t="shared" si="16"/>
        <v>13</v>
      </c>
    </row>
    <row r="34" spans="1:14" x14ac:dyDescent="0.2">
      <c r="A34" s="148" t="s">
        <v>612</v>
      </c>
      <c r="B34" s="5">
        <f>COUNT(B5:B24)</f>
        <v>15</v>
      </c>
      <c r="C34" s="5">
        <f>COUNT(C5:C24)</f>
        <v>16</v>
      </c>
      <c r="D34" s="5">
        <f t="shared" ref="D34:N34" si="17">COUNT(D5:D24)</f>
        <v>16</v>
      </c>
      <c r="E34" s="5">
        <f t="shared" si="17"/>
        <v>16</v>
      </c>
      <c r="F34" s="5">
        <f t="shared" si="17"/>
        <v>16</v>
      </c>
      <c r="G34" s="5">
        <f t="shared" si="17"/>
        <v>16</v>
      </c>
      <c r="H34" s="5">
        <f t="shared" si="17"/>
        <v>16</v>
      </c>
      <c r="I34" s="5">
        <f t="shared" si="17"/>
        <v>16</v>
      </c>
      <c r="J34" s="5">
        <f t="shared" si="17"/>
        <v>16</v>
      </c>
      <c r="K34" s="5">
        <f t="shared" si="17"/>
        <v>15</v>
      </c>
      <c r="L34" s="5">
        <f t="shared" si="17"/>
        <v>16</v>
      </c>
      <c r="M34" s="5">
        <f t="shared" si="17"/>
        <v>16</v>
      </c>
      <c r="N34" s="171">
        <f t="shared" si="17"/>
        <v>14</v>
      </c>
    </row>
    <row r="35" spans="1:14" x14ac:dyDescent="0.2">
      <c r="A35" s="148" t="s">
        <v>614</v>
      </c>
      <c r="B35" s="3">
        <f>B20</f>
        <v>45</v>
      </c>
      <c r="C35" s="3">
        <f>B35+C20</f>
        <v>45</v>
      </c>
      <c r="D35" s="3">
        <f t="shared" ref="D35:M35" si="18">C35+D20</f>
        <v>80</v>
      </c>
      <c r="E35" s="3">
        <f t="shared" si="18"/>
        <v>83</v>
      </c>
      <c r="F35" s="3">
        <f t="shared" si="18"/>
        <v>190</v>
      </c>
      <c r="G35" s="3">
        <f t="shared" si="18"/>
        <v>359</v>
      </c>
      <c r="H35" s="3">
        <f t="shared" si="18"/>
        <v>690</v>
      </c>
      <c r="I35" s="3">
        <f t="shared" si="18"/>
        <v>855</v>
      </c>
      <c r="J35" s="3">
        <f t="shared" si="18"/>
        <v>1055</v>
      </c>
      <c r="K35" s="3">
        <f t="shared" si="18"/>
        <v>1140</v>
      </c>
      <c r="L35" s="3">
        <f t="shared" si="18"/>
        <v>1387</v>
      </c>
      <c r="M35" s="3">
        <f t="shared" si="18"/>
        <v>1508</v>
      </c>
      <c r="N35" s="3"/>
    </row>
    <row r="36" spans="1:14" x14ac:dyDescent="0.2">
      <c r="A36" s="148" t="s">
        <v>613</v>
      </c>
      <c r="B36" s="128">
        <f>B25</f>
        <v>39.06666666666667</v>
      </c>
      <c r="C36" s="5">
        <f>B36+C25</f>
        <v>55.50416666666667</v>
      </c>
      <c r="D36" s="5">
        <f t="shared" ref="D36:M36" si="19">C36+D25</f>
        <v>88.191666666666663</v>
      </c>
      <c r="E36" s="5">
        <f t="shared" si="19"/>
        <v>174.44166666666666</v>
      </c>
      <c r="F36" s="5">
        <f t="shared" si="19"/>
        <v>398.87916666666666</v>
      </c>
      <c r="G36" s="5">
        <f t="shared" si="19"/>
        <v>664.69166666666661</v>
      </c>
      <c r="H36" s="5">
        <f t="shared" si="19"/>
        <v>942.50416666666661</v>
      </c>
      <c r="I36" s="5">
        <f t="shared" si="19"/>
        <v>1184.2541666666666</v>
      </c>
      <c r="J36" s="5">
        <f t="shared" si="19"/>
        <v>1392.4416666666666</v>
      </c>
      <c r="K36" s="5">
        <f t="shared" si="19"/>
        <v>1634.7749999999999</v>
      </c>
      <c r="L36" s="5">
        <f t="shared" si="19"/>
        <v>2045.0874999999999</v>
      </c>
      <c r="M36" s="5">
        <f t="shared" si="19"/>
        <v>2242.2124999999996</v>
      </c>
      <c r="N36" s="171"/>
    </row>
  </sheetData>
  <mergeCells count="2">
    <mergeCell ref="A1:N1"/>
    <mergeCell ref="G2:H2"/>
  </mergeCells>
  <phoneticPr fontId="7" type="noConversion"/>
  <conditionalFormatting sqref="B5:B15 B17:B24">
    <cfRule type="top10" dxfId="2477" priority="83" bottom="1" rank="1"/>
    <cfRule type="top10" dxfId="2476" priority="84" rank="1"/>
  </conditionalFormatting>
  <conditionalFormatting sqref="C24">
    <cfRule type="top10" dxfId="2475" priority="81" bottom="1" rank="1"/>
    <cfRule type="top10" dxfId="2474" priority="82" rank="1"/>
  </conditionalFormatting>
  <conditionalFormatting sqref="D24">
    <cfRule type="top10" dxfId="2473" priority="79" bottom="1" rank="1"/>
    <cfRule type="top10" dxfId="2472" priority="80" rank="1"/>
  </conditionalFormatting>
  <conditionalFormatting sqref="E24">
    <cfRule type="top10" dxfId="2471" priority="77" bottom="1" rank="1"/>
    <cfRule type="top10" dxfId="2470" priority="78" rank="1"/>
  </conditionalFormatting>
  <conditionalFormatting sqref="F24">
    <cfRule type="top10" dxfId="2469" priority="75" bottom="1" rank="1"/>
    <cfRule type="top10" dxfId="2468" priority="76" rank="1"/>
  </conditionalFormatting>
  <conditionalFormatting sqref="G24">
    <cfRule type="top10" dxfId="2467" priority="73" bottom="1" rank="1"/>
    <cfRule type="top10" dxfId="2466" priority="74" rank="1"/>
  </conditionalFormatting>
  <conditionalFormatting sqref="H24">
    <cfRule type="top10" dxfId="2465" priority="71" bottom="1" rank="1"/>
    <cfRule type="top10" dxfId="2464" priority="72" rank="1"/>
  </conditionalFormatting>
  <conditionalFormatting sqref="I24">
    <cfRule type="top10" dxfId="2463" priority="69" bottom="1" rank="1"/>
    <cfRule type="top10" dxfId="2462" priority="70" rank="1"/>
  </conditionalFormatting>
  <conditionalFormatting sqref="J24">
    <cfRule type="top10" dxfId="2461" priority="67" bottom="1" rank="1"/>
    <cfRule type="top10" dxfId="2460" priority="68" rank="1"/>
  </conditionalFormatting>
  <conditionalFormatting sqref="K24">
    <cfRule type="top10" dxfId="2459" priority="65" bottom="1" rank="1"/>
    <cfRule type="top10" dxfId="2458" priority="66" rank="1"/>
  </conditionalFormatting>
  <conditionalFormatting sqref="L24">
    <cfRule type="top10" dxfId="2457" priority="63" bottom="1" rank="1"/>
    <cfRule type="top10" dxfId="2456" priority="64" rank="1"/>
  </conditionalFormatting>
  <conditionalFormatting sqref="M24">
    <cfRule type="top10" dxfId="2455" priority="61" bottom="1" rank="1"/>
    <cfRule type="top10" dxfId="2454" priority="62" rank="1"/>
  </conditionalFormatting>
  <conditionalFormatting sqref="C5:C15 C17:C23">
    <cfRule type="top10" dxfId="2453" priority="29" bottom="1" rank="1"/>
    <cfRule type="top10" dxfId="2452" priority="30" rank="1"/>
  </conditionalFormatting>
  <conditionalFormatting sqref="D5:D15 D17:D23">
    <cfRule type="top10" dxfId="2451" priority="27" bottom="1" rank="1"/>
    <cfRule type="top10" dxfId="2450" priority="28" rank="1"/>
  </conditionalFormatting>
  <conditionalFormatting sqref="E5:E15 E17:E23">
    <cfRule type="top10" dxfId="2449" priority="25" bottom="1" rank="1"/>
    <cfRule type="top10" dxfId="2448" priority="26" rank="1"/>
  </conditionalFormatting>
  <conditionalFormatting sqref="F5:F15 F17:F23">
    <cfRule type="top10" dxfId="2447" priority="23" bottom="1" rank="1"/>
    <cfRule type="top10" dxfId="2446" priority="24" rank="1"/>
  </conditionalFormatting>
  <conditionalFormatting sqref="G5:G15 G17:G23">
    <cfRule type="top10" dxfId="2445" priority="21" bottom="1" rank="1"/>
    <cfRule type="top10" dxfId="2444" priority="22" rank="1"/>
  </conditionalFormatting>
  <conditionalFormatting sqref="H5:H15 H17:H23">
    <cfRule type="top10" dxfId="2443" priority="19" bottom="1" rank="1"/>
    <cfRule type="top10" dxfId="2442" priority="20" rank="1"/>
  </conditionalFormatting>
  <conditionalFormatting sqref="I5:I15 I17:I23">
    <cfRule type="top10" dxfId="2441" priority="17" bottom="1" rank="1"/>
    <cfRule type="top10" dxfId="2440" priority="18" rank="1"/>
  </conditionalFormatting>
  <conditionalFormatting sqref="J5:J15 J17:J23">
    <cfRule type="top10" dxfId="2439" priority="15" bottom="1" rank="1"/>
    <cfRule type="top10" dxfId="2438" priority="16" rank="1"/>
  </conditionalFormatting>
  <conditionalFormatting sqref="K5:K15 K17:K23">
    <cfRule type="top10" dxfId="2437" priority="13" bottom="1" rank="1"/>
    <cfRule type="top10" dxfId="2436" priority="14" rank="1"/>
  </conditionalFormatting>
  <conditionalFormatting sqref="L5:L15 L17:L23">
    <cfRule type="top10" dxfId="2435" priority="11" bottom="1" rank="1"/>
    <cfRule type="top10" dxfId="2434" priority="12" rank="1"/>
  </conditionalFormatting>
  <conditionalFormatting sqref="M5:M15 M17:M23">
    <cfRule type="top10" dxfId="2433" priority="9" bottom="1" rank="1"/>
    <cfRule type="top10" dxfId="2432" priority="10" rank="1"/>
  </conditionalFormatting>
  <conditionalFormatting sqref="N5:N24">
    <cfRule type="top10" dxfId="2431" priority="3" bottom="1" rank="1"/>
    <cfRule type="top10" dxfId="2430" priority="4" rank="1"/>
  </conditionalFormatting>
  <pageMargins left="0.75" right="0.75" top="1" bottom="1" header="0.5" footer="0.5"/>
  <pageSetup orientation="portrait" verticalDpi="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J123"/>
  <sheetViews>
    <sheetView zoomScale="75" zoomScaleNormal="75" workbookViewId="0">
      <pane xSplit="1" ySplit="4" topLeftCell="B68" activePane="bottomRight" state="frozen"/>
      <selection activeCell="C149" sqref="C149:O149"/>
      <selection pane="topRight" activeCell="C149" sqref="C149:O149"/>
      <selection pane="bottomLeft" activeCell="C149" sqref="C149:O149"/>
      <selection pane="bottomRight" activeCell="N102" sqref="N102:N103"/>
    </sheetView>
  </sheetViews>
  <sheetFormatPr defaultRowHeight="12.75" x14ac:dyDescent="0.2"/>
  <cols>
    <col min="1" max="1" width="9.85546875" style="139" bestFit="1" customWidth="1"/>
    <col min="2" max="2" width="8.85546875" bestFit="1" customWidth="1"/>
    <col min="3" max="12" width="7.7109375" customWidth="1"/>
    <col min="13" max="14" width="8.7109375" bestFit="1" customWidth="1"/>
    <col min="16" max="36" width="9.140625" style="10"/>
  </cols>
  <sheetData>
    <row r="1" spans="1:36" ht="16.5" thickBot="1" x14ac:dyDescent="0.3">
      <c r="A1" s="243" t="s">
        <v>19</v>
      </c>
      <c r="B1" s="244"/>
      <c r="C1" s="244"/>
      <c r="D1" s="244"/>
      <c r="E1" s="245"/>
      <c r="F1" s="245"/>
      <c r="G1" s="245"/>
      <c r="H1" s="245"/>
      <c r="I1" s="245"/>
      <c r="J1" s="245"/>
      <c r="K1" s="245"/>
      <c r="L1" s="245"/>
      <c r="M1" s="245"/>
      <c r="N1" s="246"/>
    </row>
    <row r="2" spans="1:36" ht="13.5" thickBot="1" x14ac:dyDescent="0.25">
      <c r="A2" s="135" t="s">
        <v>107</v>
      </c>
      <c r="B2" s="40" t="s">
        <v>175</v>
      </c>
      <c r="C2" s="37" t="s">
        <v>425</v>
      </c>
      <c r="D2" s="38"/>
      <c r="E2" s="58"/>
      <c r="F2" s="68"/>
      <c r="G2" s="247" t="s">
        <v>80</v>
      </c>
      <c r="H2" s="247"/>
      <c r="I2" s="69"/>
      <c r="J2" s="69"/>
      <c r="K2" s="69"/>
      <c r="L2" s="69"/>
      <c r="M2" s="69"/>
      <c r="N2" s="70"/>
    </row>
    <row r="3" spans="1:36" ht="13.5" thickBot="1" x14ac:dyDescent="0.25">
      <c r="A3" s="136"/>
      <c r="B3" s="41" t="s">
        <v>176</v>
      </c>
      <c r="C3" s="36" t="s">
        <v>426</v>
      </c>
      <c r="D3" s="39"/>
      <c r="E3" s="41" t="s">
        <v>78</v>
      </c>
      <c r="F3" s="65">
        <v>110</v>
      </c>
      <c r="G3" s="17"/>
      <c r="H3" s="66" t="s">
        <v>81</v>
      </c>
      <c r="I3" s="67">
        <v>33.527999999999999</v>
      </c>
      <c r="J3" s="17"/>
      <c r="K3" s="17"/>
      <c r="L3" s="17"/>
      <c r="M3" s="17"/>
      <c r="N3" s="18"/>
    </row>
    <row r="4" spans="1:36" s="103" customFormat="1" ht="15.75" thickBot="1" x14ac:dyDescent="0.3">
      <c r="A4" s="137" t="s">
        <v>1</v>
      </c>
      <c r="B4" s="110" t="s">
        <v>2</v>
      </c>
      <c r="C4" s="111" t="s">
        <v>3</v>
      </c>
      <c r="D4" s="110" t="s">
        <v>4</v>
      </c>
      <c r="E4" s="111" t="s">
        <v>5</v>
      </c>
      <c r="F4" s="110" t="s">
        <v>6</v>
      </c>
      <c r="G4" s="111" t="s">
        <v>7</v>
      </c>
      <c r="H4" s="110" t="s">
        <v>8</v>
      </c>
      <c r="I4" s="111" t="s">
        <v>9</v>
      </c>
      <c r="J4" s="110" t="s">
        <v>10</v>
      </c>
      <c r="K4" s="111" t="s">
        <v>11</v>
      </c>
      <c r="L4" s="110" t="s">
        <v>12</v>
      </c>
      <c r="M4" s="112" t="s">
        <v>13</v>
      </c>
      <c r="N4" s="140" t="s">
        <v>582</v>
      </c>
      <c r="O4" s="143" t="s">
        <v>611</v>
      </c>
      <c r="P4" s="141"/>
      <c r="Q4" s="141"/>
      <c r="R4" s="141"/>
      <c r="S4" s="141"/>
      <c r="T4" s="141"/>
      <c r="U4" s="141"/>
      <c r="V4" s="141"/>
      <c r="W4" s="141"/>
      <c r="X4" s="141"/>
      <c r="Y4" s="141"/>
      <c r="Z4" s="141"/>
      <c r="AA4" s="141"/>
      <c r="AB4" s="142"/>
      <c r="AC4" s="142"/>
      <c r="AD4" s="142"/>
      <c r="AE4" s="142"/>
      <c r="AF4" s="142"/>
      <c r="AG4" s="142"/>
      <c r="AH4" s="142"/>
      <c r="AI4" s="142"/>
      <c r="AJ4" s="142"/>
    </row>
    <row r="5" spans="1:36" ht="14.25" x14ac:dyDescent="0.2">
      <c r="A5" s="138">
        <v>1925</v>
      </c>
      <c r="B5" s="15" t="s">
        <v>60</v>
      </c>
      <c r="C5" s="15" t="s">
        <v>60</v>
      </c>
      <c r="D5" s="15" t="s">
        <v>60</v>
      </c>
      <c r="E5" s="15">
        <v>100.33</v>
      </c>
      <c r="F5" s="15">
        <v>146.30000000000001</v>
      </c>
      <c r="G5" s="15">
        <v>344.93</v>
      </c>
      <c r="H5" s="15">
        <v>345.94</v>
      </c>
      <c r="I5" s="15">
        <v>339.3</v>
      </c>
      <c r="J5" s="15">
        <v>350.52</v>
      </c>
      <c r="K5" s="15">
        <v>564.64</v>
      </c>
      <c r="L5" s="15">
        <v>349.25</v>
      </c>
      <c r="M5" s="15">
        <v>109.72</v>
      </c>
      <c r="N5" s="53" t="str">
        <f t="shared" ref="N5:N24" si="0">IF(COUNT(B5:M5)=12,SUM(B5:M5),"")</f>
        <v/>
      </c>
      <c r="O5" s="144"/>
    </row>
    <row r="6" spans="1:36" ht="14.25" x14ac:dyDescent="0.2">
      <c r="A6" s="138">
        <v>1926</v>
      </c>
      <c r="B6" s="15">
        <v>26.923999999999999</v>
      </c>
      <c r="C6" s="15">
        <v>74.421999999999997</v>
      </c>
      <c r="D6" s="15">
        <v>13.208</v>
      </c>
      <c r="E6" s="15">
        <v>6.8579999999999997</v>
      </c>
      <c r="F6" s="15">
        <v>215.9</v>
      </c>
      <c r="G6" s="15">
        <v>446.53</v>
      </c>
      <c r="H6" s="15">
        <v>381.5</v>
      </c>
      <c r="I6" s="15">
        <v>308.60000000000002</v>
      </c>
      <c r="J6" s="15">
        <v>306.57</v>
      </c>
      <c r="K6" s="15">
        <v>353.06</v>
      </c>
      <c r="L6" s="15">
        <v>558.79999999999995</v>
      </c>
      <c r="M6" s="15">
        <v>310.38</v>
      </c>
      <c r="N6" s="42">
        <f t="shared" si="0"/>
        <v>3002.7520000000004</v>
      </c>
      <c r="O6" s="144">
        <f t="shared" ref="O6:O37" si="1">RANK(N6,N$5:N$107,0)</f>
        <v>15</v>
      </c>
    </row>
    <row r="7" spans="1:36" ht="14.25" x14ac:dyDescent="0.2">
      <c r="A7" s="138">
        <v>1927</v>
      </c>
      <c r="B7" s="15">
        <v>76.962000000000003</v>
      </c>
      <c r="C7" s="15">
        <v>36.576000000000001</v>
      </c>
      <c r="D7" s="15">
        <v>32.258000000000003</v>
      </c>
      <c r="E7" s="15">
        <v>193.29</v>
      </c>
      <c r="F7" s="15">
        <v>483.1</v>
      </c>
      <c r="G7" s="15">
        <v>369.57</v>
      </c>
      <c r="H7" s="15">
        <v>341.88</v>
      </c>
      <c r="I7" s="15">
        <v>315.2</v>
      </c>
      <c r="J7" s="15">
        <v>272.54000000000002</v>
      </c>
      <c r="K7" s="15">
        <v>247.39</v>
      </c>
      <c r="L7" s="15">
        <v>415.03</v>
      </c>
      <c r="M7" s="15">
        <v>171.7</v>
      </c>
      <c r="N7" s="42">
        <f t="shared" si="0"/>
        <v>2955.4960000000001</v>
      </c>
      <c r="O7" s="144">
        <f t="shared" si="1"/>
        <v>18</v>
      </c>
    </row>
    <row r="8" spans="1:36" ht="14.25" x14ac:dyDescent="0.2">
      <c r="A8" s="138">
        <v>1928</v>
      </c>
      <c r="B8" s="15">
        <v>44.45</v>
      </c>
      <c r="C8" s="15">
        <v>11.938000000000001</v>
      </c>
      <c r="D8" s="15">
        <v>56.642000000000003</v>
      </c>
      <c r="E8" s="15">
        <v>42.164000000000001</v>
      </c>
      <c r="F8" s="15">
        <v>238.5</v>
      </c>
      <c r="G8" s="15">
        <v>239.01</v>
      </c>
      <c r="H8" s="15">
        <v>244.09</v>
      </c>
      <c r="I8" s="15">
        <v>423.4</v>
      </c>
      <c r="J8" s="15">
        <v>205.99</v>
      </c>
      <c r="K8" s="15">
        <v>303.02</v>
      </c>
      <c r="L8" s="15">
        <v>475.23</v>
      </c>
      <c r="M8" s="15">
        <v>294.13</v>
      </c>
      <c r="N8" s="42">
        <f t="shared" si="0"/>
        <v>2578.5640000000003</v>
      </c>
      <c r="O8" s="144">
        <f t="shared" si="1"/>
        <v>52</v>
      </c>
    </row>
    <row r="9" spans="1:36" ht="14.25" x14ac:dyDescent="0.2">
      <c r="A9" s="138">
        <v>1929</v>
      </c>
      <c r="B9" s="15">
        <v>12.192</v>
      </c>
      <c r="C9" s="15">
        <v>1.778</v>
      </c>
      <c r="D9" s="15">
        <v>66.802000000000007</v>
      </c>
      <c r="E9" s="15">
        <v>48.006</v>
      </c>
      <c r="F9" s="15">
        <v>350.26</v>
      </c>
      <c r="G9" s="15">
        <v>249.42</v>
      </c>
      <c r="H9" s="15">
        <v>318.51</v>
      </c>
      <c r="I9" s="15">
        <v>398.2</v>
      </c>
      <c r="J9" s="15">
        <v>176.27</v>
      </c>
      <c r="K9" s="15">
        <v>252.22</v>
      </c>
      <c r="L9" s="15">
        <v>309.62</v>
      </c>
      <c r="M9" s="15">
        <v>47.752000000000002</v>
      </c>
      <c r="N9" s="42">
        <f t="shared" si="0"/>
        <v>2231.0299999999997</v>
      </c>
      <c r="O9" s="144">
        <f t="shared" si="1"/>
        <v>73</v>
      </c>
    </row>
    <row r="10" spans="1:36" ht="14.25" x14ac:dyDescent="0.2">
      <c r="A10" s="138">
        <v>1930</v>
      </c>
      <c r="B10" s="15">
        <v>48.514000000000003</v>
      </c>
      <c r="C10" s="15">
        <v>16.001999999999999</v>
      </c>
      <c r="D10" s="15">
        <v>6.6040000000000001</v>
      </c>
      <c r="E10" s="15">
        <v>83.566000000000003</v>
      </c>
      <c r="F10" s="15">
        <v>254.5</v>
      </c>
      <c r="G10" s="15">
        <v>187.7</v>
      </c>
      <c r="H10" s="15">
        <v>184.4</v>
      </c>
      <c r="I10" s="15">
        <v>150.6</v>
      </c>
      <c r="J10" s="15">
        <v>293.37</v>
      </c>
      <c r="K10" s="15">
        <v>153.91999999999999</v>
      </c>
      <c r="L10" s="15">
        <v>298.95</v>
      </c>
      <c r="M10" s="15">
        <v>266.7</v>
      </c>
      <c r="N10" s="42">
        <f t="shared" si="0"/>
        <v>1944.826</v>
      </c>
      <c r="O10" s="144">
        <f t="shared" si="1"/>
        <v>88</v>
      </c>
    </row>
    <row r="11" spans="1:36" ht="14.25" x14ac:dyDescent="0.2">
      <c r="A11" s="138">
        <v>1931</v>
      </c>
      <c r="B11" s="15">
        <v>30.48</v>
      </c>
      <c r="C11" s="15">
        <v>24.638000000000002</v>
      </c>
      <c r="D11" s="15">
        <v>140.71</v>
      </c>
      <c r="E11" s="15">
        <v>96.774000000000001</v>
      </c>
      <c r="F11" s="15">
        <v>430.78</v>
      </c>
      <c r="G11" s="15">
        <v>381.25</v>
      </c>
      <c r="H11" s="15">
        <v>463.55</v>
      </c>
      <c r="I11" s="15">
        <v>196.3</v>
      </c>
      <c r="J11" s="15">
        <v>194.31</v>
      </c>
      <c r="K11" s="15">
        <v>321.81</v>
      </c>
      <c r="L11" s="15">
        <v>783.33</v>
      </c>
      <c r="M11" s="15">
        <v>67.817999999999998</v>
      </c>
      <c r="N11" s="42">
        <f t="shared" si="0"/>
        <v>3131.75</v>
      </c>
      <c r="O11" s="144">
        <f t="shared" si="1"/>
        <v>9</v>
      </c>
    </row>
    <row r="12" spans="1:36" ht="14.25" x14ac:dyDescent="0.2">
      <c r="A12" s="138">
        <v>1932</v>
      </c>
      <c r="B12" s="15">
        <v>44.45</v>
      </c>
      <c r="C12" s="15">
        <v>7.62</v>
      </c>
      <c r="D12" s="15">
        <v>30.225999999999999</v>
      </c>
      <c r="E12" s="15">
        <v>112.26</v>
      </c>
      <c r="F12" s="15">
        <v>194.81</v>
      </c>
      <c r="G12" s="15">
        <v>299.97000000000003</v>
      </c>
      <c r="H12" s="15">
        <v>323.33999999999997</v>
      </c>
      <c r="I12" s="15">
        <v>271</v>
      </c>
      <c r="J12" s="15">
        <v>175.26</v>
      </c>
      <c r="K12" s="15">
        <v>356.61</v>
      </c>
      <c r="L12" s="15">
        <v>789.43</v>
      </c>
      <c r="M12" s="15">
        <v>278.38</v>
      </c>
      <c r="N12" s="42">
        <f t="shared" si="0"/>
        <v>2883.3559999999998</v>
      </c>
      <c r="O12" s="144">
        <f t="shared" si="1"/>
        <v>25</v>
      </c>
    </row>
    <row r="13" spans="1:36" ht="14.25" x14ac:dyDescent="0.2">
      <c r="A13" s="138">
        <v>1933</v>
      </c>
      <c r="B13" s="15">
        <v>63.246000000000002</v>
      </c>
      <c r="C13" s="15">
        <v>1.27</v>
      </c>
      <c r="D13" s="15">
        <v>30.988</v>
      </c>
      <c r="E13" s="15">
        <v>2.54</v>
      </c>
      <c r="F13" s="15">
        <v>177.8</v>
      </c>
      <c r="G13" s="15">
        <v>239.26</v>
      </c>
      <c r="H13" s="15">
        <v>231.14</v>
      </c>
      <c r="I13" s="15">
        <v>259.8</v>
      </c>
      <c r="J13" s="15">
        <v>230.63</v>
      </c>
      <c r="K13" s="15">
        <v>162.30000000000001</v>
      </c>
      <c r="L13" s="15">
        <v>831.08</v>
      </c>
      <c r="M13" s="15">
        <v>353.82</v>
      </c>
      <c r="N13" s="42">
        <f t="shared" si="0"/>
        <v>2583.8740000000003</v>
      </c>
      <c r="O13" s="144">
        <f t="shared" si="1"/>
        <v>51</v>
      </c>
    </row>
    <row r="14" spans="1:36" ht="14.25" x14ac:dyDescent="0.2">
      <c r="A14" s="138">
        <v>1934</v>
      </c>
      <c r="B14" s="15">
        <v>38.607999999999997</v>
      </c>
      <c r="C14" s="15">
        <v>19.05</v>
      </c>
      <c r="D14" s="15">
        <v>46.481999999999999</v>
      </c>
      <c r="E14" s="15">
        <v>146.30000000000001</v>
      </c>
      <c r="F14" s="15">
        <v>305.81</v>
      </c>
      <c r="G14" s="15">
        <v>229.1</v>
      </c>
      <c r="H14" s="15">
        <v>268.98</v>
      </c>
      <c r="I14" s="15">
        <v>310.3</v>
      </c>
      <c r="J14" s="15">
        <v>506.98</v>
      </c>
      <c r="K14" s="15">
        <v>347.98</v>
      </c>
      <c r="L14" s="15">
        <v>499.87</v>
      </c>
      <c r="M14" s="15">
        <v>389.89</v>
      </c>
      <c r="N14" s="42">
        <f t="shared" si="0"/>
        <v>3109.35</v>
      </c>
      <c r="O14" s="144">
        <f t="shared" si="1"/>
        <v>10</v>
      </c>
    </row>
    <row r="15" spans="1:36" ht="14.25" x14ac:dyDescent="0.2">
      <c r="A15" s="138">
        <v>1935</v>
      </c>
      <c r="B15" s="15">
        <v>42.164000000000001</v>
      </c>
      <c r="C15" s="15">
        <v>150.11000000000001</v>
      </c>
      <c r="D15" s="15">
        <v>12.954000000000001</v>
      </c>
      <c r="E15" s="15">
        <v>93.725999999999999</v>
      </c>
      <c r="F15" s="15">
        <v>256.79000000000002</v>
      </c>
      <c r="G15" s="15">
        <v>302.26</v>
      </c>
      <c r="H15" s="15">
        <v>725.93</v>
      </c>
      <c r="I15" s="15">
        <v>209.2</v>
      </c>
      <c r="J15" s="15">
        <v>230.88</v>
      </c>
      <c r="K15" s="15">
        <v>219.45</v>
      </c>
      <c r="L15" s="15">
        <v>1056.3</v>
      </c>
      <c r="M15" s="15">
        <v>342.9</v>
      </c>
      <c r="N15" s="42">
        <f t="shared" si="0"/>
        <v>3642.6640000000002</v>
      </c>
      <c r="O15" s="144">
        <f t="shared" si="1"/>
        <v>4</v>
      </c>
    </row>
    <row r="16" spans="1:36" ht="14.25" x14ac:dyDescent="0.2">
      <c r="A16" s="138">
        <v>1936</v>
      </c>
      <c r="B16" s="15">
        <v>19.303999999999998</v>
      </c>
      <c r="C16" s="15">
        <v>5.3339999999999996</v>
      </c>
      <c r="D16" s="15">
        <v>41.655999999999999</v>
      </c>
      <c r="E16" s="15">
        <v>57.404000000000003</v>
      </c>
      <c r="F16" s="15">
        <v>294.89</v>
      </c>
      <c r="G16" s="15">
        <v>137.91999999999999</v>
      </c>
      <c r="H16" s="15">
        <v>269.49</v>
      </c>
      <c r="I16" s="15">
        <v>344.1</v>
      </c>
      <c r="J16" s="15">
        <v>326.89</v>
      </c>
      <c r="K16" s="15">
        <v>501.65</v>
      </c>
      <c r="L16" s="15">
        <v>299.45999999999998</v>
      </c>
      <c r="M16" s="15">
        <v>86.36</v>
      </c>
      <c r="N16" s="42">
        <f t="shared" si="0"/>
        <v>2384.4580000000001</v>
      </c>
      <c r="O16" s="144">
        <f t="shared" si="1"/>
        <v>63</v>
      </c>
    </row>
    <row r="17" spans="1:15" ht="14.25" x14ac:dyDescent="0.2">
      <c r="A17" s="138">
        <v>1937</v>
      </c>
      <c r="B17" s="15">
        <v>62.484000000000002</v>
      </c>
      <c r="C17" s="15">
        <v>5.08</v>
      </c>
      <c r="D17" s="15">
        <v>4.8259999999999996</v>
      </c>
      <c r="E17" s="15">
        <v>27.431999999999999</v>
      </c>
      <c r="F17" s="15">
        <v>326.13</v>
      </c>
      <c r="G17" s="15">
        <v>261.87</v>
      </c>
      <c r="H17" s="15">
        <v>211.32</v>
      </c>
      <c r="I17" s="15">
        <v>491.7</v>
      </c>
      <c r="J17" s="15">
        <v>251.71</v>
      </c>
      <c r="K17" s="15">
        <v>321.81</v>
      </c>
      <c r="L17" s="15">
        <v>473.45</v>
      </c>
      <c r="M17" s="15">
        <v>715.01</v>
      </c>
      <c r="N17" s="42">
        <f t="shared" si="0"/>
        <v>3152.8220000000001</v>
      </c>
      <c r="O17" s="144">
        <f t="shared" si="1"/>
        <v>8</v>
      </c>
    </row>
    <row r="18" spans="1:15" ht="14.25" x14ac:dyDescent="0.2">
      <c r="A18" s="138">
        <v>1938</v>
      </c>
      <c r="B18" s="15">
        <v>56.896000000000001</v>
      </c>
      <c r="C18" s="15">
        <v>29.21</v>
      </c>
      <c r="D18" s="15">
        <v>36.322000000000003</v>
      </c>
      <c r="E18" s="15">
        <v>84.581999999999994</v>
      </c>
      <c r="F18" s="15">
        <v>424.43</v>
      </c>
      <c r="G18" s="15">
        <v>490.47</v>
      </c>
      <c r="H18" s="15">
        <v>264.66000000000003</v>
      </c>
      <c r="I18" s="15">
        <v>355.8</v>
      </c>
      <c r="J18" s="15">
        <v>154.16999999999999</v>
      </c>
      <c r="K18" s="15">
        <v>349.25</v>
      </c>
      <c r="L18" s="15">
        <v>243.84</v>
      </c>
      <c r="M18" s="15">
        <v>484.37</v>
      </c>
      <c r="N18" s="42">
        <f t="shared" si="0"/>
        <v>2974</v>
      </c>
      <c r="O18" s="144">
        <f t="shared" si="1"/>
        <v>17</v>
      </c>
    </row>
    <row r="19" spans="1:15" ht="14.25" x14ac:dyDescent="0.2">
      <c r="A19" s="138">
        <v>1939</v>
      </c>
      <c r="B19" s="15">
        <v>11.683999999999999</v>
      </c>
      <c r="C19" s="15">
        <v>2.032</v>
      </c>
      <c r="D19" s="15">
        <v>9.6519999999999992</v>
      </c>
      <c r="E19" s="15">
        <v>17.271999999999998</v>
      </c>
      <c r="F19" s="15">
        <v>78.486000000000004</v>
      </c>
      <c r="G19" s="15">
        <v>340.36</v>
      </c>
      <c r="H19" s="15">
        <v>230.37</v>
      </c>
      <c r="I19" s="15">
        <v>240</v>
      </c>
      <c r="J19" s="15">
        <v>383.28</v>
      </c>
      <c r="K19" s="15">
        <v>398.01</v>
      </c>
      <c r="L19" s="15">
        <v>924.3</v>
      </c>
      <c r="M19" s="15">
        <v>297.43</v>
      </c>
      <c r="N19" s="42">
        <f t="shared" si="0"/>
        <v>2932.8759999999997</v>
      </c>
      <c r="O19" s="144">
        <f t="shared" si="1"/>
        <v>19</v>
      </c>
    </row>
    <row r="20" spans="1:15" ht="14.25" x14ac:dyDescent="0.2">
      <c r="A20" s="138">
        <v>1940</v>
      </c>
      <c r="B20" s="15">
        <v>116.84</v>
      </c>
      <c r="C20" s="15">
        <v>64.77</v>
      </c>
      <c r="D20" s="15">
        <v>38.353999999999999</v>
      </c>
      <c r="E20" s="15">
        <v>8.3819999999999997</v>
      </c>
      <c r="F20" s="15">
        <v>231.64</v>
      </c>
      <c r="G20" s="15">
        <v>315.72000000000003</v>
      </c>
      <c r="H20" s="15">
        <v>140.19999999999999</v>
      </c>
      <c r="I20" s="15">
        <v>296.10000000000002</v>
      </c>
      <c r="J20" s="15">
        <v>273.55</v>
      </c>
      <c r="K20" s="15">
        <v>413</v>
      </c>
      <c r="L20" s="15">
        <v>241.55</v>
      </c>
      <c r="M20" s="15">
        <v>57.15</v>
      </c>
      <c r="N20" s="42">
        <f t="shared" si="0"/>
        <v>2197.2559999999999</v>
      </c>
      <c r="O20" s="144">
        <f t="shared" si="1"/>
        <v>75</v>
      </c>
    </row>
    <row r="21" spans="1:15" ht="14.25" x14ac:dyDescent="0.2">
      <c r="A21" s="138">
        <v>1941</v>
      </c>
      <c r="B21" s="15">
        <v>59.436</v>
      </c>
      <c r="C21" s="15">
        <v>75.183999999999997</v>
      </c>
      <c r="D21" s="15">
        <v>23.876000000000001</v>
      </c>
      <c r="E21" s="15">
        <v>12.7</v>
      </c>
      <c r="F21" s="15">
        <v>203.7</v>
      </c>
      <c r="G21" s="15">
        <v>218.44</v>
      </c>
      <c r="H21" s="15">
        <v>300.73</v>
      </c>
      <c r="I21" s="15">
        <v>305.8</v>
      </c>
      <c r="J21" s="15">
        <v>185.16</v>
      </c>
      <c r="K21" s="15">
        <v>441.19</v>
      </c>
      <c r="L21" s="15">
        <v>394.2</v>
      </c>
      <c r="M21" s="15">
        <v>111.76</v>
      </c>
      <c r="N21" s="42">
        <f t="shared" si="0"/>
        <v>2332.1760000000004</v>
      </c>
      <c r="O21" s="144">
        <f t="shared" si="1"/>
        <v>67</v>
      </c>
    </row>
    <row r="22" spans="1:15" ht="14.25" x14ac:dyDescent="0.2">
      <c r="A22" s="138">
        <v>1942</v>
      </c>
      <c r="B22" s="15">
        <v>71.12</v>
      </c>
      <c r="C22" s="15">
        <v>40.131999999999998</v>
      </c>
      <c r="D22" s="15">
        <v>69.087999999999994</v>
      </c>
      <c r="E22" s="15">
        <v>114.04</v>
      </c>
      <c r="F22" s="15">
        <v>279.64999999999998</v>
      </c>
      <c r="G22" s="15">
        <v>161.29</v>
      </c>
      <c r="H22" s="15">
        <v>226.31</v>
      </c>
      <c r="I22" s="15">
        <v>289.8</v>
      </c>
      <c r="J22" s="15">
        <v>356.1</v>
      </c>
      <c r="K22" s="15">
        <v>475.48</v>
      </c>
      <c r="L22" s="15">
        <v>207.77</v>
      </c>
      <c r="M22" s="15">
        <v>531.11</v>
      </c>
      <c r="N22" s="42">
        <f t="shared" si="0"/>
        <v>2821.89</v>
      </c>
      <c r="O22" s="144">
        <f t="shared" si="1"/>
        <v>32</v>
      </c>
    </row>
    <row r="23" spans="1:15" ht="14.25" x14ac:dyDescent="0.2">
      <c r="A23" s="138">
        <v>1943</v>
      </c>
      <c r="B23" s="15">
        <v>49.021999999999998</v>
      </c>
      <c r="C23" s="15">
        <v>44.195999999999998</v>
      </c>
      <c r="D23" s="15">
        <v>56.134</v>
      </c>
      <c r="E23" s="15">
        <v>72.897999999999996</v>
      </c>
      <c r="F23" s="15">
        <v>372.36</v>
      </c>
      <c r="G23" s="15">
        <v>361.95</v>
      </c>
      <c r="H23" s="15">
        <v>268.98</v>
      </c>
      <c r="I23" s="15">
        <v>389.8</v>
      </c>
      <c r="J23" s="15">
        <v>263.89999999999998</v>
      </c>
      <c r="K23" s="15">
        <v>258.31</v>
      </c>
      <c r="L23" s="15">
        <v>547.11</v>
      </c>
      <c r="M23" s="15">
        <v>370.58</v>
      </c>
      <c r="N23" s="42">
        <f t="shared" si="0"/>
        <v>3055.24</v>
      </c>
      <c r="O23" s="144">
        <f t="shared" si="1"/>
        <v>13</v>
      </c>
    </row>
    <row r="24" spans="1:15" ht="14.25" x14ac:dyDescent="0.2">
      <c r="A24" s="138">
        <v>1944</v>
      </c>
      <c r="B24" s="15">
        <v>57.911999999999999</v>
      </c>
      <c r="C24" s="15">
        <v>19.05</v>
      </c>
      <c r="D24" s="15">
        <v>11.43</v>
      </c>
      <c r="E24" s="15">
        <v>164.08</v>
      </c>
      <c r="F24" s="15">
        <v>403.35</v>
      </c>
      <c r="G24" s="15">
        <v>261.11</v>
      </c>
      <c r="H24" s="15">
        <v>188.72</v>
      </c>
      <c r="I24" s="15">
        <v>544.5</v>
      </c>
      <c r="J24" s="15">
        <v>185.67</v>
      </c>
      <c r="K24" s="15">
        <v>435.1</v>
      </c>
      <c r="L24" s="15">
        <v>183.13</v>
      </c>
      <c r="M24" s="15">
        <v>389.63</v>
      </c>
      <c r="N24" s="42">
        <f t="shared" si="0"/>
        <v>2843.6820000000002</v>
      </c>
      <c r="O24" s="144">
        <f t="shared" si="1"/>
        <v>29</v>
      </c>
    </row>
    <row r="25" spans="1:15" ht="14.25" x14ac:dyDescent="0.2">
      <c r="A25" s="138">
        <v>1945</v>
      </c>
      <c r="B25" s="15">
        <v>73.406000000000006</v>
      </c>
      <c r="C25" s="15">
        <v>17.018000000000001</v>
      </c>
      <c r="D25" s="15">
        <v>6.8579999999999997</v>
      </c>
      <c r="E25" s="15">
        <v>40.386000000000003</v>
      </c>
      <c r="F25" s="15">
        <v>344.17</v>
      </c>
      <c r="G25" s="15">
        <v>258.31</v>
      </c>
      <c r="H25" s="15">
        <v>352.29</v>
      </c>
      <c r="I25" s="15">
        <v>312.89999999999998</v>
      </c>
      <c r="J25" s="15">
        <v>255.77</v>
      </c>
      <c r="K25" s="15">
        <v>254.5</v>
      </c>
      <c r="L25" s="15">
        <v>523.24</v>
      </c>
      <c r="M25" s="15">
        <v>619.76</v>
      </c>
      <c r="N25" s="42">
        <f t="shared" ref="N25:N88" si="2">IF(COUNT(B25:M25)=12,SUM(B25:M25),"")</f>
        <v>3058.6080000000002</v>
      </c>
      <c r="O25" s="144">
        <f t="shared" si="1"/>
        <v>12</v>
      </c>
    </row>
    <row r="26" spans="1:15" ht="14.25" x14ac:dyDescent="0.2">
      <c r="A26" s="138">
        <v>1946</v>
      </c>
      <c r="B26" s="15">
        <v>11.43</v>
      </c>
      <c r="C26" s="15">
        <v>8.1280000000000001</v>
      </c>
      <c r="D26" s="15">
        <v>43.433999999999997</v>
      </c>
      <c r="E26" s="15">
        <v>35.814</v>
      </c>
      <c r="F26" s="15">
        <v>204.47</v>
      </c>
      <c r="G26" s="15">
        <v>201.67</v>
      </c>
      <c r="H26" s="15">
        <v>314.45</v>
      </c>
      <c r="I26" s="15">
        <v>266.7</v>
      </c>
      <c r="J26" s="15">
        <v>271.01</v>
      </c>
      <c r="K26" s="15">
        <v>228.6</v>
      </c>
      <c r="L26" s="15">
        <v>380.49</v>
      </c>
      <c r="M26" s="15">
        <v>248.15</v>
      </c>
      <c r="N26" s="42">
        <f t="shared" si="2"/>
        <v>2214.346</v>
      </c>
      <c r="O26" s="144">
        <f t="shared" si="1"/>
        <v>74</v>
      </c>
    </row>
    <row r="27" spans="1:15" ht="14.25" x14ac:dyDescent="0.2">
      <c r="A27" s="138">
        <v>1947</v>
      </c>
      <c r="B27" s="15">
        <v>10.16</v>
      </c>
      <c r="C27" s="15">
        <v>54.356000000000002</v>
      </c>
      <c r="D27" s="15">
        <v>13.715999999999999</v>
      </c>
      <c r="E27" s="15">
        <v>78.486000000000004</v>
      </c>
      <c r="F27" s="15">
        <v>122.42</v>
      </c>
      <c r="G27" s="15">
        <v>306.32</v>
      </c>
      <c r="H27" s="15">
        <v>191.26</v>
      </c>
      <c r="I27" s="15">
        <v>298.7</v>
      </c>
      <c r="J27" s="15">
        <v>242.06</v>
      </c>
      <c r="K27" s="15">
        <v>334.51</v>
      </c>
      <c r="L27" s="15">
        <v>184.15</v>
      </c>
      <c r="M27" s="15">
        <v>143</v>
      </c>
      <c r="N27" s="42">
        <f t="shared" si="2"/>
        <v>1979.1380000000001</v>
      </c>
      <c r="O27" s="144">
        <f t="shared" si="1"/>
        <v>86</v>
      </c>
    </row>
    <row r="28" spans="1:15" ht="14.25" x14ac:dyDescent="0.2">
      <c r="A28" s="138">
        <v>1948</v>
      </c>
      <c r="B28" s="15">
        <v>46.735999999999997</v>
      </c>
      <c r="C28" s="15">
        <v>4.8259999999999996</v>
      </c>
      <c r="D28" s="15">
        <v>4.3179999999999996</v>
      </c>
      <c r="E28" s="15">
        <v>74.168000000000006</v>
      </c>
      <c r="F28" s="15">
        <v>274.32</v>
      </c>
      <c r="G28" s="15">
        <v>160.52000000000001</v>
      </c>
      <c r="H28" s="15">
        <v>290.83</v>
      </c>
      <c r="I28" s="15">
        <v>265.60000000000002</v>
      </c>
      <c r="J28" s="15">
        <v>170.68</v>
      </c>
      <c r="K28" s="15">
        <v>272.79000000000002</v>
      </c>
      <c r="L28" s="15">
        <v>516.38</v>
      </c>
      <c r="M28" s="15">
        <v>30.988</v>
      </c>
      <c r="N28" s="42">
        <f t="shared" si="2"/>
        <v>2112.1559999999999</v>
      </c>
      <c r="O28" s="144">
        <f t="shared" si="1"/>
        <v>79</v>
      </c>
    </row>
    <row r="29" spans="1:15" ht="14.25" x14ac:dyDescent="0.2">
      <c r="A29" s="138">
        <v>1949</v>
      </c>
      <c r="B29" s="15">
        <v>17.78</v>
      </c>
      <c r="C29" s="15">
        <v>1.778</v>
      </c>
      <c r="D29" s="15">
        <v>2.794</v>
      </c>
      <c r="E29" s="15">
        <v>22.86</v>
      </c>
      <c r="F29" s="15">
        <v>304.02999999999997</v>
      </c>
      <c r="G29" s="15">
        <v>395.47</v>
      </c>
      <c r="H29" s="15">
        <v>339.85</v>
      </c>
      <c r="I29" s="15">
        <v>253.7</v>
      </c>
      <c r="J29" s="15">
        <v>180.59</v>
      </c>
      <c r="K29" s="15">
        <v>367.03</v>
      </c>
      <c r="L29" s="15">
        <v>832.1</v>
      </c>
      <c r="M29" s="15">
        <v>199.39</v>
      </c>
      <c r="N29" s="42">
        <f t="shared" si="2"/>
        <v>2917.3719999999998</v>
      </c>
      <c r="O29" s="144">
        <f t="shared" si="1"/>
        <v>20</v>
      </c>
    </row>
    <row r="30" spans="1:15" ht="14.25" x14ac:dyDescent="0.2">
      <c r="A30" s="138">
        <v>1950</v>
      </c>
      <c r="B30" s="15">
        <v>5.08</v>
      </c>
      <c r="C30" s="15">
        <v>47.497999999999998</v>
      </c>
      <c r="D30" s="15">
        <v>12.192</v>
      </c>
      <c r="E30" s="15">
        <v>69.341999999999999</v>
      </c>
      <c r="F30" s="15">
        <v>199.64</v>
      </c>
      <c r="G30" s="15">
        <v>372.36</v>
      </c>
      <c r="H30" s="15">
        <v>314.19</v>
      </c>
      <c r="I30" s="15">
        <v>291.5</v>
      </c>
      <c r="J30" s="15">
        <v>182.88</v>
      </c>
      <c r="K30" s="15">
        <v>356.1</v>
      </c>
      <c r="L30" s="15">
        <v>614.41999999999996</v>
      </c>
      <c r="M30" s="15">
        <v>443.23</v>
      </c>
      <c r="N30" s="42">
        <f t="shared" si="2"/>
        <v>2908.4319999999998</v>
      </c>
      <c r="O30" s="144">
        <f t="shared" si="1"/>
        <v>21</v>
      </c>
    </row>
    <row r="31" spans="1:15" ht="14.25" x14ac:dyDescent="0.2">
      <c r="A31" s="138">
        <v>1951</v>
      </c>
      <c r="B31" s="15">
        <v>56.134</v>
      </c>
      <c r="C31" s="15">
        <v>95.504000000000005</v>
      </c>
      <c r="D31" s="15">
        <v>7.62</v>
      </c>
      <c r="E31" s="15">
        <v>216.66</v>
      </c>
      <c r="F31" s="15">
        <v>309.62</v>
      </c>
      <c r="G31" s="15">
        <v>277.87</v>
      </c>
      <c r="H31" s="15">
        <v>136.38999999999999</v>
      </c>
      <c r="I31" s="15">
        <v>286.7</v>
      </c>
      <c r="J31" s="15">
        <v>244.34</v>
      </c>
      <c r="K31" s="15">
        <v>493.52</v>
      </c>
      <c r="L31" s="15">
        <v>410.21</v>
      </c>
      <c r="M31" s="15">
        <v>328.42</v>
      </c>
      <c r="N31" s="42">
        <f t="shared" si="2"/>
        <v>2862.9880000000003</v>
      </c>
      <c r="O31" s="144">
        <f t="shared" si="1"/>
        <v>28</v>
      </c>
    </row>
    <row r="32" spans="1:15" ht="14.25" x14ac:dyDescent="0.2">
      <c r="A32" s="138">
        <v>1952</v>
      </c>
      <c r="B32" s="15">
        <v>60.96</v>
      </c>
      <c r="C32" s="15">
        <v>9.9060000000000006</v>
      </c>
      <c r="D32" s="15">
        <v>2.794</v>
      </c>
      <c r="E32" s="15">
        <v>138.68</v>
      </c>
      <c r="F32" s="15">
        <v>314.7</v>
      </c>
      <c r="G32" s="15">
        <v>298.7</v>
      </c>
      <c r="H32" s="15">
        <v>152.65</v>
      </c>
      <c r="I32" s="15">
        <v>231.3</v>
      </c>
      <c r="J32" s="15">
        <v>282.7</v>
      </c>
      <c r="K32" s="15">
        <v>430.78</v>
      </c>
      <c r="L32" s="15">
        <v>241.3</v>
      </c>
      <c r="M32" s="15">
        <v>316.48</v>
      </c>
      <c r="N32" s="42">
        <f t="shared" si="2"/>
        <v>2480.9500000000003</v>
      </c>
      <c r="O32" s="144">
        <f t="shared" si="1"/>
        <v>58</v>
      </c>
    </row>
    <row r="33" spans="1:16" ht="14.25" x14ac:dyDescent="0.2">
      <c r="A33" s="138">
        <v>1953</v>
      </c>
      <c r="B33" s="15">
        <v>109.22</v>
      </c>
      <c r="C33" s="15">
        <v>17.526</v>
      </c>
      <c r="D33" s="15">
        <v>31.75</v>
      </c>
      <c r="E33" s="15">
        <v>168.65</v>
      </c>
      <c r="F33" s="15">
        <v>233.93</v>
      </c>
      <c r="G33" s="15">
        <v>96.774000000000001</v>
      </c>
      <c r="H33" s="15">
        <v>404.62</v>
      </c>
      <c r="I33" s="15">
        <v>396.2</v>
      </c>
      <c r="J33" s="15">
        <v>144.78</v>
      </c>
      <c r="K33" s="15">
        <v>464.05</v>
      </c>
      <c r="L33" s="15">
        <v>489.71</v>
      </c>
      <c r="M33" s="15">
        <v>110.23</v>
      </c>
      <c r="N33" s="42">
        <f t="shared" si="2"/>
        <v>2667.44</v>
      </c>
      <c r="O33" s="144">
        <f t="shared" si="1"/>
        <v>44</v>
      </c>
    </row>
    <row r="34" spans="1:16" ht="14.25" x14ac:dyDescent="0.2">
      <c r="A34" s="138">
        <v>1954</v>
      </c>
      <c r="B34" s="15">
        <v>31.495999999999999</v>
      </c>
      <c r="C34" s="15">
        <v>32.765999999999998</v>
      </c>
      <c r="D34" s="15">
        <v>5.3339999999999996</v>
      </c>
      <c r="E34" s="15">
        <v>78.739999999999995</v>
      </c>
      <c r="F34" s="15">
        <v>281.68</v>
      </c>
      <c r="G34" s="15">
        <v>306.32</v>
      </c>
      <c r="H34" s="15">
        <v>382.27</v>
      </c>
      <c r="I34" s="15">
        <v>328.1</v>
      </c>
      <c r="J34" s="15">
        <v>284.22000000000003</v>
      </c>
      <c r="K34" s="15">
        <v>333.75</v>
      </c>
      <c r="L34" s="15">
        <v>435.35</v>
      </c>
      <c r="M34" s="15">
        <v>184.15</v>
      </c>
      <c r="N34" s="42">
        <f t="shared" si="2"/>
        <v>2684.1760000000004</v>
      </c>
      <c r="O34" s="144">
        <f t="shared" si="1"/>
        <v>43</v>
      </c>
    </row>
    <row r="35" spans="1:16" ht="14.25" x14ac:dyDescent="0.2">
      <c r="A35" s="138">
        <v>1955</v>
      </c>
      <c r="B35" s="15">
        <v>229.87</v>
      </c>
      <c r="C35" s="15">
        <v>11.683999999999999</v>
      </c>
      <c r="D35" s="15">
        <v>22.86</v>
      </c>
      <c r="E35" s="15">
        <v>9.3979999999999997</v>
      </c>
      <c r="F35" s="15">
        <v>268.73</v>
      </c>
      <c r="G35" s="15">
        <v>343.91</v>
      </c>
      <c r="H35" s="15">
        <v>291.83999999999997</v>
      </c>
      <c r="I35" s="15">
        <v>288.5</v>
      </c>
      <c r="J35" s="15">
        <v>235.45</v>
      </c>
      <c r="K35" s="15">
        <v>414.78</v>
      </c>
      <c r="L35" s="15">
        <v>466.09</v>
      </c>
      <c r="M35" s="15">
        <v>323.08</v>
      </c>
      <c r="N35" s="42">
        <f t="shared" si="2"/>
        <v>2906.192</v>
      </c>
      <c r="O35" s="144">
        <f t="shared" si="1"/>
        <v>22</v>
      </c>
    </row>
    <row r="36" spans="1:16" ht="14.25" x14ac:dyDescent="0.2">
      <c r="A36" s="138">
        <v>1956</v>
      </c>
      <c r="B36" s="15">
        <v>141.47</v>
      </c>
      <c r="C36" s="15">
        <v>53.594000000000001</v>
      </c>
      <c r="D36" s="15">
        <v>56.896000000000001</v>
      </c>
      <c r="E36" s="15">
        <v>66.293999999999997</v>
      </c>
      <c r="F36" s="15">
        <v>420.37</v>
      </c>
      <c r="G36" s="15">
        <v>173.99</v>
      </c>
      <c r="H36" s="15">
        <v>496.57</v>
      </c>
      <c r="I36" s="15">
        <v>240.7</v>
      </c>
      <c r="J36" s="15">
        <v>286.25</v>
      </c>
      <c r="K36" s="15">
        <v>473.45</v>
      </c>
      <c r="L36" s="15">
        <v>314.19</v>
      </c>
      <c r="M36" s="15">
        <v>172.97</v>
      </c>
      <c r="N36" s="42">
        <f t="shared" si="2"/>
        <v>2896.7439999999997</v>
      </c>
      <c r="O36" s="144">
        <f t="shared" si="1"/>
        <v>23</v>
      </c>
    </row>
    <row r="37" spans="1:16" ht="14.25" x14ac:dyDescent="0.2">
      <c r="A37" s="138">
        <v>1957</v>
      </c>
      <c r="B37" s="15">
        <v>14.224</v>
      </c>
      <c r="C37" s="15">
        <v>13.462</v>
      </c>
      <c r="D37" s="15">
        <v>0.50800000000000001</v>
      </c>
      <c r="E37" s="15">
        <v>1.27</v>
      </c>
      <c r="F37" s="15">
        <v>161.79</v>
      </c>
      <c r="G37" s="15">
        <v>151.63</v>
      </c>
      <c r="H37" s="15">
        <v>275.83999999999997</v>
      </c>
      <c r="I37" s="15">
        <v>556.20000000000005</v>
      </c>
      <c r="J37" s="15">
        <v>315.45999999999998</v>
      </c>
      <c r="K37" s="15">
        <v>437.38</v>
      </c>
      <c r="L37" s="15">
        <v>456.18</v>
      </c>
      <c r="M37" s="15">
        <v>103.88</v>
      </c>
      <c r="N37" s="42">
        <f t="shared" si="2"/>
        <v>2487.8240000000001</v>
      </c>
      <c r="O37" s="144">
        <f t="shared" si="1"/>
        <v>57</v>
      </c>
    </row>
    <row r="38" spans="1:16" ht="14.25" x14ac:dyDescent="0.2">
      <c r="A38" s="138">
        <v>1958</v>
      </c>
      <c r="B38" s="15">
        <v>108.2</v>
      </c>
      <c r="C38" s="15">
        <v>186.43</v>
      </c>
      <c r="D38" s="15">
        <v>75.691999999999993</v>
      </c>
      <c r="E38" s="15">
        <v>120.14</v>
      </c>
      <c r="F38" s="15">
        <v>310.38</v>
      </c>
      <c r="G38" s="15">
        <v>225.8</v>
      </c>
      <c r="H38" s="15">
        <v>242.31</v>
      </c>
      <c r="I38" s="15">
        <v>313.60000000000002</v>
      </c>
      <c r="J38" s="15">
        <v>270.25</v>
      </c>
      <c r="K38" s="15">
        <v>391.66</v>
      </c>
      <c r="L38" s="15">
        <v>181.86</v>
      </c>
      <c r="M38" s="15">
        <v>118.61</v>
      </c>
      <c r="N38" s="42">
        <f t="shared" si="2"/>
        <v>2544.9320000000002</v>
      </c>
      <c r="O38" s="144">
        <f t="shared" ref="O38:O69" si="3">RANK(N38,N$5:N$107,0)</f>
        <v>55</v>
      </c>
    </row>
    <row r="39" spans="1:16" ht="14.25" x14ac:dyDescent="0.2">
      <c r="A39" s="138">
        <v>1959</v>
      </c>
      <c r="B39" s="15">
        <v>8.1280000000000001</v>
      </c>
      <c r="C39" s="15">
        <v>3.81</v>
      </c>
      <c r="D39" s="15">
        <v>2.794</v>
      </c>
      <c r="E39" s="15">
        <v>33.781999999999996</v>
      </c>
      <c r="F39" s="15">
        <v>225.8</v>
      </c>
      <c r="G39" s="15">
        <v>210.56</v>
      </c>
      <c r="H39" s="15">
        <v>225.04</v>
      </c>
      <c r="I39" s="15">
        <v>218.9</v>
      </c>
      <c r="J39" s="15">
        <v>373.12</v>
      </c>
      <c r="K39" s="15">
        <v>229.36</v>
      </c>
      <c r="L39" s="15">
        <v>258.57</v>
      </c>
      <c r="M39" s="15">
        <v>620.01</v>
      </c>
      <c r="N39" s="42">
        <f t="shared" si="2"/>
        <v>2409.8739999999998</v>
      </c>
      <c r="O39" s="144">
        <f t="shared" si="3"/>
        <v>60</v>
      </c>
    </row>
    <row r="40" spans="1:16" ht="14.25" x14ac:dyDescent="0.2">
      <c r="A40" s="138">
        <v>1960</v>
      </c>
      <c r="B40" s="15">
        <v>75.183999999999997</v>
      </c>
      <c r="C40" s="15">
        <v>24.18</v>
      </c>
      <c r="D40" s="15">
        <v>113.53</v>
      </c>
      <c r="E40" s="15">
        <v>463.8</v>
      </c>
      <c r="F40" s="15">
        <v>394.46</v>
      </c>
      <c r="G40" s="15">
        <v>292.86</v>
      </c>
      <c r="H40" s="15">
        <v>291.08</v>
      </c>
      <c r="I40" s="15">
        <v>178.3</v>
      </c>
      <c r="J40" s="15">
        <v>241.04</v>
      </c>
      <c r="K40" s="15">
        <v>495.3</v>
      </c>
      <c r="L40" s="15">
        <v>419.6</v>
      </c>
      <c r="M40" s="15">
        <v>567.74</v>
      </c>
      <c r="N40" s="42">
        <f t="shared" si="2"/>
        <v>3557.0740000000005</v>
      </c>
      <c r="O40" s="144">
        <f t="shared" si="3"/>
        <v>5</v>
      </c>
    </row>
    <row r="41" spans="1:16" ht="14.25" x14ac:dyDescent="0.2">
      <c r="A41" s="138">
        <v>1961</v>
      </c>
      <c r="B41" s="15">
        <v>31.242000000000001</v>
      </c>
      <c r="C41" s="15">
        <v>6.0960000000000001</v>
      </c>
      <c r="D41" s="15">
        <v>18.033999999999999</v>
      </c>
      <c r="E41" s="15">
        <v>138.43</v>
      </c>
      <c r="F41" s="15">
        <v>199.64</v>
      </c>
      <c r="G41" s="15">
        <v>271.77999999999997</v>
      </c>
      <c r="H41" s="15">
        <v>188.46</v>
      </c>
      <c r="I41" s="15">
        <v>501.1</v>
      </c>
      <c r="J41" s="15">
        <v>338.58</v>
      </c>
      <c r="K41" s="15">
        <v>437.38</v>
      </c>
      <c r="L41" s="15">
        <v>275.33</v>
      </c>
      <c r="M41" s="15">
        <v>151.38</v>
      </c>
      <c r="N41" s="42">
        <f t="shared" si="2"/>
        <v>2557.4520000000002</v>
      </c>
      <c r="O41" s="144">
        <f t="shared" si="3"/>
        <v>53</v>
      </c>
    </row>
    <row r="42" spans="1:16" ht="14.25" x14ac:dyDescent="0.2">
      <c r="A42" s="138">
        <v>1962</v>
      </c>
      <c r="B42" s="15">
        <v>47.244</v>
      </c>
      <c r="C42" s="15">
        <v>17.018000000000001</v>
      </c>
      <c r="D42" s="15">
        <v>1.905</v>
      </c>
      <c r="E42" s="15">
        <v>46.609000000000002</v>
      </c>
      <c r="F42" s="15">
        <v>326.13</v>
      </c>
      <c r="G42" s="15">
        <v>257.3</v>
      </c>
      <c r="H42" s="15">
        <v>336.8</v>
      </c>
      <c r="I42" s="15">
        <v>335.5</v>
      </c>
      <c r="J42" s="15">
        <v>344.6</v>
      </c>
      <c r="K42" s="15">
        <v>214.22</v>
      </c>
      <c r="L42" s="15">
        <v>351.02</v>
      </c>
      <c r="M42" s="15">
        <v>274.57</v>
      </c>
      <c r="N42" s="42">
        <f t="shared" si="2"/>
        <v>2552.9160000000006</v>
      </c>
      <c r="O42" s="144">
        <f t="shared" si="3"/>
        <v>54</v>
      </c>
    </row>
    <row r="43" spans="1:16" ht="14.25" x14ac:dyDescent="0.2">
      <c r="A43" s="138">
        <v>1963</v>
      </c>
      <c r="B43" s="15">
        <v>201.67</v>
      </c>
      <c r="C43" s="15">
        <v>79.756</v>
      </c>
      <c r="D43" s="15">
        <v>41.91</v>
      </c>
      <c r="E43" s="15">
        <v>162.05000000000001</v>
      </c>
      <c r="F43" s="15">
        <v>230.63</v>
      </c>
      <c r="G43" s="15">
        <v>151.38</v>
      </c>
      <c r="H43" s="15">
        <v>325.88</v>
      </c>
      <c r="I43" s="15">
        <v>479.2</v>
      </c>
      <c r="J43" s="15">
        <v>204.72</v>
      </c>
      <c r="K43" s="15">
        <v>258.82</v>
      </c>
      <c r="L43" s="15">
        <v>548.64</v>
      </c>
      <c r="M43" s="15">
        <v>82.296000000000006</v>
      </c>
      <c r="N43" s="42">
        <f t="shared" si="2"/>
        <v>2766.9519999999998</v>
      </c>
      <c r="O43" s="144">
        <f t="shared" si="3"/>
        <v>37</v>
      </c>
    </row>
    <row r="44" spans="1:16" ht="14.25" x14ac:dyDescent="0.2">
      <c r="A44" s="138">
        <v>1964</v>
      </c>
      <c r="B44" s="15">
        <v>5.5880000000000001</v>
      </c>
      <c r="C44" s="15">
        <v>6.35</v>
      </c>
      <c r="D44" s="15">
        <v>5.3339999999999996</v>
      </c>
      <c r="E44" s="15">
        <v>115.82</v>
      </c>
      <c r="F44" s="15">
        <v>401.82</v>
      </c>
      <c r="G44" s="15">
        <v>488.95</v>
      </c>
      <c r="H44" s="15">
        <v>442.97</v>
      </c>
      <c r="I44" s="15">
        <v>217.4</v>
      </c>
      <c r="J44" s="15">
        <v>289.81</v>
      </c>
      <c r="K44" s="15">
        <v>428.49</v>
      </c>
      <c r="L44" s="15">
        <v>407.41</v>
      </c>
      <c r="M44" s="15">
        <v>66.548000000000002</v>
      </c>
      <c r="N44" s="42">
        <f t="shared" si="2"/>
        <v>2876.49</v>
      </c>
      <c r="O44" s="144">
        <f t="shared" si="3"/>
        <v>27</v>
      </c>
    </row>
    <row r="45" spans="1:16" ht="14.25" x14ac:dyDescent="0.2">
      <c r="A45" s="138">
        <v>1965</v>
      </c>
      <c r="B45" s="15">
        <v>70.611999999999995</v>
      </c>
      <c r="C45" s="15">
        <v>6.6040000000000001</v>
      </c>
      <c r="D45" s="15">
        <v>5.3339999999999996</v>
      </c>
      <c r="E45" s="15">
        <v>27.431999999999999</v>
      </c>
      <c r="F45" s="15">
        <v>250.95</v>
      </c>
      <c r="G45" s="15">
        <v>206.5</v>
      </c>
      <c r="H45" s="15">
        <v>196.85</v>
      </c>
      <c r="I45" s="15">
        <v>251.4</v>
      </c>
      <c r="J45" s="15">
        <v>302.51</v>
      </c>
      <c r="K45" s="15">
        <v>275.58999999999997</v>
      </c>
      <c r="L45" s="15">
        <v>584.20000000000005</v>
      </c>
      <c r="M45" s="15">
        <v>179.07</v>
      </c>
      <c r="N45" s="42">
        <f t="shared" si="2"/>
        <v>2357.0520000000001</v>
      </c>
      <c r="O45" s="144">
        <f t="shared" si="3"/>
        <v>65</v>
      </c>
      <c r="P45" s="13"/>
    </row>
    <row r="46" spans="1:16" ht="14.25" x14ac:dyDescent="0.2">
      <c r="A46" s="138">
        <v>1966</v>
      </c>
      <c r="B46" s="15">
        <v>82.042000000000002</v>
      </c>
      <c r="C46" s="15">
        <v>3.81</v>
      </c>
      <c r="D46" s="15">
        <v>11.176</v>
      </c>
      <c r="E46" s="15">
        <v>81.28</v>
      </c>
      <c r="F46" s="15">
        <v>174.75</v>
      </c>
      <c r="G46" s="15">
        <v>346.71</v>
      </c>
      <c r="H46" s="15">
        <v>235.45</v>
      </c>
      <c r="I46" s="15">
        <v>359.9</v>
      </c>
      <c r="J46" s="15">
        <v>252.22</v>
      </c>
      <c r="K46" s="15">
        <v>325.37</v>
      </c>
      <c r="L46" s="15">
        <v>602.48</v>
      </c>
      <c r="M46" s="15">
        <v>356.1</v>
      </c>
      <c r="N46" s="42">
        <f t="shared" si="2"/>
        <v>2831.288</v>
      </c>
      <c r="O46" s="144">
        <f t="shared" si="3"/>
        <v>31</v>
      </c>
      <c r="P46" s="13"/>
    </row>
    <row r="47" spans="1:16" ht="14.25" x14ac:dyDescent="0.2">
      <c r="A47" s="138">
        <v>1967</v>
      </c>
      <c r="B47" s="15">
        <v>12.446</v>
      </c>
      <c r="C47" s="15">
        <v>12.954000000000001</v>
      </c>
      <c r="D47" s="15">
        <v>13.208</v>
      </c>
      <c r="E47" s="15">
        <v>111.25</v>
      </c>
      <c r="F47" s="15">
        <v>169.67</v>
      </c>
      <c r="G47" s="15">
        <v>343.91</v>
      </c>
      <c r="H47" s="15">
        <v>221.99</v>
      </c>
      <c r="I47" s="15">
        <v>277.8</v>
      </c>
      <c r="J47" s="15">
        <v>177.29</v>
      </c>
      <c r="K47" s="15">
        <v>301.49</v>
      </c>
      <c r="L47" s="15">
        <v>384.81</v>
      </c>
      <c r="M47" s="15">
        <v>164.59</v>
      </c>
      <c r="N47" s="42">
        <f t="shared" si="2"/>
        <v>2191.4079999999999</v>
      </c>
      <c r="O47" s="144">
        <f t="shared" si="3"/>
        <v>77</v>
      </c>
      <c r="P47" s="13"/>
    </row>
    <row r="48" spans="1:16" ht="14.25" x14ac:dyDescent="0.2">
      <c r="A48" s="138">
        <v>1968</v>
      </c>
      <c r="B48" s="15">
        <v>2.286</v>
      </c>
      <c r="C48" s="15">
        <v>45.466000000000001</v>
      </c>
      <c r="D48" s="15">
        <v>91.186000000000007</v>
      </c>
      <c r="E48" s="15">
        <v>15.494</v>
      </c>
      <c r="F48" s="15">
        <v>293.11</v>
      </c>
      <c r="G48" s="15">
        <v>259.33</v>
      </c>
      <c r="H48" s="15">
        <v>166.11</v>
      </c>
      <c r="I48" s="15">
        <v>403</v>
      </c>
      <c r="J48" s="15">
        <v>179.83</v>
      </c>
      <c r="K48" s="15">
        <v>499.36</v>
      </c>
      <c r="L48" s="15">
        <v>262.12</v>
      </c>
      <c r="M48" s="15">
        <v>46.228000000000002</v>
      </c>
      <c r="N48" s="42">
        <f t="shared" si="2"/>
        <v>2263.52</v>
      </c>
      <c r="O48" s="144">
        <f t="shared" si="3"/>
        <v>72</v>
      </c>
      <c r="P48" s="13"/>
    </row>
    <row r="49" spans="1:16" ht="14.25" x14ac:dyDescent="0.2">
      <c r="A49" s="138">
        <v>1969</v>
      </c>
      <c r="B49" s="15">
        <v>44.195999999999998</v>
      </c>
      <c r="C49" s="15">
        <v>13.208</v>
      </c>
      <c r="D49" s="15">
        <v>10.922000000000001</v>
      </c>
      <c r="E49" s="15">
        <v>126.74</v>
      </c>
      <c r="F49" s="15">
        <v>253.74</v>
      </c>
      <c r="G49" s="15">
        <v>152.65</v>
      </c>
      <c r="H49" s="15">
        <v>312.42</v>
      </c>
      <c r="I49" s="15">
        <v>152.9</v>
      </c>
      <c r="J49" s="15">
        <v>221.99</v>
      </c>
      <c r="K49" s="15">
        <v>315.97000000000003</v>
      </c>
      <c r="L49" s="15">
        <v>330.7</v>
      </c>
      <c r="M49" s="15">
        <v>259.58</v>
      </c>
      <c r="N49" s="42">
        <f t="shared" si="2"/>
        <v>2195.0160000000001</v>
      </c>
      <c r="O49" s="144">
        <f t="shared" si="3"/>
        <v>76</v>
      </c>
      <c r="P49" s="13"/>
    </row>
    <row r="50" spans="1:16" ht="14.25" x14ac:dyDescent="0.2">
      <c r="A50" s="138">
        <v>1970</v>
      </c>
      <c r="B50" s="15">
        <v>300.22000000000003</v>
      </c>
      <c r="C50" s="15">
        <v>71.882000000000005</v>
      </c>
      <c r="D50" s="15">
        <v>36.322000000000003</v>
      </c>
      <c r="E50" s="15">
        <v>106.93</v>
      </c>
      <c r="F50" s="15">
        <v>456.69</v>
      </c>
      <c r="G50" s="15">
        <v>216.4</v>
      </c>
      <c r="H50" s="15">
        <v>338.32</v>
      </c>
      <c r="I50" s="15">
        <v>357.8</v>
      </c>
      <c r="J50" s="15">
        <v>130.81</v>
      </c>
      <c r="K50" s="15">
        <v>277.11</v>
      </c>
      <c r="L50" s="15">
        <v>507.23</v>
      </c>
      <c r="M50" s="15">
        <v>426.97</v>
      </c>
      <c r="N50" s="42">
        <f t="shared" si="2"/>
        <v>3226.6840000000002</v>
      </c>
      <c r="O50" s="144">
        <f t="shared" si="3"/>
        <v>7</v>
      </c>
      <c r="P50" s="13"/>
    </row>
    <row r="51" spans="1:16" ht="14.25" x14ac:dyDescent="0.2">
      <c r="A51" s="138">
        <v>1971</v>
      </c>
      <c r="B51" s="15">
        <v>105.91</v>
      </c>
      <c r="C51" s="15">
        <v>17.347999999999999</v>
      </c>
      <c r="D51" s="15">
        <v>57.404000000000003</v>
      </c>
      <c r="E51" s="15">
        <v>2.794</v>
      </c>
      <c r="F51" s="15">
        <v>572.77</v>
      </c>
      <c r="G51" s="15">
        <v>159</v>
      </c>
      <c r="H51" s="15">
        <v>247.14</v>
      </c>
      <c r="I51" s="15">
        <v>238.7</v>
      </c>
      <c r="J51" s="15">
        <v>256.54000000000002</v>
      </c>
      <c r="K51" s="15">
        <v>175.26</v>
      </c>
      <c r="L51" s="15">
        <v>299.72000000000003</v>
      </c>
      <c r="M51" s="15">
        <v>22.86</v>
      </c>
      <c r="N51" s="42">
        <f t="shared" si="2"/>
        <v>2155.4460000000004</v>
      </c>
      <c r="O51" s="144">
        <f t="shared" si="3"/>
        <v>78</v>
      </c>
      <c r="P51" s="13"/>
    </row>
    <row r="52" spans="1:16" ht="14.25" x14ac:dyDescent="0.2">
      <c r="A52" s="138">
        <v>1972</v>
      </c>
      <c r="B52" s="15">
        <v>157.47999999999999</v>
      </c>
      <c r="C52" s="15">
        <v>83.82</v>
      </c>
      <c r="D52" s="15">
        <v>22.86</v>
      </c>
      <c r="E52" s="15">
        <v>139.69999999999999</v>
      </c>
      <c r="F52" s="15">
        <v>220.98</v>
      </c>
      <c r="G52" s="15">
        <v>292.10000000000002</v>
      </c>
      <c r="H52" s="15">
        <v>127</v>
      </c>
      <c r="I52" s="15">
        <v>246.3</v>
      </c>
      <c r="J52" s="15">
        <v>350.52</v>
      </c>
      <c r="K52" s="15">
        <v>383.54</v>
      </c>
      <c r="L52" s="15">
        <v>157.47999999999999</v>
      </c>
      <c r="M52" s="15">
        <v>185.42</v>
      </c>
      <c r="N52" s="42">
        <f t="shared" si="2"/>
        <v>2367.1999999999998</v>
      </c>
      <c r="O52" s="144">
        <f t="shared" si="3"/>
        <v>64</v>
      </c>
      <c r="P52" s="13"/>
    </row>
    <row r="53" spans="1:16" ht="14.25" x14ac:dyDescent="0.2">
      <c r="A53" s="138">
        <v>1973</v>
      </c>
      <c r="B53" s="15">
        <v>53.34</v>
      </c>
      <c r="C53" s="15">
        <v>20.32</v>
      </c>
      <c r="D53" s="15">
        <v>5.08</v>
      </c>
      <c r="E53" s="15">
        <v>25.4</v>
      </c>
      <c r="F53" s="15">
        <v>299.72000000000003</v>
      </c>
      <c r="G53" s="15">
        <v>353.06</v>
      </c>
      <c r="H53" s="15">
        <v>241.3</v>
      </c>
      <c r="I53" s="15">
        <v>170.1</v>
      </c>
      <c r="J53" s="15">
        <v>304.8</v>
      </c>
      <c r="K53" s="15">
        <v>266.7</v>
      </c>
      <c r="L53" s="15">
        <v>581.66</v>
      </c>
      <c r="M53" s="15">
        <v>81.28</v>
      </c>
      <c r="N53" s="42">
        <f t="shared" si="2"/>
        <v>2402.7600000000002</v>
      </c>
      <c r="O53" s="144">
        <f t="shared" si="3"/>
        <v>61</v>
      </c>
      <c r="P53" s="13"/>
    </row>
    <row r="54" spans="1:16" ht="14.25" x14ac:dyDescent="0.2">
      <c r="A54" s="138">
        <v>1974</v>
      </c>
      <c r="B54" s="15">
        <v>5.08</v>
      </c>
      <c r="C54" s="15">
        <v>15.24</v>
      </c>
      <c r="D54" s="15">
        <v>38.1</v>
      </c>
      <c r="E54" s="15">
        <v>12.7</v>
      </c>
      <c r="F54" s="15">
        <v>111.76</v>
      </c>
      <c r="G54" s="15">
        <v>289.56</v>
      </c>
      <c r="H54" s="15">
        <v>330.2</v>
      </c>
      <c r="I54" s="15">
        <v>279.39999999999998</v>
      </c>
      <c r="J54" s="15">
        <v>248.92</v>
      </c>
      <c r="K54" s="15">
        <v>452.12</v>
      </c>
      <c r="L54" s="15">
        <v>396.24</v>
      </c>
      <c r="M54" s="15">
        <v>119.38</v>
      </c>
      <c r="N54" s="42">
        <f t="shared" si="2"/>
        <v>2298.6999999999998</v>
      </c>
      <c r="O54" s="144">
        <f t="shared" si="3"/>
        <v>68</v>
      </c>
      <c r="P54" s="13"/>
    </row>
    <row r="55" spans="1:16" ht="14.25" x14ac:dyDescent="0.2">
      <c r="A55" s="138">
        <v>1975</v>
      </c>
      <c r="B55" s="15">
        <v>2.54</v>
      </c>
      <c r="C55" s="15">
        <v>17.78</v>
      </c>
      <c r="D55" s="15">
        <v>40.64</v>
      </c>
      <c r="E55" s="15">
        <v>58.42</v>
      </c>
      <c r="F55" s="15">
        <v>314.95999999999998</v>
      </c>
      <c r="G55" s="15">
        <v>228.6</v>
      </c>
      <c r="H55" s="15">
        <v>226.06</v>
      </c>
      <c r="I55" s="15">
        <v>332.7</v>
      </c>
      <c r="J55" s="15">
        <v>314.95999999999998</v>
      </c>
      <c r="K55" s="15">
        <v>424.18</v>
      </c>
      <c r="L55" s="15">
        <v>355.6</v>
      </c>
      <c r="M55" s="15">
        <v>444.5</v>
      </c>
      <c r="N55" s="42">
        <f t="shared" si="2"/>
        <v>2760.94</v>
      </c>
      <c r="O55" s="144">
        <f t="shared" si="3"/>
        <v>38</v>
      </c>
      <c r="P55" s="13"/>
    </row>
    <row r="56" spans="1:16" ht="14.25" x14ac:dyDescent="0.2">
      <c r="A56" s="138">
        <v>1976</v>
      </c>
      <c r="B56" s="15">
        <v>22.86</v>
      </c>
      <c r="C56" s="15">
        <v>0</v>
      </c>
      <c r="D56" s="15">
        <v>5.08</v>
      </c>
      <c r="E56" s="15">
        <v>66.040000000000006</v>
      </c>
      <c r="F56" s="15">
        <v>190.5</v>
      </c>
      <c r="G56" s="15">
        <v>248.92</v>
      </c>
      <c r="H56" s="15">
        <v>88.9</v>
      </c>
      <c r="I56" s="15">
        <v>215.9</v>
      </c>
      <c r="J56" s="15">
        <v>368.3</v>
      </c>
      <c r="K56" s="15">
        <v>251.46</v>
      </c>
      <c r="L56" s="15">
        <v>215.9</v>
      </c>
      <c r="M56" s="15">
        <v>33.020000000000003</v>
      </c>
      <c r="N56" s="42">
        <f t="shared" si="2"/>
        <v>1706.88</v>
      </c>
      <c r="O56" s="144">
        <f t="shared" si="3"/>
        <v>96</v>
      </c>
      <c r="P56" s="13"/>
    </row>
    <row r="57" spans="1:16" ht="14.25" x14ac:dyDescent="0.2">
      <c r="A57" s="138">
        <v>1977</v>
      </c>
      <c r="B57" s="15">
        <v>25.4</v>
      </c>
      <c r="C57" s="15">
        <v>58.42</v>
      </c>
      <c r="D57" s="15">
        <v>22.86</v>
      </c>
      <c r="E57" s="15">
        <v>15.24</v>
      </c>
      <c r="F57" s="15">
        <v>243.84</v>
      </c>
      <c r="G57" s="15">
        <v>218.44</v>
      </c>
      <c r="H57" s="15">
        <v>180.34</v>
      </c>
      <c r="I57" s="15">
        <v>629.9</v>
      </c>
      <c r="J57" s="15">
        <v>294.64</v>
      </c>
      <c r="K57" s="15">
        <v>414.02</v>
      </c>
      <c r="L57" s="15">
        <v>429.26</v>
      </c>
      <c r="M57" s="15">
        <v>63.5</v>
      </c>
      <c r="N57" s="42">
        <f t="shared" si="2"/>
        <v>2595.8599999999997</v>
      </c>
      <c r="O57" s="144">
        <f t="shared" si="3"/>
        <v>49</v>
      </c>
      <c r="P57" s="13"/>
    </row>
    <row r="58" spans="1:16" ht="14.25" x14ac:dyDescent="0.2">
      <c r="A58" s="138">
        <v>1978</v>
      </c>
      <c r="B58" s="15">
        <v>7.62</v>
      </c>
      <c r="C58" s="15">
        <v>17.78</v>
      </c>
      <c r="D58" s="15">
        <v>48.26</v>
      </c>
      <c r="E58" s="15">
        <v>195.58</v>
      </c>
      <c r="F58" s="15">
        <v>182.88</v>
      </c>
      <c r="G58" s="15">
        <v>210.82</v>
      </c>
      <c r="H58" s="15">
        <v>289.56</v>
      </c>
      <c r="I58" s="15">
        <v>284.39999999999998</v>
      </c>
      <c r="J58" s="15">
        <v>134.62</v>
      </c>
      <c r="K58" s="15">
        <v>312.42</v>
      </c>
      <c r="L58" s="15">
        <v>294.64</v>
      </c>
      <c r="M58" s="15">
        <v>25.4</v>
      </c>
      <c r="N58" s="42">
        <f t="shared" si="2"/>
        <v>2003.98</v>
      </c>
      <c r="O58" s="144">
        <f t="shared" si="3"/>
        <v>84</v>
      </c>
      <c r="P58" s="13"/>
    </row>
    <row r="59" spans="1:16" ht="14.25" x14ac:dyDescent="0.2">
      <c r="A59" s="138">
        <v>1979</v>
      </c>
      <c r="B59" s="15">
        <v>5.08</v>
      </c>
      <c r="C59" s="15">
        <v>30.48</v>
      </c>
      <c r="D59" s="15">
        <v>7.62</v>
      </c>
      <c r="E59" s="15">
        <v>309.88</v>
      </c>
      <c r="F59" s="15">
        <v>248.92</v>
      </c>
      <c r="G59" s="15">
        <v>383.54</v>
      </c>
      <c r="H59" s="15">
        <v>317.5</v>
      </c>
      <c r="I59" s="15">
        <v>330.2</v>
      </c>
      <c r="J59" s="15">
        <v>271.77999999999997</v>
      </c>
      <c r="K59" s="15">
        <v>256.54000000000002</v>
      </c>
      <c r="L59" s="15">
        <v>271.77999999999997</v>
      </c>
      <c r="M59" s="15">
        <v>223.52</v>
      </c>
      <c r="N59" s="42">
        <f t="shared" si="2"/>
        <v>2656.8399999999997</v>
      </c>
      <c r="O59" s="144">
        <f t="shared" si="3"/>
        <v>45</v>
      </c>
      <c r="P59" s="13"/>
    </row>
    <row r="60" spans="1:16" ht="14.25" x14ac:dyDescent="0.2">
      <c r="A60" s="138">
        <v>1980</v>
      </c>
      <c r="B60" s="15">
        <v>111.76</v>
      </c>
      <c r="C60" s="15">
        <v>48.26</v>
      </c>
      <c r="D60" s="15">
        <v>5.08</v>
      </c>
      <c r="E60" s="15">
        <v>20.32</v>
      </c>
      <c r="F60" s="15">
        <v>259.08</v>
      </c>
      <c r="G60" s="15">
        <v>208.28</v>
      </c>
      <c r="H60" s="15">
        <v>193.04</v>
      </c>
      <c r="I60" s="15">
        <v>256.5</v>
      </c>
      <c r="J60" s="15">
        <v>167.64</v>
      </c>
      <c r="K60" s="15">
        <v>292.10000000000002</v>
      </c>
      <c r="L60" s="15">
        <v>350.52</v>
      </c>
      <c r="M60" s="15">
        <v>180.34</v>
      </c>
      <c r="N60" s="42">
        <f t="shared" si="2"/>
        <v>2092.92</v>
      </c>
      <c r="O60" s="144">
        <f t="shared" si="3"/>
        <v>80</v>
      </c>
      <c r="P60" s="13"/>
    </row>
    <row r="61" spans="1:16" ht="14.25" x14ac:dyDescent="0.2">
      <c r="A61" s="135">
        <v>1981</v>
      </c>
      <c r="B61" s="15">
        <v>398.78</v>
      </c>
      <c r="C61" s="15">
        <v>20.32</v>
      </c>
      <c r="D61" s="15">
        <v>60.96</v>
      </c>
      <c r="E61" s="15">
        <v>340.36</v>
      </c>
      <c r="F61" s="15">
        <v>411.48</v>
      </c>
      <c r="G61" s="15">
        <v>469.9</v>
      </c>
      <c r="H61" s="15">
        <v>314.95999999999998</v>
      </c>
      <c r="I61" s="15">
        <v>406.4</v>
      </c>
      <c r="J61" s="15">
        <v>215.9</v>
      </c>
      <c r="K61" s="15">
        <v>340.36</v>
      </c>
      <c r="L61" s="15">
        <v>647.70000000000005</v>
      </c>
      <c r="M61" s="15">
        <v>505.46</v>
      </c>
      <c r="N61" s="42">
        <f t="shared" si="2"/>
        <v>4132.5800000000008</v>
      </c>
      <c r="O61" s="144">
        <f t="shared" si="3"/>
        <v>1</v>
      </c>
      <c r="P61" s="13"/>
    </row>
    <row r="62" spans="1:16" ht="14.25" x14ac:dyDescent="0.2">
      <c r="A62" s="138">
        <v>1982</v>
      </c>
      <c r="B62" s="15">
        <v>114.3</v>
      </c>
      <c r="C62" s="15">
        <v>17.78</v>
      </c>
      <c r="D62" s="15">
        <v>5.08</v>
      </c>
      <c r="E62" s="15">
        <v>93.98</v>
      </c>
      <c r="F62" s="15">
        <v>167.64</v>
      </c>
      <c r="G62" s="15">
        <v>177.8</v>
      </c>
      <c r="H62" s="15">
        <v>170.18</v>
      </c>
      <c r="I62" s="15">
        <v>294.60000000000002</v>
      </c>
      <c r="J62" s="15">
        <v>287.02</v>
      </c>
      <c r="K62" s="15">
        <v>289.56</v>
      </c>
      <c r="L62" s="15">
        <v>101.6</v>
      </c>
      <c r="M62" s="15">
        <v>30.48</v>
      </c>
      <c r="N62" s="42">
        <f t="shared" si="2"/>
        <v>1750.02</v>
      </c>
      <c r="O62" s="144">
        <f t="shared" si="3"/>
        <v>94</v>
      </c>
      <c r="P62" s="13"/>
    </row>
    <row r="63" spans="1:16" ht="14.25" x14ac:dyDescent="0.2">
      <c r="A63" s="138">
        <v>1983</v>
      </c>
      <c r="B63" s="15">
        <v>22.86</v>
      </c>
      <c r="C63" s="15">
        <v>0</v>
      </c>
      <c r="D63" s="15">
        <v>2.54</v>
      </c>
      <c r="E63" s="15">
        <v>93.98</v>
      </c>
      <c r="F63" s="15">
        <v>246.38</v>
      </c>
      <c r="G63" s="15">
        <v>284.48</v>
      </c>
      <c r="H63" s="15">
        <v>304.8</v>
      </c>
      <c r="I63" s="15">
        <v>228.6</v>
      </c>
      <c r="J63" s="15">
        <v>345.44</v>
      </c>
      <c r="K63" s="15">
        <v>269.24</v>
      </c>
      <c r="L63" s="15">
        <v>421.64</v>
      </c>
      <c r="M63" s="15">
        <v>269.24</v>
      </c>
      <c r="N63" s="42">
        <f t="shared" si="2"/>
        <v>2489.1999999999998</v>
      </c>
      <c r="O63" s="144">
        <f t="shared" si="3"/>
        <v>56</v>
      </c>
      <c r="P63" s="13"/>
    </row>
    <row r="64" spans="1:16" ht="14.25" x14ac:dyDescent="0.2">
      <c r="A64" s="138">
        <v>1984</v>
      </c>
      <c r="B64" s="15">
        <v>104.14</v>
      </c>
      <c r="C64" s="15">
        <v>68.58</v>
      </c>
      <c r="D64" s="15">
        <v>22.86</v>
      </c>
      <c r="E64" s="15">
        <v>58.42</v>
      </c>
      <c r="F64" s="15">
        <v>236.22</v>
      </c>
      <c r="G64" s="15">
        <v>271.77999999999997</v>
      </c>
      <c r="H64" s="15">
        <v>236.22</v>
      </c>
      <c r="I64" s="15">
        <v>342.9</v>
      </c>
      <c r="J64" s="15">
        <v>279.39999999999998</v>
      </c>
      <c r="K64" s="15">
        <v>538.48</v>
      </c>
      <c r="L64" s="15">
        <v>439.42</v>
      </c>
      <c r="M64" s="15">
        <v>20.32</v>
      </c>
      <c r="N64" s="42">
        <f t="shared" si="2"/>
        <v>2618.7400000000002</v>
      </c>
      <c r="O64" s="144">
        <f t="shared" si="3"/>
        <v>48</v>
      </c>
      <c r="P64" s="13"/>
    </row>
    <row r="65" spans="1:16" ht="14.25" x14ac:dyDescent="0.2">
      <c r="A65" s="138">
        <v>1985</v>
      </c>
      <c r="B65" s="15">
        <v>25.4</v>
      </c>
      <c r="C65" s="15">
        <v>25.4</v>
      </c>
      <c r="D65" s="15">
        <v>22.86</v>
      </c>
      <c r="E65" s="15">
        <v>5.08</v>
      </c>
      <c r="F65" s="15">
        <v>287.02</v>
      </c>
      <c r="G65" s="15">
        <v>203.2</v>
      </c>
      <c r="H65" s="15">
        <v>251.46</v>
      </c>
      <c r="I65" s="15">
        <v>236.2</v>
      </c>
      <c r="J65" s="15">
        <v>162.56</v>
      </c>
      <c r="K65" s="15">
        <v>358.14</v>
      </c>
      <c r="L65" s="15">
        <v>195.58</v>
      </c>
      <c r="M65" s="15">
        <v>309.88</v>
      </c>
      <c r="N65" s="42">
        <f t="shared" si="2"/>
        <v>2082.7800000000002</v>
      </c>
      <c r="O65" s="144">
        <f t="shared" si="3"/>
        <v>81</v>
      </c>
      <c r="P65" s="13"/>
    </row>
    <row r="66" spans="1:16" ht="14.25" x14ac:dyDescent="0.2">
      <c r="A66" s="138">
        <v>1986</v>
      </c>
      <c r="B66" s="15">
        <v>60.96</v>
      </c>
      <c r="C66" s="15">
        <v>7.62</v>
      </c>
      <c r="D66" s="15">
        <v>45.72</v>
      </c>
      <c r="E66" s="15">
        <v>96.52</v>
      </c>
      <c r="F66" s="15">
        <v>109.22</v>
      </c>
      <c r="G66" s="15">
        <v>226.06</v>
      </c>
      <c r="H66" s="15">
        <v>86.36</v>
      </c>
      <c r="I66" s="15">
        <v>297.10000000000002</v>
      </c>
      <c r="J66" s="15">
        <v>256.54000000000002</v>
      </c>
      <c r="K66" s="15">
        <v>452.12</v>
      </c>
      <c r="L66" s="15">
        <v>185.42</v>
      </c>
      <c r="M66" s="15">
        <v>132.08000000000001</v>
      </c>
      <c r="N66" s="42">
        <f t="shared" si="2"/>
        <v>1955.7199999999998</v>
      </c>
      <c r="O66" s="144">
        <f t="shared" si="3"/>
        <v>87</v>
      </c>
      <c r="P66" s="13"/>
    </row>
    <row r="67" spans="1:16" ht="14.25" x14ac:dyDescent="0.2">
      <c r="A67" s="138">
        <v>1987</v>
      </c>
      <c r="B67" s="15">
        <v>5.08</v>
      </c>
      <c r="C67" s="15">
        <v>53.34</v>
      </c>
      <c r="D67" s="15">
        <v>0</v>
      </c>
      <c r="E67" s="15">
        <v>231.14</v>
      </c>
      <c r="F67" s="15">
        <v>391.16</v>
      </c>
      <c r="G67" s="15">
        <v>162.56</v>
      </c>
      <c r="H67" s="15">
        <v>309.88</v>
      </c>
      <c r="I67" s="15">
        <v>441.9</v>
      </c>
      <c r="J67" s="15">
        <v>340.36</v>
      </c>
      <c r="K67" s="15">
        <v>337.82</v>
      </c>
      <c r="L67" s="15">
        <v>287.02</v>
      </c>
      <c r="M67" s="15">
        <v>182.88</v>
      </c>
      <c r="N67" s="42">
        <f t="shared" si="2"/>
        <v>2743.1400000000003</v>
      </c>
      <c r="O67" s="144">
        <f t="shared" si="3"/>
        <v>39</v>
      </c>
      <c r="P67" s="13"/>
    </row>
    <row r="68" spans="1:16" ht="14.25" x14ac:dyDescent="0.2">
      <c r="A68" s="138">
        <v>1988</v>
      </c>
      <c r="B68" s="15">
        <v>10.16</v>
      </c>
      <c r="C68" s="15">
        <v>27.94</v>
      </c>
      <c r="D68" s="15">
        <v>7.62</v>
      </c>
      <c r="E68" s="15">
        <v>22.86</v>
      </c>
      <c r="F68" s="15">
        <v>246.38</v>
      </c>
      <c r="G68" s="15">
        <v>195.58</v>
      </c>
      <c r="H68" s="15">
        <v>137.16</v>
      </c>
      <c r="I68" s="15">
        <v>137.1</v>
      </c>
      <c r="J68" s="15">
        <v>297.18</v>
      </c>
      <c r="K68" s="15">
        <v>373.38</v>
      </c>
      <c r="L68" s="15">
        <v>251.46</v>
      </c>
      <c r="M68" s="15">
        <v>231.14</v>
      </c>
      <c r="N68" s="42">
        <f t="shared" si="2"/>
        <v>1937.96</v>
      </c>
      <c r="O68" s="144">
        <f t="shared" si="3"/>
        <v>89</v>
      </c>
      <c r="P68" s="13"/>
    </row>
    <row r="69" spans="1:16" ht="14.25" x14ac:dyDescent="0.2">
      <c r="A69" s="138">
        <v>1989</v>
      </c>
      <c r="B69" s="15">
        <v>5.08</v>
      </c>
      <c r="C69" s="15">
        <v>53.34</v>
      </c>
      <c r="D69" s="15">
        <v>22.86</v>
      </c>
      <c r="E69" s="15">
        <v>7.62</v>
      </c>
      <c r="F69" s="15">
        <v>53.34</v>
      </c>
      <c r="G69" s="15">
        <v>132.08000000000001</v>
      </c>
      <c r="H69" s="15">
        <v>228.6</v>
      </c>
      <c r="I69" s="15">
        <v>236.2</v>
      </c>
      <c r="J69" s="15">
        <v>109.22</v>
      </c>
      <c r="K69" s="15">
        <v>381</v>
      </c>
      <c r="L69" s="15">
        <v>330.2</v>
      </c>
      <c r="M69" s="15">
        <v>187.96</v>
      </c>
      <c r="N69" s="42">
        <f t="shared" si="2"/>
        <v>1747.5000000000002</v>
      </c>
      <c r="O69" s="144">
        <f t="shared" si="3"/>
        <v>95</v>
      </c>
      <c r="P69" s="13"/>
    </row>
    <row r="70" spans="1:16" ht="14.25" x14ac:dyDescent="0.2">
      <c r="A70" s="138">
        <v>1990</v>
      </c>
      <c r="B70" s="15">
        <v>15.24</v>
      </c>
      <c r="C70" s="15">
        <v>7.62</v>
      </c>
      <c r="D70" s="15">
        <v>50.8</v>
      </c>
      <c r="E70" s="15">
        <v>157.47999999999999</v>
      </c>
      <c r="F70" s="15">
        <v>457.2</v>
      </c>
      <c r="G70" s="15">
        <v>129.54</v>
      </c>
      <c r="H70" s="15">
        <v>327.66000000000003</v>
      </c>
      <c r="I70" s="15">
        <v>223.5</v>
      </c>
      <c r="J70" s="15">
        <v>375.92</v>
      </c>
      <c r="K70" s="15">
        <v>421.64</v>
      </c>
      <c r="L70" s="15">
        <v>261.62</v>
      </c>
      <c r="M70" s="15">
        <v>160.02000000000001</v>
      </c>
      <c r="N70" s="42">
        <f t="shared" si="2"/>
        <v>2588.2399999999998</v>
      </c>
      <c r="O70" s="144">
        <f t="shared" ref="O70:O99" si="4">RANK(N70,N$5:N$107,0)</f>
        <v>50</v>
      </c>
      <c r="P70" s="13"/>
    </row>
    <row r="71" spans="1:16" ht="14.25" x14ac:dyDescent="0.2">
      <c r="A71" s="138">
        <v>1991</v>
      </c>
      <c r="B71" s="15">
        <v>15.24</v>
      </c>
      <c r="C71" s="15">
        <v>25.4</v>
      </c>
      <c r="D71" s="15">
        <v>162.56</v>
      </c>
      <c r="E71" s="15">
        <v>17.78</v>
      </c>
      <c r="F71" s="15">
        <v>314.95999999999998</v>
      </c>
      <c r="G71" s="15">
        <v>203.2</v>
      </c>
      <c r="H71" s="15">
        <v>274.32</v>
      </c>
      <c r="I71" s="15">
        <v>233.6</v>
      </c>
      <c r="J71" s="15">
        <v>302.26</v>
      </c>
      <c r="K71" s="15">
        <v>284.48</v>
      </c>
      <c r="L71" s="15">
        <v>393.7</v>
      </c>
      <c r="M71" s="15">
        <v>68.58</v>
      </c>
      <c r="N71" s="42">
        <f t="shared" si="2"/>
        <v>2296.0799999999995</v>
      </c>
      <c r="O71" s="144">
        <f t="shared" si="4"/>
        <v>69</v>
      </c>
      <c r="P71" s="13"/>
    </row>
    <row r="72" spans="1:16" ht="14.25" x14ac:dyDescent="0.2">
      <c r="A72" s="138">
        <v>1992</v>
      </c>
      <c r="B72" s="15">
        <v>33.020000000000003</v>
      </c>
      <c r="C72" s="15">
        <v>5.08</v>
      </c>
      <c r="D72" s="15">
        <v>0</v>
      </c>
      <c r="E72" s="15">
        <v>152.4</v>
      </c>
      <c r="F72" s="15">
        <v>467.36</v>
      </c>
      <c r="G72" s="15">
        <v>358.14</v>
      </c>
      <c r="H72" s="15">
        <v>243.84</v>
      </c>
      <c r="I72" s="15">
        <v>320</v>
      </c>
      <c r="J72" s="15">
        <v>457.2</v>
      </c>
      <c r="K72" s="15">
        <v>426.72</v>
      </c>
      <c r="L72" s="15">
        <v>363.22</v>
      </c>
      <c r="M72" s="15">
        <v>167.64</v>
      </c>
      <c r="N72" s="42">
        <f t="shared" si="2"/>
        <v>2994.6200000000003</v>
      </c>
      <c r="O72" s="144">
        <f t="shared" si="4"/>
        <v>16</v>
      </c>
      <c r="P72" s="13"/>
    </row>
    <row r="73" spans="1:16" ht="14.25" x14ac:dyDescent="0.2">
      <c r="A73" s="138">
        <v>1993</v>
      </c>
      <c r="B73" s="15">
        <v>109.22</v>
      </c>
      <c r="C73" s="15">
        <v>25.4</v>
      </c>
      <c r="D73" s="15">
        <v>55.88</v>
      </c>
      <c r="E73" s="15">
        <v>134.62</v>
      </c>
      <c r="F73" s="15">
        <v>165.1</v>
      </c>
      <c r="G73" s="15">
        <v>220.98</v>
      </c>
      <c r="H73" s="15">
        <v>309.88</v>
      </c>
      <c r="I73" s="15">
        <v>226</v>
      </c>
      <c r="J73" s="15">
        <v>510.54</v>
      </c>
      <c r="K73" s="15">
        <v>414.02</v>
      </c>
      <c r="L73" s="15">
        <v>474.98</v>
      </c>
      <c r="M73" s="15">
        <v>243.84</v>
      </c>
      <c r="N73" s="42">
        <f t="shared" si="2"/>
        <v>2890.46</v>
      </c>
      <c r="O73" s="144">
        <f t="shared" si="4"/>
        <v>24</v>
      </c>
      <c r="P73" s="13"/>
    </row>
    <row r="74" spans="1:16" ht="14.25" x14ac:dyDescent="0.2">
      <c r="A74" s="138">
        <v>1994</v>
      </c>
      <c r="B74" s="15">
        <v>78.739999999999995</v>
      </c>
      <c r="C74" s="15">
        <v>0</v>
      </c>
      <c r="D74" s="15">
        <v>60.96</v>
      </c>
      <c r="E74" s="15">
        <v>43.18</v>
      </c>
      <c r="F74" s="15">
        <v>335.28</v>
      </c>
      <c r="G74" s="15">
        <v>345.44</v>
      </c>
      <c r="H74" s="15">
        <v>416.56</v>
      </c>
      <c r="I74" s="15">
        <v>403.8</v>
      </c>
      <c r="J74" s="15">
        <v>294.64</v>
      </c>
      <c r="K74" s="15">
        <v>327.66000000000003</v>
      </c>
      <c r="L74" s="15">
        <v>472.44</v>
      </c>
      <c r="M74" s="15">
        <v>43.18</v>
      </c>
      <c r="N74" s="42">
        <f t="shared" si="2"/>
        <v>2821.8799999999997</v>
      </c>
      <c r="O74" s="144">
        <f t="shared" si="4"/>
        <v>33</v>
      </c>
      <c r="P74" s="13"/>
    </row>
    <row r="75" spans="1:16" ht="14.25" x14ac:dyDescent="0.2">
      <c r="A75" s="138">
        <v>1995</v>
      </c>
      <c r="B75" s="15">
        <v>175.26</v>
      </c>
      <c r="C75" s="15">
        <v>33.020000000000003</v>
      </c>
      <c r="D75" s="15">
        <v>10.16</v>
      </c>
      <c r="E75" s="15">
        <v>144.78</v>
      </c>
      <c r="F75" s="15">
        <v>403.86</v>
      </c>
      <c r="G75" s="15">
        <v>444.5</v>
      </c>
      <c r="H75" s="15">
        <v>304.8</v>
      </c>
      <c r="I75" s="15">
        <v>220.9</v>
      </c>
      <c r="J75" s="15">
        <v>223.52</v>
      </c>
      <c r="K75" s="15">
        <v>322.58</v>
      </c>
      <c r="L75" s="15">
        <v>297.18</v>
      </c>
      <c r="M75" s="15">
        <v>299.72000000000003</v>
      </c>
      <c r="N75" s="42">
        <f t="shared" si="2"/>
        <v>2880.2799999999997</v>
      </c>
      <c r="O75" s="144">
        <f t="shared" si="4"/>
        <v>26</v>
      </c>
      <c r="P75" s="13"/>
    </row>
    <row r="76" spans="1:16" ht="14.25" x14ac:dyDescent="0.2">
      <c r="A76" s="138">
        <v>1996</v>
      </c>
      <c r="B76" s="15">
        <v>381</v>
      </c>
      <c r="C76" s="15">
        <v>106.68</v>
      </c>
      <c r="D76" s="15">
        <v>86.36</v>
      </c>
      <c r="E76" s="15">
        <v>25.4</v>
      </c>
      <c r="F76" s="15">
        <v>447.04</v>
      </c>
      <c r="G76" s="15">
        <v>480.06</v>
      </c>
      <c r="H76" s="15">
        <v>231.14</v>
      </c>
      <c r="I76" s="15">
        <v>299.7</v>
      </c>
      <c r="J76" s="15">
        <v>307.33999999999997</v>
      </c>
      <c r="K76" s="15">
        <v>365.76</v>
      </c>
      <c r="L76" s="15">
        <v>515.62</v>
      </c>
      <c r="M76" s="15">
        <v>111.76</v>
      </c>
      <c r="N76" s="42">
        <f t="shared" si="2"/>
        <v>3357.8599999999997</v>
      </c>
      <c r="O76" s="144">
        <f t="shared" si="4"/>
        <v>6</v>
      </c>
      <c r="P76" s="13"/>
    </row>
    <row r="77" spans="1:16" ht="14.25" x14ac:dyDescent="0.2">
      <c r="A77" s="138">
        <v>1997</v>
      </c>
      <c r="B77" s="15">
        <v>20.32</v>
      </c>
      <c r="C77" s="15">
        <v>43.18</v>
      </c>
      <c r="D77" s="15">
        <v>2.54</v>
      </c>
      <c r="E77" s="15">
        <v>20.32</v>
      </c>
      <c r="F77" s="15">
        <v>327.66000000000003</v>
      </c>
      <c r="G77" s="15">
        <v>287.02</v>
      </c>
      <c r="H77" s="15">
        <v>170.18</v>
      </c>
      <c r="I77" s="15">
        <v>205.7</v>
      </c>
      <c r="J77" s="15">
        <v>182.88</v>
      </c>
      <c r="K77" s="15">
        <v>231.14</v>
      </c>
      <c r="L77" s="15">
        <v>279.39999999999998</v>
      </c>
      <c r="M77" s="15">
        <v>2.54</v>
      </c>
      <c r="N77" s="42">
        <f t="shared" si="2"/>
        <v>1772.88</v>
      </c>
      <c r="O77" s="144">
        <f t="shared" si="4"/>
        <v>93</v>
      </c>
      <c r="P77" s="13"/>
    </row>
    <row r="78" spans="1:16" ht="14.25" x14ac:dyDescent="0.2">
      <c r="A78" s="138">
        <v>1998</v>
      </c>
      <c r="B78" s="15">
        <v>15.24</v>
      </c>
      <c r="C78" s="15">
        <v>30.48</v>
      </c>
      <c r="D78" s="15">
        <v>40.64</v>
      </c>
      <c r="E78" s="15">
        <v>215.9</v>
      </c>
      <c r="F78" s="15">
        <v>241.3</v>
      </c>
      <c r="G78" s="15">
        <v>335.28</v>
      </c>
      <c r="H78" s="15">
        <v>363.22</v>
      </c>
      <c r="I78" s="15">
        <v>358.1</v>
      </c>
      <c r="J78" s="15">
        <v>248.92</v>
      </c>
      <c r="K78" s="15">
        <v>365.76</v>
      </c>
      <c r="L78" s="15">
        <v>114.3</v>
      </c>
      <c r="M78" s="15">
        <v>406.4</v>
      </c>
      <c r="N78" s="42">
        <f t="shared" si="2"/>
        <v>2735.5400000000004</v>
      </c>
      <c r="O78" s="144">
        <f t="shared" si="4"/>
        <v>40</v>
      </c>
      <c r="P78" s="13"/>
    </row>
    <row r="79" spans="1:16" ht="14.25" x14ac:dyDescent="0.2">
      <c r="A79" s="138">
        <v>1999</v>
      </c>
      <c r="B79" s="15">
        <v>33.020000000000003</v>
      </c>
      <c r="C79" s="15">
        <v>40.64</v>
      </c>
      <c r="D79" s="15">
        <v>116.84</v>
      </c>
      <c r="E79" s="15">
        <v>223.52</v>
      </c>
      <c r="F79" s="15">
        <v>287.02</v>
      </c>
      <c r="G79" s="15">
        <v>581.66</v>
      </c>
      <c r="H79" s="15">
        <v>353.06</v>
      </c>
      <c r="I79" s="15">
        <v>589.20000000000005</v>
      </c>
      <c r="J79" s="15">
        <v>330.2</v>
      </c>
      <c r="K79" s="15">
        <v>271.77999999999997</v>
      </c>
      <c r="L79" s="15">
        <v>543.55999999999995</v>
      </c>
      <c r="M79" s="15">
        <v>665.48</v>
      </c>
      <c r="N79" s="42">
        <f t="shared" si="2"/>
        <v>4035.9799999999996</v>
      </c>
      <c r="O79" s="144">
        <f t="shared" si="4"/>
        <v>2</v>
      </c>
      <c r="P79" s="13"/>
    </row>
    <row r="80" spans="1:16" ht="14.25" x14ac:dyDescent="0.2">
      <c r="A80" s="138">
        <v>2000</v>
      </c>
      <c r="B80" s="15">
        <v>154.94</v>
      </c>
      <c r="C80" s="15">
        <v>10.16</v>
      </c>
      <c r="D80" s="15">
        <v>2.54</v>
      </c>
      <c r="E80" s="15">
        <v>170.18</v>
      </c>
      <c r="F80" s="15">
        <v>187.96</v>
      </c>
      <c r="G80" s="15">
        <v>271.77999999999997</v>
      </c>
      <c r="H80" s="15">
        <v>213.36</v>
      </c>
      <c r="I80" s="15">
        <v>312.39999999999998</v>
      </c>
      <c r="J80" s="15">
        <v>175.26</v>
      </c>
      <c r="K80" s="15">
        <v>594.36</v>
      </c>
      <c r="L80" s="15">
        <v>264.16000000000003</v>
      </c>
      <c r="M80" s="15">
        <v>452.12</v>
      </c>
      <c r="N80" s="42">
        <f t="shared" si="2"/>
        <v>2809.22</v>
      </c>
      <c r="O80" s="144">
        <f t="shared" si="4"/>
        <v>34</v>
      </c>
      <c r="P80" s="13"/>
    </row>
    <row r="81" spans="1:15" ht="14.25" x14ac:dyDescent="0.2">
      <c r="A81" s="138">
        <v>2001</v>
      </c>
      <c r="B81" s="15">
        <v>96.52</v>
      </c>
      <c r="C81" s="15">
        <v>0</v>
      </c>
      <c r="D81" s="15">
        <v>7.62</v>
      </c>
      <c r="E81" s="15">
        <v>20.32</v>
      </c>
      <c r="F81" s="15">
        <v>210.82</v>
      </c>
      <c r="G81" s="15">
        <v>180.34</v>
      </c>
      <c r="H81" s="15">
        <v>160.02000000000001</v>
      </c>
      <c r="I81" s="15">
        <v>287</v>
      </c>
      <c r="J81" s="15">
        <v>248.92</v>
      </c>
      <c r="K81" s="15">
        <v>236.22</v>
      </c>
      <c r="L81" s="15">
        <v>464.82</v>
      </c>
      <c r="M81" s="15">
        <v>375.92</v>
      </c>
      <c r="N81" s="42">
        <f t="shared" si="2"/>
        <v>2288.52</v>
      </c>
      <c r="O81" s="144">
        <f t="shared" si="4"/>
        <v>70</v>
      </c>
    </row>
    <row r="82" spans="1:15" ht="14.25" x14ac:dyDescent="0.2">
      <c r="A82" s="138">
        <v>2002</v>
      </c>
      <c r="B82" s="15">
        <v>152.4</v>
      </c>
      <c r="C82" s="15">
        <v>10.16</v>
      </c>
      <c r="D82" s="15">
        <v>40.64</v>
      </c>
      <c r="E82" s="15">
        <v>177.8</v>
      </c>
      <c r="F82" s="15">
        <v>205.74</v>
      </c>
      <c r="G82" s="15">
        <v>307.33999999999997</v>
      </c>
      <c r="H82" s="15">
        <v>381</v>
      </c>
      <c r="I82" s="15">
        <v>378.4</v>
      </c>
      <c r="J82" s="15">
        <v>182.88</v>
      </c>
      <c r="K82" s="15">
        <v>129.54</v>
      </c>
      <c r="L82" s="15">
        <v>317.5</v>
      </c>
      <c r="M82" s="15">
        <v>53.34</v>
      </c>
      <c r="N82" s="42">
        <f t="shared" si="2"/>
        <v>2336.7400000000002</v>
      </c>
      <c r="O82" s="144">
        <f t="shared" si="4"/>
        <v>66</v>
      </c>
    </row>
    <row r="83" spans="1:15" ht="14.25" x14ac:dyDescent="0.2">
      <c r="A83" s="138">
        <v>2003</v>
      </c>
      <c r="B83" s="15">
        <v>15.24</v>
      </c>
      <c r="C83" s="15">
        <v>12.7</v>
      </c>
      <c r="D83" s="15">
        <v>2.54</v>
      </c>
      <c r="E83" s="15">
        <v>91.44</v>
      </c>
      <c r="F83" s="15">
        <v>281.94</v>
      </c>
      <c r="G83" s="15">
        <v>332.74</v>
      </c>
      <c r="H83" s="15">
        <v>241.3</v>
      </c>
      <c r="I83" s="15">
        <v>271.7</v>
      </c>
      <c r="J83" s="15">
        <v>353.06</v>
      </c>
      <c r="K83" s="15">
        <v>281.94</v>
      </c>
      <c r="L83" s="15">
        <v>345.44</v>
      </c>
      <c r="M83" s="15">
        <v>467.36</v>
      </c>
      <c r="N83" s="42">
        <f t="shared" si="2"/>
        <v>2697.4</v>
      </c>
      <c r="O83" s="144">
        <f t="shared" si="4"/>
        <v>42</v>
      </c>
    </row>
    <row r="84" spans="1:15" ht="14.25" x14ac:dyDescent="0.2">
      <c r="A84" s="138">
        <v>2004</v>
      </c>
      <c r="B84" s="15">
        <v>10.16</v>
      </c>
      <c r="C84" s="15">
        <v>2.54</v>
      </c>
      <c r="D84" s="15">
        <v>43.18</v>
      </c>
      <c r="E84" s="15">
        <v>121.92</v>
      </c>
      <c r="F84" s="15">
        <v>441.96</v>
      </c>
      <c r="G84" s="15">
        <v>299.72000000000003</v>
      </c>
      <c r="H84" s="15">
        <v>279.39999999999998</v>
      </c>
      <c r="I84" s="15">
        <v>406.4</v>
      </c>
      <c r="J84" s="15">
        <v>269.24</v>
      </c>
      <c r="K84" s="15">
        <v>312.42</v>
      </c>
      <c r="L84" s="15">
        <v>320.04000000000002</v>
      </c>
      <c r="M84" s="15">
        <v>193.04</v>
      </c>
      <c r="N84" s="42">
        <f t="shared" si="2"/>
        <v>2700.02</v>
      </c>
      <c r="O84" s="144">
        <f t="shared" si="4"/>
        <v>41</v>
      </c>
    </row>
    <row r="85" spans="1:15" ht="14.25" x14ac:dyDescent="0.2">
      <c r="A85" s="138">
        <v>2005</v>
      </c>
      <c r="B85" s="15">
        <v>116.84</v>
      </c>
      <c r="C85" s="15">
        <v>45.72</v>
      </c>
      <c r="D85" s="15">
        <v>38.1</v>
      </c>
      <c r="E85" s="15">
        <v>144.78</v>
      </c>
      <c r="F85" s="15">
        <v>218.44</v>
      </c>
      <c r="G85" s="15">
        <v>205.74</v>
      </c>
      <c r="H85" s="15">
        <v>132.08000000000001</v>
      </c>
      <c r="I85" s="15">
        <v>297.10000000000002</v>
      </c>
      <c r="J85" s="15">
        <v>289.56</v>
      </c>
      <c r="K85" s="15">
        <v>109.22</v>
      </c>
      <c r="L85" s="15">
        <v>447.04</v>
      </c>
      <c r="M85" s="15">
        <v>243.84</v>
      </c>
      <c r="N85" s="42">
        <f t="shared" si="2"/>
        <v>2288.46</v>
      </c>
      <c r="O85" s="144">
        <f t="shared" si="4"/>
        <v>71</v>
      </c>
    </row>
    <row r="86" spans="1:15" ht="14.25" x14ac:dyDescent="0.2">
      <c r="A86" s="138">
        <v>2006</v>
      </c>
      <c r="B86" s="15">
        <v>27.94</v>
      </c>
      <c r="C86" s="15">
        <v>40.64</v>
      </c>
      <c r="D86" s="15">
        <v>99.06</v>
      </c>
      <c r="E86" s="15">
        <v>43.18</v>
      </c>
      <c r="F86" s="15">
        <v>477.52</v>
      </c>
      <c r="G86" s="15">
        <v>101.6</v>
      </c>
      <c r="H86" s="15">
        <v>378.46</v>
      </c>
      <c r="I86" s="15">
        <v>264.10000000000002</v>
      </c>
      <c r="J86" s="15">
        <v>162.56</v>
      </c>
      <c r="K86" s="15">
        <v>327.66000000000003</v>
      </c>
      <c r="L86" s="15">
        <v>515.62</v>
      </c>
      <c r="M86" s="15">
        <v>215.9</v>
      </c>
      <c r="N86" s="42">
        <f t="shared" si="2"/>
        <v>2654.2400000000002</v>
      </c>
      <c r="O86" s="144">
        <f t="shared" si="4"/>
        <v>46</v>
      </c>
    </row>
    <row r="87" spans="1:15" ht="14.25" x14ac:dyDescent="0.2">
      <c r="A87" s="138">
        <v>2007</v>
      </c>
      <c r="B87" s="15">
        <v>0</v>
      </c>
      <c r="C87" s="15">
        <v>10.16</v>
      </c>
      <c r="D87" s="15">
        <v>73.66</v>
      </c>
      <c r="E87" s="15">
        <v>259</v>
      </c>
      <c r="F87" s="15">
        <v>639</v>
      </c>
      <c r="G87" s="15">
        <v>275</v>
      </c>
      <c r="H87" s="15">
        <v>165</v>
      </c>
      <c r="I87" s="15">
        <v>270</v>
      </c>
      <c r="J87" s="15">
        <v>330</v>
      </c>
      <c r="K87" s="15">
        <v>402</v>
      </c>
      <c r="L87" s="15">
        <v>501</v>
      </c>
      <c r="M87" s="15">
        <v>151</v>
      </c>
      <c r="N87" s="42">
        <f t="shared" si="2"/>
        <v>3075.8199999999997</v>
      </c>
      <c r="O87" s="144">
        <f t="shared" si="4"/>
        <v>11</v>
      </c>
    </row>
    <row r="88" spans="1:15" ht="14.25" x14ac:dyDescent="0.2">
      <c r="A88" s="138">
        <v>2008</v>
      </c>
      <c r="B88" s="15">
        <v>46</v>
      </c>
      <c r="C88" s="15">
        <v>51</v>
      </c>
      <c r="D88" s="15">
        <v>5</v>
      </c>
      <c r="E88" s="15">
        <v>36</v>
      </c>
      <c r="F88" s="15">
        <v>127</v>
      </c>
      <c r="G88" s="15">
        <v>162</v>
      </c>
      <c r="H88" s="15">
        <v>317</v>
      </c>
      <c r="I88" s="15">
        <v>213</v>
      </c>
      <c r="J88" s="15">
        <v>114</v>
      </c>
      <c r="K88" s="15">
        <v>128</v>
      </c>
      <c r="L88" s="15">
        <v>564</v>
      </c>
      <c r="M88" s="15">
        <v>66</v>
      </c>
      <c r="N88" s="42">
        <f t="shared" si="2"/>
        <v>1829</v>
      </c>
      <c r="O88" s="144">
        <f t="shared" si="4"/>
        <v>92</v>
      </c>
    </row>
    <row r="89" spans="1:15" ht="14.25" x14ac:dyDescent="0.2">
      <c r="A89" s="138">
        <v>2009</v>
      </c>
      <c r="B89" s="15">
        <v>40</v>
      </c>
      <c r="C89" s="15">
        <v>33</v>
      </c>
      <c r="D89" s="15">
        <v>32</v>
      </c>
      <c r="E89" s="15">
        <v>48</v>
      </c>
      <c r="F89" s="15">
        <v>136</v>
      </c>
      <c r="G89" s="15">
        <v>335</v>
      </c>
      <c r="H89" s="15">
        <v>278</v>
      </c>
      <c r="I89" s="15">
        <v>539</v>
      </c>
      <c r="J89" s="15">
        <v>97</v>
      </c>
      <c r="K89" s="15">
        <v>312</v>
      </c>
      <c r="L89" s="15">
        <v>448</v>
      </c>
      <c r="M89" s="15">
        <v>95</v>
      </c>
      <c r="N89" s="42">
        <f t="shared" ref="N89:N99" si="5">IF(COUNT(B89:M89)=12,SUM(B89:M89),"")</f>
        <v>2393</v>
      </c>
      <c r="O89" s="144">
        <f t="shared" si="4"/>
        <v>62</v>
      </c>
    </row>
    <row r="90" spans="1:15" ht="14.25" x14ac:dyDescent="0.2">
      <c r="A90" s="138">
        <v>2010</v>
      </c>
      <c r="B90" s="15">
        <v>17</v>
      </c>
      <c r="C90" s="15">
        <v>57</v>
      </c>
      <c r="D90" s="15">
        <v>69</v>
      </c>
      <c r="E90" s="15">
        <v>142</v>
      </c>
      <c r="F90" s="15">
        <v>156</v>
      </c>
      <c r="G90" s="15">
        <v>343</v>
      </c>
      <c r="H90" s="15">
        <v>422</v>
      </c>
      <c r="I90" s="15">
        <v>438</v>
      </c>
      <c r="J90" s="15">
        <v>257</v>
      </c>
      <c r="K90" s="15">
        <v>400</v>
      </c>
      <c r="L90" s="15">
        <v>627</v>
      </c>
      <c r="M90" s="15">
        <v>1050</v>
      </c>
      <c r="N90" s="42">
        <f t="shared" si="5"/>
        <v>3978</v>
      </c>
      <c r="O90" s="144">
        <f t="shared" si="4"/>
        <v>3</v>
      </c>
    </row>
    <row r="91" spans="1:15" ht="14.25" x14ac:dyDescent="0.2">
      <c r="A91" s="138">
        <v>2011</v>
      </c>
      <c r="B91" s="15">
        <v>107</v>
      </c>
      <c r="C91" s="15">
        <v>33</v>
      </c>
      <c r="D91" s="15">
        <v>41</v>
      </c>
      <c r="E91" s="15">
        <v>52.323999999999998</v>
      </c>
      <c r="F91" s="15">
        <v>253</v>
      </c>
      <c r="G91" s="15">
        <v>323</v>
      </c>
      <c r="H91" s="15">
        <v>308</v>
      </c>
      <c r="I91" s="15">
        <v>189</v>
      </c>
      <c r="J91" s="15">
        <v>211</v>
      </c>
      <c r="K91" s="15">
        <v>329</v>
      </c>
      <c r="L91" s="15">
        <v>693</v>
      </c>
      <c r="M91" s="15">
        <v>497</v>
      </c>
      <c r="N91" s="42">
        <f t="shared" si="5"/>
        <v>3036.3240000000001</v>
      </c>
      <c r="O91" s="144">
        <f t="shared" si="4"/>
        <v>14</v>
      </c>
    </row>
    <row r="92" spans="1:15" ht="14.25" x14ac:dyDescent="0.2">
      <c r="A92" s="138">
        <v>2012</v>
      </c>
      <c r="B92" s="15">
        <v>9</v>
      </c>
      <c r="C92" s="15">
        <v>2</v>
      </c>
      <c r="D92" s="15">
        <v>14</v>
      </c>
      <c r="E92" s="15">
        <v>142</v>
      </c>
      <c r="F92" s="15">
        <v>253</v>
      </c>
      <c r="G92" s="15">
        <v>274</v>
      </c>
      <c r="H92" s="15">
        <v>349</v>
      </c>
      <c r="I92" s="15">
        <v>159</v>
      </c>
      <c r="J92" s="15">
        <v>150</v>
      </c>
      <c r="K92" s="15">
        <v>268</v>
      </c>
      <c r="L92" s="15">
        <v>771</v>
      </c>
      <c r="M92" s="15">
        <v>399</v>
      </c>
      <c r="N92" s="42">
        <f t="shared" si="5"/>
        <v>2790</v>
      </c>
      <c r="O92" s="144">
        <f t="shared" si="4"/>
        <v>36</v>
      </c>
    </row>
    <row r="93" spans="1:15" ht="14.25" x14ac:dyDescent="0.2">
      <c r="A93" s="138">
        <v>2013</v>
      </c>
      <c r="B93" s="15">
        <v>12</v>
      </c>
      <c r="C93" s="15">
        <v>47</v>
      </c>
      <c r="D93" s="15">
        <v>39</v>
      </c>
      <c r="E93" s="15">
        <v>67</v>
      </c>
      <c r="F93" s="15">
        <v>190</v>
      </c>
      <c r="G93" s="15">
        <v>174</v>
      </c>
      <c r="H93" s="15">
        <v>370</v>
      </c>
      <c r="I93" s="15">
        <v>275</v>
      </c>
      <c r="J93" s="15">
        <v>207</v>
      </c>
      <c r="K93" s="15">
        <v>226</v>
      </c>
      <c r="L93" s="15">
        <v>158</v>
      </c>
      <c r="M93" s="15">
        <v>135</v>
      </c>
      <c r="N93" s="42">
        <f t="shared" si="5"/>
        <v>1900</v>
      </c>
      <c r="O93" s="144">
        <f t="shared" si="4"/>
        <v>90</v>
      </c>
    </row>
    <row r="94" spans="1:15" ht="14.25" x14ac:dyDescent="0.2">
      <c r="A94" s="138">
        <v>2014</v>
      </c>
      <c r="B94" s="15">
        <v>19</v>
      </c>
      <c r="C94" s="15">
        <v>9</v>
      </c>
      <c r="D94" s="15">
        <v>18</v>
      </c>
      <c r="E94" s="15">
        <v>38</v>
      </c>
      <c r="F94" s="15">
        <v>159</v>
      </c>
      <c r="G94" s="15">
        <v>256</v>
      </c>
      <c r="H94" s="15">
        <v>156</v>
      </c>
      <c r="I94" s="15">
        <v>286.8</v>
      </c>
      <c r="J94" s="15">
        <v>154</v>
      </c>
      <c r="K94" s="15">
        <v>264</v>
      </c>
      <c r="L94" s="15">
        <v>338</v>
      </c>
      <c r="M94" s="15">
        <v>286</v>
      </c>
      <c r="N94" s="42">
        <f t="shared" si="5"/>
        <v>1983.8</v>
      </c>
      <c r="O94" s="144">
        <f t="shared" si="4"/>
        <v>85</v>
      </c>
    </row>
    <row r="95" spans="1:15" ht="14.25" x14ac:dyDescent="0.2">
      <c r="A95" s="138">
        <v>2015</v>
      </c>
      <c r="B95" s="15">
        <v>36</v>
      </c>
      <c r="C95" s="15">
        <v>36</v>
      </c>
      <c r="D95" s="15">
        <v>12</v>
      </c>
      <c r="E95" s="15">
        <v>58</v>
      </c>
      <c r="F95" s="15">
        <v>204</v>
      </c>
      <c r="G95" s="15">
        <v>102</v>
      </c>
      <c r="H95" s="15">
        <v>87.5</v>
      </c>
      <c r="I95" s="15">
        <v>169</v>
      </c>
      <c r="J95" s="15">
        <v>278</v>
      </c>
      <c r="K95" s="15">
        <v>379</v>
      </c>
      <c r="L95" s="15">
        <v>154.5</v>
      </c>
      <c r="M95" s="15">
        <v>93</v>
      </c>
      <c r="N95" s="42">
        <f t="shared" si="5"/>
        <v>1609</v>
      </c>
      <c r="O95" s="144">
        <f t="shared" si="4"/>
        <v>97</v>
      </c>
    </row>
    <row r="96" spans="1:15" ht="14.25" x14ac:dyDescent="0.2">
      <c r="A96" s="138">
        <v>2016</v>
      </c>
      <c r="B96" s="15">
        <v>16</v>
      </c>
      <c r="C96" s="15">
        <v>23</v>
      </c>
      <c r="D96" s="15">
        <v>4</v>
      </c>
      <c r="E96" s="15">
        <v>86</v>
      </c>
      <c r="F96" s="15">
        <v>160</v>
      </c>
      <c r="G96" s="15">
        <v>373</v>
      </c>
      <c r="H96" s="15">
        <v>405</v>
      </c>
      <c r="I96" s="15">
        <v>148</v>
      </c>
      <c r="J96" s="15">
        <v>271</v>
      </c>
      <c r="K96" s="15">
        <v>394</v>
      </c>
      <c r="L96" s="15">
        <v>815</v>
      </c>
      <c r="M96" s="15">
        <v>139</v>
      </c>
      <c r="N96" s="42">
        <f t="shared" si="5"/>
        <v>2834</v>
      </c>
      <c r="O96" s="144">
        <f t="shared" si="4"/>
        <v>30</v>
      </c>
    </row>
    <row r="97" spans="1:15" ht="14.25" x14ac:dyDescent="0.2">
      <c r="A97" s="138">
        <v>2017</v>
      </c>
      <c r="B97" s="15">
        <v>8</v>
      </c>
      <c r="C97" s="15">
        <v>6</v>
      </c>
      <c r="D97" s="15">
        <v>45</v>
      </c>
      <c r="E97" s="15">
        <v>94</v>
      </c>
      <c r="F97" s="15">
        <v>277</v>
      </c>
      <c r="G97" s="15">
        <v>188</v>
      </c>
      <c r="H97" s="15">
        <v>191</v>
      </c>
      <c r="I97" s="15">
        <v>241</v>
      </c>
      <c r="J97" s="15">
        <v>153</v>
      </c>
      <c r="K97" s="15">
        <v>153</v>
      </c>
      <c r="L97" s="15">
        <v>413</v>
      </c>
      <c r="M97" s="15">
        <v>268</v>
      </c>
      <c r="N97" s="42">
        <f t="shared" si="5"/>
        <v>2037</v>
      </c>
      <c r="O97" s="144">
        <f t="shared" si="4"/>
        <v>83</v>
      </c>
    </row>
    <row r="98" spans="1:15" ht="14.25" x14ac:dyDescent="0.2">
      <c r="A98" s="138">
        <v>2018</v>
      </c>
      <c r="B98" s="15">
        <v>270</v>
      </c>
      <c r="C98" s="15">
        <v>3</v>
      </c>
      <c r="D98" s="15">
        <v>107</v>
      </c>
      <c r="E98" s="15">
        <v>25</v>
      </c>
      <c r="F98" s="15">
        <v>395</v>
      </c>
      <c r="G98" s="15">
        <v>445</v>
      </c>
      <c r="H98" s="15">
        <v>352</v>
      </c>
      <c r="I98" s="15">
        <v>239</v>
      </c>
      <c r="J98" s="15">
        <v>248</v>
      </c>
      <c r="K98" s="15">
        <v>436.25299999999999</v>
      </c>
      <c r="L98" s="15">
        <v>243</v>
      </c>
      <c r="M98" s="15">
        <v>27</v>
      </c>
      <c r="N98" s="42">
        <f t="shared" si="5"/>
        <v>2790.2530000000002</v>
      </c>
      <c r="O98" s="144">
        <f t="shared" si="4"/>
        <v>35</v>
      </c>
    </row>
    <row r="99" spans="1:15" ht="14.25" x14ac:dyDescent="0.2">
      <c r="A99" s="138">
        <v>2019</v>
      </c>
      <c r="B99" s="15">
        <v>11</v>
      </c>
      <c r="C99" s="15">
        <v>14</v>
      </c>
      <c r="D99" s="15">
        <v>8</v>
      </c>
      <c r="E99" s="15">
        <v>72</v>
      </c>
      <c r="F99" s="15">
        <v>113</v>
      </c>
      <c r="G99" s="15">
        <v>226</v>
      </c>
      <c r="H99" s="15">
        <v>212</v>
      </c>
      <c r="I99" s="15">
        <v>274</v>
      </c>
      <c r="J99" s="15">
        <v>189</v>
      </c>
      <c r="K99" s="15">
        <v>187</v>
      </c>
      <c r="L99" s="15">
        <v>232</v>
      </c>
      <c r="M99" s="15">
        <v>358</v>
      </c>
      <c r="N99" s="42">
        <f t="shared" si="5"/>
        <v>1896</v>
      </c>
      <c r="O99" s="144">
        <f t="shared" si="4"/>
        <v>91</v>
      </c>
    </row>
    <row r="100" spans="1:15" ht="14.25" x14ac:dyDescent="0.2">
      <c r="A100" s="138">
        <v>2020</v>
      </c>
      <c r="B100" s="15">
        <v>40</v>
      </c>
      <c r="C100" s="15">
        <v>12</v>
      </c>
      <c r="D100" s="15">
        <v>5</v>
      </c>
      <c r="E100" s="15">
        <v>79</v>
      </c>
      <c r="F100" s="15">
        <v>227</v>
      </c>
      <c r="G100" s="15">
        <v>235</v>
      </c>
      <c r="H100" s="15">
        <v>304</v>
      </c>
      <c r="I100" s="15">
        <v>201</v>
      </c>
      <c r="J100" s="15">
        <v>217</v>
      </c>
      <c r="K100" s="15">
        <v>128</v>
      </c>
      <c r="L100" s="15">
        <v>366</v>
      </c>
      <c r="M100" s="15">
        <v>262</v>
      </c>
      <c r="N100" s="42">
        <f t="shared" ref="N100" si="6">IF(COUNT(B100:M100)=12,SUM(B100:M100),"")</f>
        <v>2076</v>
      </c>
      <c r="O100" s="144">
        <f t="shared" ref="O100" si="7">RANK(N100,N$5:N$107,0)</f>
        <v>82</v>
      </c>
    </row>
    <row r="101" spans="1:15" ht="14.25" x14ac:dyDescent="0.2">
      <c r="A101" s="138">
        <v>2021</v>
      </c>
      <c r="B101" s="15">
        <v>71</v>
      </c>
      <c r="C101" s="15">
        <v>12</v>
      </c>
      <c r="D101" s="15">
        <v>31</v>
      </c>
      <c r="E101" s="15">
        <v>147</v>
      </c>
      <c r="F101" s="15">
        <v>275</v>
      </c>
      <c r="G101" s="15">
        <v>328</v>
      </c>
      <c r="H101" s="15">
        <v>255</v>
      </c>
      <c r="I101" s="15">
        <v>390</v>
      </c>
      <c r="J101" s="15">
        <v>261</v>
      </c>
      <c r="K101" s="15">
        <v>332</v>
      </c>
      <c r="L101" s="15">
        <v>422</v>
      </c>
      <c r="M101" s="15">
        <v>105</v>
      </c>
      <c r="N101" s="42">
        <f t="shared" ref="N101" si="8">IF(COUNT(B101:M101)=12,SUM(B101:M101),"")</f>
        <v>2629</v>
      </c>
      <c r="O101" s="144">
        <f t="shared" ref="O101" si="9">RANK(N101,N$5:N$107,0)</f>
        <v>47</v>
      </c>
    </row>
    <row r="102" spans="1:15" ht="14.25" x14ac:dyDescent="0.2">
      <c r="A102" s="138">
        <v>2022</v>
      </c>
      <c r="B102" s="3">
        <v>39</v>
      </c>
      <c r="C102" s="3">
        <v>24</v>
      </c>
      <c r="D102" s="3">
        <v>149</v>
      </c>
      <c r="E102" s="3">
        <v>234</v>
      </c>
      <c r="F102" s="3">
        <v>310</v>
      </c>
      <c r="G102" s="3">
        <v>265</v>
      </c>
      <c r="H102" s="3">
        <v>333</v>
      </c>
      <c r="I102" s="3">
        <v>270</v>
      </c>
      <c r="J102" s="3">
        <v>156</v>
      </c>
      <c r="K102" s="3">
        <v>304</v>
      </c>
      <c r="L102" s="3">
        <v>290</v>
      </c>
      <c r="M102" s="3">
        <v>44</v>
      </c>
      <c r="N102" s="42">
        <f t="shared" ref="N102:N103" si="10">IF(COUNT(B102:M102)=12,SUM(B102:M102),"")</f>
        <v>2418</v>
      </c>
      <c r="O102" s="144">
        <f t="shared" ref="O102:O103" si="11">RANK(N102,N$5:N$107,0)</f>
        <v>59</v>
      </c>
    </row>
    <row r="103" spans="1:15" ht="14.25" x14ac:dyDescent="0.2">
      <c r="A103" s="138">
        <v>2023</v>
      </c>
      <c r="B103" s="3">
        <v>54</v>
      </c>
      <c r="C103" s="3">
        <v>0</v>
      </c>
      <c r="D103" s="3">
        <v>4</v>
      </c>
      <c r="E103" s="3">
        <v>12</v>
      </c>
      <c r="F103" s="3">
        <v>152</v>
      </c>
      <c r="G103" s="3">
        <v>211</v>
      </c>
      <c r="H103" s="3">
        <v>259</v>
      </c>
      <c r="I103" s="3">
        <v>107</v>
      </c>
      <c r="J103" s="3">
        <v>229</v>
      </c>
      <c r="K103" s="3">
        <v>152</v>
      </c>
      <c r="L103" s="3">
        <v>276</v>
      </c>
      <c r="M103" s="3">
        <v>85</v>
      </c>
      <c r="N103" s="42">
        <f t="shared" si="10"/>
        <v>1541</v>
      </c>
      <c r="O103" s="144">
        <f t="shared" si="11"/>
        <v>98</v>
      </c>
    </row>
    <row r="104" spans="1:15" ht="14.25" x14ac:dyDescent="0.2">
      <c r="A104" s="138">
        <v>2024</v>
      </c>
      <c r="B104" s="15"/>
      <c r="C104" s="15"/>
      <c r="D104" s="15"/>
      <c r="E104" s="15"/>
      <c r="F104" s="15"/>
      <c r="G104" s="15"/>
      <c r="H104" s="15"/>
      <c r="I104" s="15"/>
      <c r="J104" s="15"/>
      <c r="K104" s="15"/>
      <c r="L104" s="15"/>
      <c r="M104" s="15"/>
      <c r="N104" s="42"/>
      <c r="O104" s="144"/>
    </row>
    <row r="105" spans="1:15" ht="14.25" x14ac:dyDescent="0.2">
      <c r="A105" s="138">
        <v>2025</v>
      </c>
      <c r="B105" s="15"/>
      <c r="C105" s="3"/>
      <c r="D105" s="15"/>
      <c r="E105" s="15"/>
      <c r="F105" s="15"/>
      <c r="G105" s="15"/>
      <c r="H105" s="15"/>
      <c r="I105" s="15"/>
      <c r="J105" s="15"/>
      <c r="K105" s="15"/>
      <c r="L105" s="15"/>
      <c r="M105" s="15"/>
      <c r="N105" s="42"/>
      <c r="O105" s="144"/>
    </row>
    <row r="106" spans="1:15" ht="14.25" x14ac:dyDescent="0.2">
      <c r="A106" s="138">
        <v>2026</v>
      </c>
      <c r="B106" s="15"/>
      <c r="C106" s="3"/>
      <c r="D106" s="3"/>
      <c r="E106" s="15"/>
      <c r="F106" s="15"/>
      <c r="G106" s="15"/>
      <c r="H106" s="15"/>
      <c r="I106" s="15"/>
      <c r="J106" s="15"/>
      <c r="K106" s="3"/>
      <c r="L106" s="15"/>
      <c r="M106" s="15"/>
      <c r="N106" s="42"/>
      <c r="O106" s="144"/>
    </row>
    <row r="107" spans="1:15" ht="13.5" thickBot="1" x14ac:dyDescent="0.25">
      <c r="A107" s="146"/>
      <c r="B107" s="15"/>
      <c r="C107" s="15"/>
      <c r="D107" s="15"/>
      <c r="E107" s="15"/>
      <c r="F107" s="15"/>
      <c r="G107" s="15"/>
      <c r="H107" s="15"/>
      <c r="I107" s="15"/>
      <c r="J107" s="15"/>
      <c r="K107" s="15"/>
      <c r="L107" s="15"/>
      <c r="M107" s="15"/>
      <c r="N107" s="47"/>
      <c r="O107" t="s">
        <v>60</v>
      </c>
    </row>
    <row r="108" spans="1:15" x14ac:dyDescent="0.2">
      <c r="A108" s="147" t="s">
        <v>603</v>
      </c>
      <c r="B108" s="130">
        <f>AVERAGE(B5:B107)</f>
        <v>63.457979591836718</v>
      </c>
      <c r="C108" s="130">
        <f>AVERAGE(C5:C107)</f>
        <v>29.279081632653043</v>
      </c>
      <c r="D108" s="130">
        <f t="shared" ref="D108:N108" si="12">AVERAGE(D5:D107)</f>
        <v>33.542826530612224</v>
      </c>
      <c r="E108" s="130">
        <f t="shared" si="12"/>
        <v>94.216838383838351</v>
      </c>
      <c r="F108" s="130">
        <f t="shared" si="12"/>
        <v>273.61854545454537</v>
      </c>
      <c r="G108" s="130">
        <f t="shared" si="12"/>
        <v>271.9388282828283</v>
      </c>
      <c r="H108" s="130">
        <f t="shared" si="12"/>
        <v>274.96171717171723</v>
      </c>
      <c r="I108" s="130">
        <f t="shared" si="12"/>
        <v>301.15757575757584</v>
      </c>
      <c r="J108" s="130">
        <f t="shared" si="12"/>
        <v>254.44393939393944</v>
      </c>
      <c r="K108" s="130">
        <f t="shared" si="12"/>
        <v>333.06215151515158</v>
      </c>
      <c r="L108" s="130">
        <f t="shared" si="12"/>
        <v>411.8632323232323</v>
      </c>
      <c r="M108" s="130">
        <f t="shared" si="12"/>
        <v>239.32676767676762</v>
      </c>
      <c r="N108" s="211">
        <f t="shared" si="12"/>
        <v>2578.8660102040803</v>
      </c>
      <c r="O108" t="s">
        <v>60</v>
      </c>
    </row>
    <row r="109" spans="1:15" x14ac:dyDescent="0.2">
      <c r="A109" s="148" t="s">
        <v>604</v>
      </c>
      <c r="B109" s="3">
        <f>STDEV(B5:B107)</f>
        <v>74.583395908174182</v>
      </c>
      <c r="C109" s="3">
        <f>STDEV(C5:C107)</f>
        <v>31.17277402387834</v>
      </c>
      <c r="D109" s="3">
        <f t="shared" ref="D109:N109" si="13">STDEV(D5:D107)</f>
        <v>34.687906877866489</v>
      </c>
      <c r="E109" s="3">
        <f t="shared" si="13"/>
        <v>80.707218394981567</v>
      </c>
      <c r="F109" s="3">
        <f t="shared" si="13"/>
        <v>108.88048044017404</v>
      </c>
      <c r="G109" s="3">
        <f t="shared" si="13"/>
        <v>95.413456379947547</v>
      </c>
      <c r="H109" s="3">
        <f t="shared" si="13"/>
        <v>97.071217534096206</v>
      </c>
      <c r="I109" s="3">
        <f t="shared" si="13"/>
        <v>101.26154667433923</v>
      </c>
      <c r="J109" s="3">
        <f t="shared" si="13"/>
        <v>79.915249723719413</v>
      </c>
      <c r="K109" s="3">
        <f t="shared" si="13"/>
        <v>102.70559882751071</v>
      </c>
      <c r="L109" s="3">
        <f t="shared" si="13"/>
        <v>184.93714766202015</v>
      </c>
      <c r="M109" s="3">
        <f t="shared" si="13"/>
        <v>183.86338203814998</v>
      </c>
      <c r="N109" s="156">
        <f t="shared" si="13"/>
        <v>510.00089888610347</v>
      </c>
      <c r="O109" t="s">
        <v>60</v>
      </c>
    </row>
    <row r="110" spans="1:15" x14ac:dyDescent="0.2">
      <c r="A110" s="148" t="s">
        <v>605</v>
      </c>
      <c r="B110" s="3">
        <f>B109/B108*100</f>
        <v>117.53194222049994</v>
      </c>
      <c r="C110" s="3">
        <f>C109/C108*100</f>
        <v>106.46773151898789</v>
      </c>
      <c r="D110" s="3">
        <f t="shared" ref="D110:N110" si="14">D109/D108*100</f>
        <v>103.41378609286021</v>
      </c>
      <c r="E110" s="3">
        <f t="shared" si="14"/>
        <v>85.661140598012068</v>
      </c>
      <c r="F110" s="3">
        <f t="shared" si="14"/>
        <v>39.792799957801734</v>
      </c>
      <c r="G110" s="3">
        <f t="shared" si="14"/>
        <v>35.086367394623537</v>
      </c>
      <c r="H110" s="3">
        <f t="shared" si="14"/>
        <v>35.30353917359119</v>
      </c>
      <c r="I110" s="3">
        <f t="shared" si="14"/>
        <v>33.624107386178522</v>
      </c>
      <c r="J110" s="3">
        <f t="shared" si="14"/>
        <v>31.407802407897673</v>
      </c>
      <c r="K110" s="3">
        <f t="shared" si="14"/>
        <v>30.836766759683425</v>
      </c>
      <c r="L110" s="3">
        <f t="shared" si="14"/>
        <v>44.902563071442259</v>
      </c>
      <c r="M110" s="3">
        <f t="shared" si="14"/>
        <v>76.825247682479898</v>
      </c>
      <c r="N110" s="156">
        <f t="shared" si="14"/>
        <v>19.77616893891064</v>
      </c>
      <c r="O110" t="s">
        <v>60</v>
      </c>
    </row>
    <row r="111" spans="1:15" x14ac:dyDescent="0.2">
      <c r="A111" s="148" t="s">
        <v>606</v>
      </c>
      <c r="B111" s="3">
        <f>MIN(B5:B107)</f>
        <v>0</v>
      </c>
      <c r="C111" s="3">
        <f>MIN(C5:C107)</f>
        <v>0</v>
      </c>
      <c r="D111" s="3">
        <f t="shared" ref="D111:N111" si="15">MIN(D5:D107)</f>
        <v>0</v>
      </c>
      <c r="E111" s="3">
        <f t="shared" si="15"/>
        <v>1.27</v>
      </c>
      <c r="F111" s="3">
        <f t="shared" si="15"/>
        <v>53.34</v>
      </c>
      <c r="G111" s="3">
        <f t="shared" si="15"/>
        <v>96.774000000000001</v>
      </c>
      <c r="H111" s="3">
        <f t="shared" si="15"/>
        <v>86.36</v>
      </c>
      <c r="I111" s="3">
        <f t="shared" si="15"/>
        <v>107</v>
      </c>
      <c r="J111" s="3">
        <f t="shared" si="15"/>
        <v>97</v>
      </c>
      <c r="K111" s="3">
        <f t="shared" si="15"/>
        <v>109.22</v>
      </c>
      <c r="L111" s="3">
        <f t="shared" si="15"/>
        <v>101.6</v>
      </c>
      <c r="M111" s="3">
        <f t="shared" si="15"/>
        <v>2.54</v>
      </c>
      <c r="N111" s="156">
        <f t="shared" si="15"/>
        <v>1541</v>
      </c>
    </row>
    <row r="112" spans="1:15" x14ac:dyDescent="0.2">
      <c r="A112" s="148" t="s">
        <v>607</v>
      </c>
      <c r="B112" s="3">
        <f>MAX(B5:B107)</f>
        <v>398.78</v>
      </c>
      <c r="C112" s="3">
        <f t="shared" ref="C112:N112" si="16">MAX(C5:C107)</f>
        <v>186.43</v>
      </c>
      <c r="D112" s="3">
        <f t="shared" si="16"/>
        <v>162.56</v>
      </c>
      <c r="E112" s="3">
        <f t="shared" si="16"/>
        <v>463.8</v>
      </c>
      <c r="F112" s="3">
        <f t="shared" si="16"/>
        <v>639</v>
      </c>
      <c r="G112" s="3">
        <f t="shared" si="16"/>
        <v>581.66</v>
      </c>
      <c r="H112" s="3">
        <f t="shared" si="16"/>
        <v>725.93</v>
      </c>
      <c r="I112" s="3">
        <f t="shared" si="16"/>
        <v>629.9</v>
      </c>
      <c r="J112" s="3">
        <f t="shared" si="16"/>
        <v>510.54</v>
      </c>
      <c r="K112" s="3">
        <f t="shared" si="16"/>
        <v>594.36</v>
      </c>
      <c r="L112" s="3">
        <f t="shared" si="16"/>
        <v>1056.3</v>
      </c>
      <c r="M112" s="3">
        <f t="shared" si="16"/>
        <v>1050</v>
      </c>
      <c r="N112" s="156">
        <f t="shared" si="16"/>
        <v>4132.5800000000008</v>
      </c>
    </row>
    <row r="113" spans="1:14" x14ac:dyDescent="0.2">
      <c r="A113" s="148" t="s">
        <v>608</v>
      </c>
      <c r="B113" s="3">
        <f>QUARTILE(B5:B107,1)</f>
        <v>15.24</v>
      </c>
      <c r="C113" s="3">
        <f>QUARTILE(C5:C107,1)</f>
        <v>7.7469999999999999</v>
      </c>
      <c r="D113" s="3">
        <f t="shared" ref="D113:N113" si="17">QUARTILE(D5:D107,1)</f>
        <v>6.6675000000000004</v>
      </c>
      <c r="E113" s="3">
        <f t="shared" si="17"/>
        <v>30.606999999999999</v>
      </c>
      <c r="F113" s="3">
        <f t="shared" si="17"/>
        <v>199.64</v>
      </c>
      <c r="G113" s="3">
        <f t="shared" si="17"/>
        <v>206.12</v>
      </c>
      <c r="H113" s="3">
        <f t="shared" si="17"/>
        <v>212.68</v>
      </c>
      <c r="I113" s="3">
        <f t="shared" si="17"/>
        <v>236.2</v>
      </c>
      <c r="J113" s="3">
        <f t="shared" si="17"/>
        <v>185.41499999999999</v>
      </c>
      <c r="K113" s="3">
        <f t="shared" si="17"/>
        <v>265.35000000000002</v>
      </c>
      <c r="L113" s="3">
        <f t="shared" si="17"/>
        <v>277.7</v>
      </c>
      <c r="M113" s="3">
        <f t="shared" si="17"/>
        <v>99.44</v>
      </c>
      <c r="N113" s="156">
        <f t="shared" si="17"/>
        <v>2218.5169999999998</v>
      </c>
    </row>
    <row r="114" spans="1:14" x14ac:dyDescent="0.2">
      <c r="A114" s="148" t="s">
        <v>609</v>
      </c>
      <c r="B114" s="3">
        <f>QUARTILE(B5:B107,2)</f>
        <v>41.082000000000001</v>
      </c>
      <c r="C114" s="3">
        <f>QUARTILE(C5:C107,2)</f>
        <v>18.414999999999999</v>
      </c>
      <c r="D114" s="3">
        <f t="shared" ref="D114:N114" si="18">QUARTILE(D5:D107,2)</f>
        <v>22.86</v>
      </c>
      <c r="E114" s="3">
        <f t="shared" si="18"/>
        <v>78.739999999999995</v>
      </c>
      <c r="F114" s="3">
        <f t="shared" si="18"/>
        <v>253.74</v>
      </c>
      <c r="G114" s="3">
        <f t="shared" si="18"/>
        <v>261.87</v>
      </c>
      <c r="H114" s="3">
        <f t="shared" si="18"/>
        <v>274.32</v>
      </c>
      <c r="I114" s="3">
        <f t="shared" si="18"/>
        <v>286.8</v>
      </c>
      <c r="J114" s="3">
        <f t="shared" si="18"/>
        <v>255.77</v>
      </c>
      <c r="K114" s="3">
        <f t="shared" si="18"/>
        <v>329</v>
      </c>
      <c r="L114" s="3">
        <f t="shared" si="18"/>
        <v>393.7</v>
      </c>
      <c r="M114" s="3">
        <f t="shared" si="18"/>
        <v>187.96</v>
      </c>
      <c r="N114" s="156">
        <f t="shared" si="18"/>
        <v>2592.0499999999997</v>
      </c>
    </row>
    <row r="115" spans="1:14" x14ac:dyDescent="0.2">
      <c r="A115" s="148" t="s">
        <v>610</v>
      </c>
      <c r="B115" s="3">
        <f>QUARTILE(B5:B107,3)</f>
        <v>76.517499999999998</v>
      </c>
      <c r="C115" s="3">
        <f>QUARTILE(C5:C107,3)</f>
        <v>42.545000000000002</v>
      </c>
      <c r="D115" s="3">
        <f t="shared" ref="D115:N115" si="19">QUARTILE(D5:D107,3)</f>
        <v>45.54</v>
      </c>
      <c r="E115" s="3">
        <f t="shared" si="19"/>
        <v>139.19</v>
      </c>
      <c r="F115" s="3">
        <f t="shared" si="19"/>
        <v>326.13</v>
      </c>
      <c r="G115" s="3">
        <f t="shared" si="19"/>
        <v>335.14</v>
      </c>
      <c r="H115" s="3">
        <f t="shared" si="19"/>
        <v>328.93</v>
      </c>
      <c r="I115" s="3">
        <f t="shared" si="19"/>
        <v>343.5</v>
      </c>
      <c r="J115" s="3">
        <f t="shared" si="19"/>
        <v>299.72000000000003</v>
      </c>
      <c r="K115" s="3">
        <f t="shared" si="19"/>
        <v>413.51</v>
      </c>
      <c r="L115" s="5">
        <f t="shared" si="19"/>
        <v>504.11500000000001</v>
      </c>
      <c r="M115" s="3">
        <f t="shared" si="19"/>
        <v>335.65999999999997</v>
      </c>
      <c r="N115" s="156">
        <f t="shared" si="19"/>
        <v>2882.5869999999995</v>
      </c>
    </row>
    <row r="116" spans="1:14" x14ac:dyDescent="0.2">
      <c r="A116" s="148" t="s">
        <v>611</v>
      </c>
      <c r="B116" s="5">
        <f>RANK(B103,B5:B107,0)</f>
        <v>39</v>
      </c>
      <c r="C116" s="5">
        <f t="shared" ref="C116:N116" si="20">RANK(C103,C5:C107,0)</f>
        <v>94</v>
      </c>
      <c r="D116" s="5">
        <f t="shared" si="20"/>
        <v>86</v>
      </c>
      <c r="E116" s="5">
        <f t="shared" si="20"/>
        <v>91</v>
      </c>
      <c r="F116" s="5">
        <f t="shared" si="20"/>
        <v>90</v>
      </c>
      <c r="G116" s="5">
        <f t="shared" si="20"/>
        <v>70</v>
      </c>
      <c r="H116" s="5">
        <f t="shared" si="20"/>
        <v>55</v>
      </c>
      <c r="I116" s="5">
        <f t="shared" si="20"/>
        <v>99</v>
      </c>
      <c r="J116" s="5">
        <f t="shared" si="20"/>
        <v>63</v>
      </c>
      <c r="K116" s="5">
        <f t="shared" si="20"/>
        <v>95</v>
      </c>
      <c r="L116" s="5">
        <f t="shared" si="20"/>
        <v>75</v>
      </c>
      <c r="M116" s="5">
        <f t="shared" si="20"/>
        <v>78</v>
      </c>
      <c r="N116" s="209">
        <f t="shared" si="20"/>
        <v>98</v>
      </c>
    </row>
    <row r="117" spans="1:14" x14ac:dyDescent="0.2">
      <c r="A117" s="148" t="s">
        <v>612</v>
      </c>
      <c r="B117" s="5">
        <f>COUNT(B5:B107)</f>
        <v>98</v>
      </c>
      <c r="C117" s="5">
        <f>COUNT(C5:C107)</f>
        <v>98</v>
      </c>
      <c r="D117" s="5">
        <f t="shared" ref="D117:N117" si="21">COUNT(D5:D107)</f>
        <v>98</v>
      </c>
      <c r="E117" s="5">
        <f t="shared" si="21"/>
        <v>99</v>
      </c>
      <c r="F117" s="5">
        <f t="shared" si="21"/>
        <v>99</v>
      </c>
      <c r="G117" s="5">
        <f t="shared" si="21"/>
        <v>99</v>
      </c>
      <c r="H117" s="5">
        <f t="shared" si="21"/>
        <v>99</v>
      </c>
      <c r="I117" s="5">
        <f t="shared" si="21"/>
        <v>99</v>
      </c>
      <c r="J117" s="5">
        <f t="shared" si="21"/>
        <v>99</v>
      </c>
      <c r="K117" s="5">
        <f t="shared" si="21"/>
        <v>99</v>
      </c>
      <c r="L117" s="5">
        <f t="shared" si="21"/>
        <v>99</v>
      </c>
      <c r="M117" s="5">
        <f t="shared" si="21"/>
        <v>99</v>
      </c>
      <c r="N117" s="209">
        <f t="shared" si="21"/>
        <v>98</v>
      </c>
    </row>
    <row r="118" spans="1:14" x14ac:dyDescent="0.2">
      <c r="A118" s="148" t="s">
        <v>614</v>
      </c>
      <c r="B118" s="3">
        <f>B103</f>
        <v>54</v>
      </c>
      <c r="C118" s="3">
        <f>B118+C103</f>
        <v>54</v>
      </c>
      <c r="D118" s="3">
        <f t="shared" ref="D118:M118" si="22">C118+D103</f>
        <v>58</v>
      </c>
      <c r="E118" s="3">
        <f t="shared" si="22"/>
        <v>70</v>
      </c>
      <c r="F118" s="3">
        <f t="shared" si="22"/>
        <v>222</v>
      </c>
      <c r="G118" s="3">
        <f t="shared" si="22"/>
        <v>433</v>
      </c>
      <c r="H118" s="3">
        <f t="shared" si="22"/>
        <v>692</v>
      </c>
      <c r="I118" s="3">
        <f t="shared" si="22"/>
        <v>799</v>
      </c>
      <c r="J118" s="3">
        <f t="shared" si="22"/>
        <v>1028</v>
      </c>
      <c r="K118" s="3">
        <f t="shared" si="22"/>
        <v>1180</v>
      </c>
      <c r="L118" s="3">
        <f t="shared" si="22"/>
        <v>1456</v>
      </c>
      <c r="M118" s="3">
        <f t="shared" si="22"/>
        <v>1541</v>
      </c>
      <c r="N118" s="3"/>
    </row>
    <row r="119" spans="1:14" x14ac:dyDescent="0.2">
      <c r="A119" s="148" t="s">
        <v>613</v>
      </c>
      <c r="B119" s="3">
        <f>B108</f>
        <v>63.457979591836718</v>
      </c>
      <c r="C119" s="3">
        <f>B119+C108</f>
        <v>92.737061224489764</v>
      </c>
      <c r="D119" s="3">
        <f t="shared" ref="D119:M119" si="23">C119+D108</f>
        <v>126.27988775510198</v>
      </c>
      <c r="E119" s="3">
        <f t="shared" si="23"/>
        <v>220.49672613894035</v>
      </c>
      <c r="F119" s="3">
        <f t="shared" si="23"/>
        <v>494.11527159348572</v>
      </c>
      <c r="G119" s="3">
        <f t="shared" si="23"/>
        <v>766.05409987631401</v>
      </c>
      <c r="H119" s="3">
        <f t="shared" si="23"/>
        <v>1041.0158170480313</v>
      </c>
      <c r="I119" s="3">
        <f t="shared" si="23"/>
        <v>1342.1733928056071</v>
      </c>
      <c r="J119" s="3">
        <f t="shared" si="23"/>
        <v>1596.6173321995466</v>
      </c>
      <c r="K119" s="3">
        <f t="shared" si="23"/>
        <v>1929.6794837146981</v>
      </c>
      <c r="L119" s="3">
        <f t="shared" si="23"/>
        <v>2341.5427160379304</v>
      </c>
      <c r="M119" s="3">
        <f t="shared" si="23"/>
        <v>2580.8694837146982</v>
      </c>
      <c r="N119" s="3"/>
    </row>
    <row r="120" spans="1:14" x14ac:dyDescent="0.2">
      <c r="B120" s="3"/>
      <c r="C120" s="3"/>
      <c r="D120" s="3"/>
      <c r="E120" s="3"/>
      <c r="F120" s="3"/>
      <c r="G120" s="3"/>
      <c r="H120" s="3"/>
      <c r="I120" s="3"/>
      <c r="J120" s="3"/>
      <c r="K120" s="3"/>
      <c r="L120" s="3"/>
      <c r="M120" s="3"/>
      <c r="N120" s="1"/>
    </row>
    <row r="121" spans="1:14" x14ac:dyDescent="0.2">
      <c r="B121" s="3"/>
      <c r="C121" s="3"/>
      <c r="D121" s="3"/>
      <c r="E121" s="3"/>
      <c r="F121" s="3"/>
      <c r="G121" s="3"/>
      <c r="H121" s="3"/>
      <c r="I121" s="3"/>
      <c r="J121" s="3"/>
      <c r="K121" s="3"/>
      <c r="L121" s="3"/>
      <c r="M121" s="3"/>
      <c r="N121" s="1"/>
    </row>
    <row r="122" spans="1:14" x14ac:dyDescent="0.2">
      <c r="B122" s="3"/>
      <c r="C122" s="3"/>
      <c r="D122" s="3"/>
      <c r="E122" s="3"/>
      <c r="F122" s="3"/>
      <c r="G122" s="3"/>
      <c r="H122" s="3"/>
      <c r="I122" s="3"/>
      <c r="J122" s="3"/>
      <c r="K122" s="3"/>
      <c r="L122" s="3"/>
      <c r="M122" s="3"/>
      <c r="N122" s="1"/>
    </row>
    <row r="123" spans="1:14" x14ac:dyDescent="0.2">
      <c r="B123" s="3"/>
      <c r="C123" s="3"/>
      <c r="D123" s="3"/>
      <c r="E123" s="3"/>
      <c r="F123" s="3"/>
      <c r="G123" s="3"/>
      <c r="H123" s="3"/>
      <c r="I123" s="3"/>
      <c r="J123" s="3"/>
      <c r="K123" s="3"/>
      <c r="L123" s="3"/>
      <c r="M123" s="3"/>
      <c r="N123" s="1"/>
    </row>
  </sheetData>
  <customSheetViews>
    <customSheetView guid="{5162BB63-DB3B-11D3-AA0A-00104B61DA78}" showRuler="0">
      <pane xSplit="1" ySplit="4" topLeftCell="B95" activePane="bottomRight" state="frozen"/>
      <selection pane="bottomRight" activeCell="N50" sqref="N50:N122"/>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
    <cfRule type="cellIs" dxfId="2429" priority="157" stopIfTrue="1" operator="equal">
      <formula>$B$109</formula>
    </cfRule>
  </conditionalFormatting>
  <conditionalFormatting sqref="B5 B107">
    <cfRule type="top10" dxfId="2428" priority="151" bottom="1" rank="1"/>
    <cfRule type="top10" dxfId="2427" priority="152" rank="1"/>
  </conditionalFormatting>
  <conditionalFormatting sqref="C107">
    <cfRule type="top10" dxfId="2426" priority="126" bottom="1" rank="1"/>
    <cfRule type="top10" dxfId="2425" priority="127" rank="1"/>
  </conditionalFormatting>
  <conditionalFormatting sqref="D107">
    <cfRule type="top10" dxfId="2424" priority="121" bottom="1" rank="1"/>
    <cfRule type="top10" dxfId="2423" priority="122" rank="1"/>
  </conditionalFormatting>
  <conditionalFormatting sqref="E107">
    <cfRule type="top10" dxfId="2422" priority="116" bottom="1" rank="1"/>
    <cfRule type="top10" dxfId="2421" priority="117" rank="1"/>
  </conditionalFormatting>
  <conditionalFormatting sqref="F107">
    <cfRule type="top10" dxfId="2420" priority="111" bottom="1" rank="1"/>
    <cfRule type="top10" dxfId="2419" priority="112" rank="1"/>
  </conditionalFormatting>
  <conditionalFormatting sqref="G107">
    <cfRule type="top10" dxfId="2418" priority="106" bottom="1" rank="1"/>
    <cfRule type="top10" dxfId="2417" priority="107" rank="1"/>
  </conditionalFormatting>
  <conditionalFormatting sqref="H107">
    <cfRule type="top10" dxfId="2416" priority="101" bottom="1" rank="1"/>
    <cfRule type="top10" dxfId="2415" priority="102" rank="1"/>
  </conditionalFormatting>
  <conditionalFormatting sqref="I107">
    <cfRule type="top10" dxfId="2414" priority="96" bottom="1" rank="1"/>
    <cfRule type="top10" dxfId="2413" priority="97" rank="1"/>
  </conditionalFormatting>
  <conditionalFormatting sqref="J107">
    <cfRule type="top10" dxfId="2412" priority="91" bottom="1" rank="1"/>
    <cfRule type="top10" dxfId="2411" priority="92" rank="1"/>
  </conditionalFormatting>
  <conditionalFormatting sqref="K107">
    <cfRule type="top10" dxfId="2410" priority="86" bottom="1" rank="1"/>
    <cfRule type="top10" dxfId="2409" priority="87" rank="1"/>
  </conditionalFormatting>
  <conditionalFormatting sqref="L107">
    <cfRule type="top10" dxfId="2408" priority="81" bottom="1" rank="1"/>
    <cfRule type="top10" dxfId="2407" priority="82" rank="1"/>
  </conditionalFormatting>
  <conditionalFormatting sqref="M107">
    <cfRule type="top10" dxfId="2406" priority="76" bottom="1" rank="1"/>
    <cfRule type="top10" dxfId="2405" priority="77" rank="1"/>
  </conditionalFormatting>
  <conditionalFormatting sqref="N107">
    <cfRule type="top10" dxfId="2404" priority="71" bottom="1" rank="1"/>
    <cfRule type="top10" dxfId="2403" priority="72" rank="1"/>
  </conditionalFormatting>
  <conditionalFormatting sqref="B6:B106">
    <cfRule type="cellIs" dxfId="2402" priority="42" stopIfTrue="1" operator="equal">
      <formula>$B$109</formula>
    </cfRule>
  </conditionalFormatting>
  <conditionalFormatting sqref="B6:B106">
    <cfRule type="top10" dxfId="2401" priority="40" bottom="1" rank="1"/>
    <cfRule type="top10" dxfId="2400" priority="41" rank="1"/>
  </conditionalFormatting>
  <conditionalFormatting sqref="C5:C104">
    <cfRule type="top10" dxfId="2399" priority="37" bottom="1" rank="1"/>
    <cfRule type="top10" dxfId="2398" priority="38" rank="1"/>
  </conditionalFormatting>
  <conditionalFormatting sqref="D5:D105">
    <cfRule type="cellIs" dxfId="2397" priority="36" stopIfTrue="1" operator="equal">
      <formula>$B$109</formula>
    </cfRule>
  </conditionalFormatting>
  <conditionalFormatting sqref="D5:D105">
    <cfRule type="top10" dxfId="2396" priority="34" bottom="1" rank="1"/>
    <cfRule type="top10" dxfId="2395" priority="35" rank="1"/>
  </conditionalFormatting>
  <conditionalFormatting sqref="E5:E106">
    <cfRule type="top10" dxfId="2394" priority="31" bottom="1" rank="1"/>
    <cfRule type="top10" dxfId="2393" priority="32" rank="1"/>
  </conditionalFormatting>
  <conditionalFormatting sqref="F5:F106">
    <cfRule type="top10" dxfId="2392" priority="28" bottom="1" rank="1"/>
    <cfRule type="top10" dxfId="2391" priority="29" rank="1"/>
  </conditionalFormatting>
  <conditionalFormatting sqref="G5:G106">
    <cfRule type="top10" dxfId="2390" priority="25" bottom="1" rank="1"/>
    <cfRule type="top10" dxfId="2389" priority="26" rank="1"/>
  </conditionalFormatting>
  <conditionalFormatting sqref="H5:H106">
    <cfRule type="top10" dxfId="2388" priority="22" bottom="1" rank="1"/>
    <cfRule type="top10" dxfId="2387" priority="23" rank="1"/>
  </conditionalFormatting>
  <conditionalFormatting sqref="I5:I107">
    <cfRule type="top10" dxfId="2386" priority="19" bottom="1" rank="1"/>
    <cfRule type="top10" dxfId="2385" priority="20" rank="1"/>
  </conditionalFormatting>
  <conditionalFormatting sqref="J5:J106">
    <cfRule type="top10" dxfId="2384" priority="16" bottom="1" rank="1"/>
    <cfRule type="top10" dxfId="2383" priority="17" rank="1"/>
  </conditionalFormatting>
  <conditionalFormatting sqref="K5:K105">
    <cfRule type="top10" dxfId="2382" priority="13" bottom="1" rank="1"/>
    <cfRule type="top10" dxfId="2381" priority="14" rank="1"/>
  </conditionalFormatting>
  <conditionalFormatting sqref="L5:L106">
    <cfRule type="top10" dxfId="2380" priority="10" bottom="1" rank="1"/>
    <cfRule type="top10" dxfId="2379" priority="11" rank="1"/>
  </conditionalFormatting>
  <conditionalFormatting sqref="M5:M106">
    <cfRule type="top10" dxfId="2378" priority="7" bottom="1" rank="1"/>
    <cfRule type="top10" dxfId="2377" priority="8" rank="1"/>
  </conditionalFormatting>
  <conditionalFormatting sqref="N5:N106">
    <cfRule type="top10" dxfId="2376" priority="4" bottom="1" rank="1"/>
    <cfRule type="top10" dxfId="2375" priority="5" rank="1"/>
  </conditionalFormatting>
  <conditionalFormatting sqref="N105:N106">
    <cfRule type="cellIs" dxfId="2374" priority="3" stopIfTrue="1" operator="equal">
      <formula>$B$109</formula>
    </cfRule>
  </conditionalFormatting>
  <conditionalFormatting sqref="N105:N106">
    <cfRule type="top10" dxfId="2373" priority="1" bottom="1" rank="1"/>
    <cfRule type="top10" dxfId="2372"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
  <dimension ref="A1:AJ181"/>
  <sheetViews>
    <sheetView zoomScale="75" zoomScaleNormal="75" workbookViewId="0">
      <pane xSplit="1" ySplit="4" topLeftCell="B116" activePane="bottomRight" state="frozen"/>
      <selection activeCell="C149" sqref="C149:O149"/>
      <selection pane="topRight" activeCell="C149" sqref="C149:O149"/>
      <selection pane="bottomLeft" activeCell="C149" sqref="C149:O149"/>
      <selection pane="bottomRight" activeCell="N146" sqref="N146"/>
    </sheetView>
  </sheetViews>
  <sheetFormatPr defaultRowHeight="12.75" x14ac:dyDescent="0.2"/>
  <cols>
    <col min="1" max="1" width="9.85546875" style="139" bestFit="1" customWidth="1"/>
    <col min="2" max="13" width="7.7109375" customWidth="1"/>
    <col min="14" max="14" width="9.140625" style="103" bestFit="1" customWidth="1"/>
    <col min="16" max="36" width="9.140625" style="10"/>
  </cols>
  <sheetData>
    <row r="1" spans="1:36" ht="16.5" thickBot="1" x14ac:dyDescent="0.3">
      <c r="A1" s="243" t="s">
        <v>18</v>
      </c>
      <c r="B1" s="244"/>
      <c r="C1" s="244"/>
      <c r="D1" s="244"/>
      <c r="E1" s="245"/>
      <c r="F1" s="245"/>
      <c r="G1" s="245"/>
      <c r="H1" s="245"/>
      <c r="I1" s="245"/>
      <c r="J1" s="245"/>
      <c r="K1" s="245"/>
      <c r="L1" s="245"/>
      <c r="M1" s="245"/>
      <c r="N1" s="246"/>
    </row>
    <row r="2" spans="1:36" ht="13.5" thickBot="1" x14ac:dyDescent="0.25">
      <c r="A2" s="135" t="s">
        <v>108</v>
      </c>
      <c r="B2" s="40" t="s">
        <v>175</v>
      </c>
      <c r="C2" s="37" t="s">
        <v>427</v>
      </c>
      <c r="D2" s="38"/>
      <c r="E2" s="58"/>
      <c r="F2" s="68"/>
      <c r="G2" s="247" t="s">
        <v>80</v>
      </c>
      <c r="H2" s="247"/>
      <c r="I2" s="69"/>
      <c r="J2" s="69"/>
      <c r="K2" s="69"/>
      <c r="L2" s="69"/>
      <c r="M2" s="69"/>
      <c r="N2" s="165"/>
    </row>
    <row r="3" spans="1:36" ht="13.5" thickBot="1" x14ac:dyDescent="0.25">
      <c r="A3" s="136"/>
      <c r="B3" s="41" t="s">
        <v>176</v>
      </c>
      <c r="C3" s="36" t="s">
        <v>428</v>
      </c>
      <c r="D3" s="39"/>
      <c r="E3" s="41" t="s">
        <v>78</v>
      </c>
      <c r="F3" s="65">
        <v>100</v>
      </c>
      <c r="G3" s="17"/>
      <c r="H3" s="66" t="s">
        <v>81</v>
      </c>
      <c r="I3" s="67">
        <v>30.48</v>
      </c>
      <c r="J3" s="17"/>
      <c r="K3" s="17"/>
      <c r="L3" s="17"/>
      <c r="M3" s="17"/>
      <c r="N3" s="39"/>
    </row>
    <row r="4" spans="1:36" s="103" customFormat="1" ht="15.75" thickBot="1" x14ac:dyDescent="0.3">
      <c r="A4" s="137" t="s">
        <v>1</v>
      </c>
      <c r="B4" s="110" t="s">
        <v>2</v>
      </c>
      <c r="C4" s="111" t="s">
        <v>3</v>
      </c>
      <c r="D4" s="110" t="s">
        <v>4</v>
      </c>
      <c r="E4" s="111" t="s">
        <v>5</v>
      </c>
      <c r="F4" s="110" t="s">
        <v>6</v>
      </c>
      <c r="G4" s="111" t="s">
        <v>7</v>
      </c>
      <c r="H4" s="110" t="s">
        <v>8</v>
      </c>
      <c r="I4" s="111" t="s">
        <v>9</v>
      </c>
      <c r="J4" s="110" t="s">
        <v>10</v>
      </c>
      <c r="K4" s="111" t="s">
        <v>11</v>
      </c>
      <c r="L4" s="110" t="s">
        <v>12</v>
      </c>
      <c r="M4" s="112" t="s">
        <v>13</v>
      </c>
      <c r="N4" s="140" t="s">
        <v>582</v>
      </c>
      <c r="O4" s="143" t="s">
        <v>611</v>
      </c>
      <c r="P4" s="141"/>
      <c r="Q4" s="141"/>
      <c r="R4" s="141"/>
      <c r="S4" s="141"/>
      <c r="T4" s="141"/>
      <c r="U4" s="141"/>
      <c r="V4" s="141"/>
      <c r="W4" s="141"/>
      <c r="X4" s="141"/>
      <c r="Y4" s="141"/>
      <c r="Z4" s="141"/>
      <c r="AA4" s="141"/>
      <c r="AB4" s="142"/>
      <c r="AC4" s="142"/>
      <c r="AD4" s="142"/>
      <c r="AE4" s="142"/>
      <c r="AF4" s="142"/>
      <c r="AG4" s="142"/>
      <c r="AH4" s="142"/>
      <c r="AI4" s="142"/>
      <c r="AJ4" s="142"/>
    </row>
    <row r="5" spans="1:36" ht="14.25" x14ac:dyDescent="0.2">
      <c r="A5" s="138">
        <v>1882</v>
      </c>
      <c r="B5" s="3">
        <v>0</v>
      </c>
      <c r="C5" s="3">
        <v>3.048</v>
      </c>
      <c r="D5" s="3">
        <v>0</v>
      </c>
      <c r="E5" s="3">
        <v>24.891999999999999</v>
      </c>
      <c r="F5" s="3">
        <v>133.096</v>
      </c>
      <c r="G5" s="3">
        <v>156.97200000000001</v>
      </c>
      <c r="H5" s="3">
        <v>135.88999999999999</v>
      </c>
      <c r="I5" s="3">
        <v>102.87</v>
      </c>
      <c r="J5" s="3">
        <v>102.87</v>
      </c>
      <c r="K5" s="3">
        <v>169.92599999999999</v>
      </c>
      <c r="L5" s="3">
        <v>277.11399999999998</v>
      </c>
      <c r="M5" s="3">
        <v>51.053999999999995</v>
      </c>
      <c r="N5" s="172">
        <v>1157.7320000000002</v>
      </c>
      <c r="O5" s="144">
        <f>RANK(N5,N$5:N$150,0)</f>
        <v>117</v>
      </c>
    </row>
    <row r="6" spans="1:36" ht="14.25" x14ac:dyDescent="0.2">
      <c r="A6" s="138">
        <v>1883</v>
      </c>
      <c r="B6" s="3"/>
      <c r="C6" s="3"/>
      <c r="D6" s="3"/>
      <c r="E6" s="3"/>
      <c r="F6" s="3"/>
      <c r="G6" s="3"/>
      <c r="H6" s="3"/>
      <c r="I6" s="3"/>
      <c r="J6" s="3"/>
      <c r="K6" s="3"/>
      <c r="L6" s="3"/>
      <c r="M6" s="3"/>
      <c r="N6" s="172"/>
      <c r="O6" s="144"/>
    </row>
    <row r="7" spans="1:36" x14ac:dyDescent="0.2">
      <c r="A7" s="138">
        <v>1884</v>
      </c>
      <c r="B7" s="3"/>
      <c r="C7" s="3"/>
      <c r="D7" s="3"/>
      <c r="E7" s="3"/>
      <c r="F7" s="3"/>
      <c r="G7" s="3"/>
      <c r="H7" s="3"/>
      <c r="I7" s="3"/>
      <c r="J7" s="3"/>
      <c r="K7" s="3"/>
      <c r="L7" s="3"/>
      <c r="M7" s="3"/>
      <c r="N7" s="172"/>
    </row>
    <row r="8" spans="1:36" x14ac:dyDescent="0.2">
      <c r="A8" s="138">
        <v>1885</v>
      </c>
      <c r="B8" s="3"/>
      <c r="C8" s="3"/>
      <c r="D8" s="3"/>
      <c r="E8" s="3"/>
      <c r="F8" s="3"/>
      <c r="G8" s="3"/>
      <c r="H8" s="3"/>
      <c r="I8" s="3"/>
      <c r="J8" s="3"/>
      <c r="K8" s="3"/>
      <c r="L8" s="3"/>
      <c r="M8" s="3"/>
      <c r="N8" s="172"/>
    </row>
    <row r="9" spans="1:36" x14ac:dyDescent="0.2">
      <c r="A9" s="138">
        <v>1886</v>
      </c>
      <c r="B9" s="3"/>
      <c r="C9" s="3"/>
      <c r="D9" s="3"/>
      <c r="E9" s="3"/>
      <c r="F9" s="3"/>
      <c r="G9" s="3"/>
      <c r="H9" s="3"/>
      <c r="I9" s="3"/>
      <c r="J9" s="3"/>
      <c r="K9" s="3"/>
      <c r="L9" s="3"/>
      <c r="M9" s="3"/>
      <c r="N9" s="172"/>
    </row>
    <row r="10" spans="1:36" x14ac:dyDescent="0.2">
      <c r="A10" s="138">
        <v>1887</v>
      </c>
      <c r="B10" s="3"/>
      <c r="C10" s="3"/>
      <c r="D10" s="3"/>
      <c r="E10" s="3"/>
      <c r="F10" s="3"/>
      <c r="G10" s="3"/>
      <c r="H10" s="3"/>
      <c r="I10" s="3"/>
      <c r="J10" s="3"/>
      <c r="K10" s="3"/>
      <c r="L10" s="3"/>
      <c r="M10" s="3"/>
      <c r="N10" s="172"/>
    </row>
    <row r="11" spans="1:36" x14ac:dyDescent="0.2">
      <c r="A11" s="138">
        <v>1888</v>
      </c>
      <c r="B11" s="3"/>
      <c r="C11" s="3"/>
      <c r="D11" s="3"/>
      <c r="E11" s="3"/>
      <c r="F11" s="3"/>
      <c r="G11" s="3"/>
      <c r="H11" s="3"/>
      <c r="I11" s="3"/>
      <c r="J11" s="3"/>
      <c r="K11" s="3"/>
      <c r="L11" s="3"/>
      <c r="M11" s="3"/>
      <c r="N11" s="172"/>
    </row>
    <row r="12" spans="1:36" x14ac:dyDescent="0.2">
      <c r="A12" s="138">
        <v>1889</v>
      </c>
      <c r="B12" s="3"/>
      <c r="C12" s="3"/>
      <c r="D12" s="3"/>
      <c r="E12" s="3"/>
      <c r="F12" s="3"/>
      <c r="G12" s="3"/>
      <c r="H12" s="3"/>
      <c r="I12" s="3"/>
      <c r="J12" s="3"/>
      <c r="K12" s="3"/>
      <c r="L12" s="3"/>
      <c r="M12" s="3"/>
      <c r="N12" s="172"/>
    </row>
    <row r="13" spans="1:36" x14ac:dyDescent="0.2">
      <c r="A13" s="138">
        <v>1890</v>
      </c>
      <c r="B13" s="3"/>
      <c r="C13" s="3"/>
      <c r="D13" s="3"/>
      <c r="E13" s="3"/>
      <c r="F13" s="3"/>
      <c r="G13" s="3"/>
      <c r="H13" s="3"/>
      <c r="I13" s="3"/>
      <c r="J13" s="3"/>
      <c r="K13" s="3"/>
      <c r="L13" s="3"/>
      <c r="M13" s="3"/>
      <c r="N13" s="172"/>
    </row>
    <row r="14" spans="1:36" x14ac:dyDescent="0.2">
      <c r="A14" s="138">
        <v>1891</v>
      </c>
      <c r="B14" s="3"/>
      <c r="C14" s="3"/>
      <c r="D14" s="3"/>
      <c r="E14" s="3"/>
      <c r="F14" s="3"/>
      <c r="G14" s="3"/>
      <c r="H14" s="3"/>
      <c r="I14" s="3"/>
      <c r="J14" s="3"/>
      <c r="K14" s="3"/>
      <c r="L14" s="3"/>
      <c r="M14" s="3"/>
      <c r="N14" s="172"/>
    </row>
    <row r="15" spans="1:36" x14ac:dyDescent="0.2">
      <c r="A15" s="138">
        <v>1892</v>
      </c>
      <c r="B15" s="3"/>
      <c r="C15" s="3"/>
      <c r="D15" s="3"/>
      <c r="E15" s="3"/>
      <c r="F15" s="3"/>
      <c r="G15" s="3"/>
      <c r="H15" s="3"/>
      <c r="I15" s="3"/>
      <c r="J15" s="3"/>
      <c r="K15" s="3"/>
      <c r="L15" s="3"/>
      <c r="M15" s="3"/>
      <c r="N15" s="172"/>
    </row>
    <row r="16" spans="1:36" x14ac:dyDescent="0.2">
      <c r="A16" s="138">
        <v>1893</v>
      </c>
      <c r="B16" s="3"/>
      <c r="C16" s="3"/>
      <c r="D16" s="3"/>
      <c r="E16" s="3"/>
      <c r="F16" s="3"/>
      <c r="G16" s="3"/>
      <c r="H16" s="3"/>
      <c r="I16" s="3"/>
      <c r="J16" s="3"/>
      <c r="K16" s="3"/>
      <c r="L16" s="3"/>
      <c r="M16" s="3"/>
      <c r="N16" s="172"/>
    </row>
    <row r="17" spans="1:15" x14ac:dyDescent="0.2">
      <c r="A17" s="138">
        <v>1894</v>
      </c>
      <c r="B17" s="3"/>
      <c r="C17" s="3"/>
      <c r="D17" s="3"/>
      <c r="E17" s="3"/>
      <c r="F17" s="3"/>
      <c r="G17" s="3"/>
      <c r="H17" s="3"/>
      <c r="I17" s="3"/>
      <c r="J17" s="3"/>
      <c r="K17" s="3"/>
      <c r="L17" s="3"/>
      <c r="M17" s="3"/>
      <c r="N17" s="172"/>
    </row>
    <row r="18" spans="1:15" x14ac:dyDescent="0.2">
      <c r="A18" s="138">
        <v>1895</v>
      </c>
      <c r="B18" s="3"/>
      <c r="C18" s="3"/>
      <c r="D18" s="3"/>
      <c r="E18" s="3"/>
      <c r="F18" s="3"/>
      <c r="G18" s="3"/>
      <c r="H18" s="3"/>
      <c r="I18" s="3"/>
      <c r="J18" s="3"/>
      <c r="K18" s="3"/>
      <c r="L18" s="3"/>
      <c r="M18" s="3"/>
      <c r="N18" s="172"/>
    </row>
    <row r="19" spans="1:15" x14ac:dyDescent="0.2">
      <c r="A19" s="138">
        <v>1896</v>
      </c>
      <c r="B19" s="3"/>
      <c r="C19" s="3"/>
      <c r="D19" s="3"/>
      <c r="E19" s="3"/>
      <c r="F19" s="3"/>
      <c r="G19" s="3"/>
      <c r="H19" s="3"/>
      <c r="I19" s="3"/>
      <c r="J19" s="3"/>
      <c r="K19" s="3"/>
      <c r="L19" s="3"/>
      <c r="M19" s="3"/>
      <c r="N19" s="172"/>
    </row>
    <row r="20" spans="1:15" x14ac:dyDescent="0.2">
      <c r="A20" s="138">
        <v>1897</v>
      </c>
      <c r="B20" s="3"/>
      <c r="C20" s="3"/>
      <c r="D20" s="3"/>
      <c r="E20" s="3"/>
      <c r="F20" s="3"/>
      <c r="G20" s="3"/>
      <c r="H20" s="3"/>
      <c r="I20" s="3"/>
      <c r="J20" s="3"/>
      <c r="K20" s="3"/>
      <c r="L20" s="3"/>
      <c r="M20" s="3"/>
      <c r="N20" s="172"/>
    </row>
    <row r="21" spans="1:15" x14ac:dyDescent="0.2">
      <c r="A21" s="138">
        <v>1898</v>
      </c>
      <c r="B21" s="3"/>
      <c r="C21" s="3"/>
      <c r="D21" s="3"/>
      <c r="E21" s="3"/>
      <c r="F21" s="3"/>
      <c r="G21" s="3"/>
      <c r="H21" s="3">
        <v>85.09</v>
      </c>
      <c r="I21" s="3">
        <v>175.006</v>
      </c>
      <c r="J21" s="3">
        <v>201.67599999999999</v>
      </c>
      <c r="K21" s="3">
        <v>342.392</v>
      </c>
      <c r="L21" s="3">
        <v>282.702</v>
      </c>
      <c r="M21" s="3">
        <v>48.006</v>
      </c>
      <c r="N21" s="172"/>
    </row>
    <row r="22" spans="1:15" ht="14.25" x14ac:dyDescent="0.2">
      <c r="A22" s="138">
        <v>1899</v>
      </c>
      <c r="B22" s="3">
        <v>142.494</v>
      </c>
      <c r="C22" s="3">
        <v>29.718</v>
      </c>
      <c r="D22" s="3">
        <v>61.213999999999999</v>
      </c>
      <c r="E22" s="3">
        <v>0</v>
      </c>
      <c r="F22" s="3">
        <v>243.33199999999999</v>
      </c>
      <c r="G22" s="3">
        <v>215.392</v>
      </c>
      <c r="H22" s="3">
        <v>208.53400000000002</v>
      </c>
      <c r="I22" s="3">
        <v>218.44</v>
      </c>
      <c r="J22" s="3">
        <v>156.21</v>
      </c>
      <c r="K22" s="3">
        <v>304.54599999999999</v>
      </c>
      <c r="L22" s="3">
        <v>226.822</v>
      </c>
      <c r="M22" s="3">
        <v>110.49</v>
      </c>
      <c r="N22" s="172">
        <v>1917.1920000000002</v>
      </c>
      <c r="O22" s="144">
        <f>RANK(N22,N$5:N$150,0)</f>
        <v>38</v>
      </c>
    </row>
    <row r="23" spans="1:15" ht="14.25" x14ac:dyDescent="0.2">
      <c r="A23" s="138">
        <v>1900</v>
      </c>
      <c r="B23" s="3">
        <v>19.303999999999998</v>
      </c>
      <c r="C23" s="3">
        <v>0</v>
      </c>
      <c r="D23" s="3">
        <v>0</v>
      </c>
      <c r="E23" s="3">
        <v>57.15</v>
      </c>
      <c r="F23" s="3">
        <v>284.988</v>
      </c>
      <c r="G23" s="3">
        <v>226.822</v>
      </c>
      <c r="H23" s="3">
        <v>401.82799999999997</v>
      </c>
      <c r="I23" s="3">
        <v>152.4</v>
      </c>
      <c r="J23" s="3">
        <v>197.10400000000001</v>
      </c>
      <c r="K23" s="3">
        <v>514.85799999999995</v>
      </c>
      <c r="L23" s="3">
        <v>330.45400000000001</v>
      </c>
      <c r="M23" s="3">
        <v>46.99</v>
      </c>
      <c r="N23" s="172">
        <v>2231.8979999999997</v>
      </c>
      <c r="O23" s="144">
        <f>RANK(N23,N$5:N$150,0)</f>
        <v>8</v>
      </c>
    </row>
    <row r="24" spans="1:15" ht="14.25" x14ac:dyDescent="0.2">
      <c r="A24" s="138">
        <v>1901</v>
      </c>
      <c r="B24" s="3">
        <v>0</v>
      </c>
      <c r="C24" s="3">
        <v>28.193999999999999</v>
      </c>
      <c r="D24" s="3">
        <v>0</v>
      </c>
      <c r="E24" s="3">
        <v>6.35</v>
      </c>
      <c r="F24" s="3">
        <v>281.43200000000002</v>
      </c>
      <c r="G24" s="3">
        <v>321.31</v>
      </c>
      <c r="H24" s="3">
        <v>358.39400000000001</v>
      </c>
      <c r="I24" s="3">
        <v>220.21799999999999</v>
      </c>
      <c r="J24" s="3">
        <v>382.524</v>
      </c>
      <c r="K24" s="3">
        <v>349.75799999999998</v>
      </c>
      <c r="L24" s="3">
        <v>314.95999999999998</v>
      </c>
      <c r="M24" s="3">
        <v>58.927999999999997</v>
      </c>
      <c r="N24" s="172">
        <v>2322.0679999999998</v>
      </c>
      <c r="O24" s="144">
        <f>RANK(N24,N$5:N$150,0)</f>
        <v>5</v>
      </c>
    </row>
    <row r="25" spans="1:15" x14ac:dyDescent="0.2">
      <c r="A25" s="138">
        <v>1902</v>
      </c>
      <c r="B25" s="3"/>
      <c r="C25" s="3"/>
      <c r="D25" s="3"/>
      <c r="E25" s="3"/>
      <c r="F25" s="3"/>
      <c r="G25" s="3"/>
      <c r="H25" s="3"/>
      <c r="I25" s="3"/>
      <c r="J25" s="3"/>
      <c r="K25" s="3"/>
      <c r="L25" s="3"/>
      <c r="M25" s="3"/>
      <c r="N25" s="172"/>
    </row>
    <row r="26" spans="1:15" x14ac:dyDescent="0.2">
      <c r="A26" s="138">
        <v>1903</v>
      </c>
      <c r="B26" s="3"/>
      <c r="C26" s="3"/>
      <c r="D26" s="3"/>
      <c r="E26" s="3"/>
      <c r="F26" s="3"/>
      <c r="G26" s="3"/>
      <c r="H26" s="3"/>
      <c r="I26" s="3"/>
      <c r="J26" s="3"/>
      <c r="K26" s="3"/>
      <c r="L26" s="3"/>
      <c r="M26" s="3"/>
      <c r="N26" s="172"/>
    </row>
    <row r="27" spans="1:15" x14ac:dyDescent="0.2">
      <c r="A27" s="138">
        <v>1904</v>
      </c>
      <c r="B27" s="3"/>
      <c r="C27" s="3"/>
      <c r="D27" s="3"/>
      <c r="E27" s="3"/>
      <c r="F27" s="3"/>
      <c r="G27" s="3"/>
      <c r="H27" s="3"/>
      <c r="I27" s="3"/>
      <c r="J27" s="3"/>
      <c r="K27" s="3"/>
      <c r="L27" s="3"/>
      <c r="M27" s="3"/>
      <c r="N27" s="172"/>
    </row>
    <row r="28" spans="1:15" x14ac:dyDescent="0.2">
      <c r="A28" s="138">
        <v>1905</v>
      </c>
      <c r="B28" s="3"/>
      <c r="C28" s="3"/>
      <c r="D28" s="3"/>
      <c r="E28" s="3"/>
      <c r="F28" s="3"/>
      <c r="G28" s="3">
        <v>186.18199999999999</v>
      </c>
      <c r="H28" s="3">
        <v>109.474</v>
      </c>
      <c r="I28" s="3">
        <v>134.874</v>
      </c>
      <c r="J28" s="3">
        <v>189.48400000000001</v>
      </c>
      <c r="K28" s="3">
        <v>215.64599999999999</v>
      </c>
      <c r="L28" s="3">
        <v>223.774</v>
      </c>
      <c r="M28" s="3">
        <v>102.616</v>
      </c>
      <c r="N28" s="172"/>
    </row>
    <row r="29" spans="1:15" ht="14.25" x14ac:dyDescent="0.2">
      <c r="A29" s="138">
        <v>1906</v>
      </c>
      <c r="B29" s="3">
        <v>10.922000000000001</v>
      </c>
      <c r="C29" s="3">
        <v>8.3819999999999997</v>
      </c>
      <c r="D29" s="3">
        <v>1.27</v>
      </c>
      <c r="E29" s="3">
        <v>197.10400000000001</v>
      </c>
      <c r="F29" s="3">
        <v>270.51</v>
      </c>
      <c r="G29" s="3">
        <v>172.46600000000001</v>
      </c>
      <c r="H29" s="3">
        <v>228.09200000000001</v>
      </c>
      <c r="I29" s="3">
        <v>163.57599999999999</v>
      </c>
      <c r="J29" s="3">
        <v>124.206</v>
      </c>
      <c r="K29" s="3">
        <v>110.49</v>
      </c>
      <c r="L29" s="3">
        <v>344.678</v>
      </c>
      <c r="M29" s="3">
        <v>140.208</v>
      </c>
      <c r="N29" s="172">
        <v>1771.904</v>
      </c>
      <c r="O29" s="144">
        <f t="shared" ref="O29:O60" si="0">RANK(N29,N$5:N$150,0)</f>
        <v>66</v>
      </c>
    </row>
    <row r="30" spans="1:15" ht="14.25" x14ac:dyDescent="0.2">
      <c r="A30" s="138">
        <v>1907</v>
      </c>
      <c r="B30" s="3">
        <v>7.3659999999999997</v>
      </c>
      <c r="C30" s="3">
        <v>1.016</v>
      </c>
      <c r="D30" s="3">
        <v>0</v>
      </c>
      <c r="E30" s="3">
        <v>0</v>
      </c>
      <c r="F30" s="3">
        <v>112.776</v>
      </c>
      <c r="G30" s="3">
        <v>321.05599999999998</v>
      </c>
      <c r="H30" s="3">
        <v>108.712</v>
      </c>
      <c r="I30" s="3">
        <v>189.48400000000001</v>
      </c>
      <c r="J30" s="3">
        <v>282.95600000000002</v>
      </c>
      <c r="K30" s="3">
        <v>235.20400000000001</v>
      </c>
      <c r="L30" s="3">
        <v>266.95400000000001</v>
      </c>
      <c r="M30" s="3">
        <v>87.884</v>
      </c>
      <c r="N30" s="172">
        <v>1613.4080000000001</v>
      </c>
      <c r="O30" s="144">
        <f t="shared" si="0"/>
        <v>91</v>
      </c>
    </row>
    <row r="31" spans="1:15" ht="14.25" x14ac:dyDescent="0.2">
      <c r="A31" s="138">
        <v>1908</v>
      </c>
      <c r="B31" s="3">
        <v>3.048</v>
      </c>
      <c r="C31" s="3">
        <v>6.0960000000000001</v>
      </c>
      <c r="D31" s="3">
        <v>0.76200000000000001</v>
      </c>
      <c r="E31" s="3">
        <v>34.798000000000002</v>
      </c>
      <c r="F31" s="3">
        <v>194.05600000000001</v>
      </c>
      <c r="G31" s="3">
        <v>108.712</v>
      </c>
      <c r="H31" s="3">
        <v>173.482</v>
      </c>
      <c r="I31" s="3">
        <v>291.59199999999998</v>
      </c>
      <c r="J31" s="3">
        <v>150.62200000000001</v>
      </c>
      <c r="K31" s="3">
        <v>223.26599999999999</v>
      </c>
      <c r="L31" s="3">
        <v>231.648</v>
      </c>
      <c r="M31" s="3">
        <v>105.664</v>
      </c>
      <c r="N31" s="172">
        <v>1523.7460000000001</v>
      </c>
      <c r="O31" s="144">
        <f t="shared" si="0"/>
        <v>102</v>
      </c>
    </row>
    <row r="32" spans="1:15" ht="14.25" x14ac:dyDescent="0.2">
      <c r="A32" s="138">
        <v>1909</v>
      </c>
      <c r="B32" s="3">
        <v>73.66</v>
      </c>
      <c r="C32" s="3">
        <v>73.66</v>
      </c>
      <c r="D32" s="3">
        <v>4.5720000000000001</v>
      </c>
      <c r="E32" s="3">
        <v>74.168000000000006</v>
      </c>
      <c r="F32" s="3">
        <v>231.14</v>
      </c>
      <c r="G32" s="3">
        <v>251.46</v>
      </c>
      <c r="H32" s="3">
        <v>228.85400000000001</v>
      </c>
      <c r="I32" s="3">
        <v>173.73599999999999</v>
      </c>
      <c r="J32" s="3">
        <v>98.043999999999997</v>
      </c>
      <c r="K32" s="3">
        <v>222.75800000000001</v>
      </c>
      <c r="L32" s="3">
        <v>384.55599999999998</v>
      </c>
      <c r="M32" s="3">
        <v>314.70600000000002</v>
      </c>
      <c r="N32" s="172">
        <v>2131.3140000000003</v>
      </c>
      <c r="O32" s="144">
        <f t="shared" si="0"/>
        <v>16</v>
      </c>
    </row>
    <row r="33" spans="1:15" ht="14.25" x14ac:dyDescent="0.2">
      <c r="A33" s="138">
        <v>1910</v>
      </c>
      <c r="B33" s="3">
        <v>30.988</v>
      </c>
      <c r="C33" s="3">
        <v>10.922000000000001</v>
      </c>
      <c r="D33" s="3">
        <v>46.481999999999999</v>
      </c>
      <c r="E33" s="3">
        <v>94.233999999999995</v>
      </c>
      <c r="F33" s="3">
        <v>251.20599999999999</v>
      </c>
      <c r="G33" s="3">
        <v>224.02799999999999</v>
      </c>
      <c r="H33" s="3">
        <v>235.20400000000001</v>
      </c>
      <c r="I33" s="3">
        <v>304.8</v>
      </c>
      <c r="J33" s="3">
        <v>122.93600000000001</v>
      </c>
      <c r="K33" s="3">
        <v>225.04400000000001</v>
      </c>
      <c r="L33" s="3">
        <v>108.96599999999999</v>
      </c>
      <c r="M33" s="3">
        <v>270.00200000000001</v>
      </c>
      <c r="N33" s="172">
        <v>1924.8119999999999</v>
      </c>
      <c r="O33" s="144">
        <f t="shared" si="0"/>
        <v>35</v>
      </c>
    </row>
    <row r="34" spans="1:15" ht="14.25" x14ac:dyDescent="0.2">
      <c r="A34" s="138">
        <v>1911</v>
      </c>
      <c r="B34" s="3">
        <v>21.082000000000001</v>
      </c>
      <c r="C34" s="3">
        <v>69.849999999999994</v>
      </c>
      <c r="D34" s="3">
        <v>6.6040000000000001</v>
      </c>
      <c r="E34" s="3">
        <v>161.036</v>
      </c>
      <c r="F34" s="3">
        <v>280.416</v>
      </c>
      <c r="G34" s="3">
        <v>86.36</v>
      </c>
      <c r="H34" s="3">
        <v>146.81200000000001</v>
      </c>
      <c r="I34" s="3">
        <v>183.13399999999999</v>
      </c>
      <c r="J34" s="3">
        <v>153.16200000000001</v>
      </c>
      <c r="K34" s="3">
        <v>276.86</v>
      </c>
      <c r="L34" s="3">
        <v>192.27799999999999</v>
      </c>
      <c r="M34" s="3">
        <v>50.545999999999999</v>
      </c>
      <c r="N34" s="172">
        <v>1628.1400000000003</v>
      </c>
      <c r="O34" s="144">
        <f t="shared" si="0"/>
        <v>86</v>
      </c>
    </row>
    <row r="35" spans="1:15" ht="14.25" x14ac:dyDescent="0.2">
      <c r="A35" s="138">
        <v>1912</v>
      </c>
      <c r="B35" s="3">
        <v>0</v>
      </c>
      <c r="C35" s="3">
        <v>2.032</v>
      </c>
      <c r="D35" s="3">
        <v>0.254</v>
      </c>
      <c r="E35" s="3">
        <v>68.072000000000003</v>
      </c>
      <c r="F35" s="3">
        <v>272.03399999999999</v>
      </c>
      <c r="G35" s="3">
        <v>147.32</v>
      </c>
      <c r="H35" s="3">
        <v>260.35000000000002</v>
      </c>
      <c r="I35" s="3">
        <v>160.78200000000001</v>
      </c>
      <c r="J35" s="3">
        <v>212.85200000000003</v>
      </c>
      <c r="K35" s="3">
        <v>454.40600000000001</v>
      </c>
      <c r="L35" s="3">
        <v>162.05199999999999</v>
      </c>
      <c r="M35" s="3">
        <v>83.058000000000007</v>
      </c>
      <c r="N35" s="172">
        <v>1823.212</v>
      </c>
      <c r="O35" s="144">
        <f t="shared" si="0"/>
        <v>58</v>
      </c>
    </row>
    <row r="36" spans="1:15" ht="14.25" x14ac:dyDescent="0.2">
      <c r="A36" s="138">
        <v>1913</v>
      </c>
      <c r="B36" s="3">
        <v>16.001999999999999</v>
      </c>
      <c r="C36" s="3">
        <v>5.5880000000000001</v>
      </c>
      <c r="D36" s="3">
        <v>10.922000000000001</v>
      </c>
      <c r="E36" s="3">
        <v>0.76200000000000001</v>
      </c>
      <c r="F36" s="3">
        <v>210.05799999999999</v>
      </c>
      <c r="G36" s="3">
        <v>207.01</v>
      </c>
      <c r="H36" s="3">
        <v>123.19</v>
      </c>
      <c r="I36" s="3">
        <v>208.28</v>
      </c>
      <c r="J36" s="3">
        <v>290.322</v>
      </c>
      <c r="K36" s="3">
        <v>210.82</v>
      </c>
      <c r="L36" s="3">
        <v>270.00200000000001</v>
      </c>
      <c r="M36" s="3">
        <v>122.93600000000001</v>
      </c>
      <c r="N36" s="172">
        <v>1675.8919999999998</v>
      </c>
      <c r="O36" s="144">
        <f t="shared" si="0"/>
        <v>80</v>
      </c>
    </row>
    <row r="37" spans="1:15" ht="14.25" x14ac:dyDescent="0.2">
      <c r="A37" s="138">
        <v>1914</v>
      </c>
      <c r="B37" s="3">
        <v>8.1280000000000001</v>
      </c>
      <c r="C37" s="3">
        <v>0.50800000000000001</v>
      </c>
      <c r="D37" s="3">
        <v>0</v>
      </c>
      <c r="E37" s="3">
        <v>121.92</v>
      </c>
      <c r="F37" s="3">
        <v>177.292</v>
      </c>
      <c r="G37" s="3">
        <v>184.91200000000001</v>
      </c>
      <c r="H37" s="3">
        <v>109.72799999999999</v>
      </c>
      <c r="I37" s="3">
        <v>154.68600000000001</v>
      </c>
      <c r="J37" s="3">
        <v>243.84</v>
      </c>
      <c r="K37" s="3">
        <v>163.57599999999999</v>
      </c>
      <c r="L37" s="3">
        <v>262.89</v>
      </c>
      <c r="M37" s="3">
        <v>210.31199999999998</v>
      </c>
      <c r="N37" s="172">
        <v>1637.7919999999999</v>
      </c>
      <c r="O37" s="144">
        <f t="shared" si="0"/>
        <v>83</v>
      </c>
    </row>
    <row r="38" spans="1:15" ht="14.25" x14ac:dyDescent="0.2">
      <c r="A38" s="138">
        <v>1915</v>
      </c>
      <c r="B38" s="3">
        <v>53.847999999999999</v>
      </c>
      <c r="C38" s="3">
        <v>75.183999999999997</v>
      </c>
      <c r="D38" s="3">
        <v>0</v>
      </c>
      <c r="E38" s="3">
        <v>136.398</v>
      </c>
      <c r="F38" s="3">
        <v>163.06800000000001</v>
      </c>
      <c r="G38" s="3">
        <v>72.39</v>
      </c>
      <c r="H38" s="3">
        <v>176.02199999999999</v>
      </c>
      <c r="I38" s="3">
        <v>387.096</v>
      </c>
      <c r="J38" s="3">
        <v>93.725999999999999</v>
      </c>
      <c r="K38" s="3">
        <v>266.44600000000003</v>
      </c>
      <c r="L38" s="3">
        <v>179.07</v>
      </c>
      <c r="M38" s="3">
        <v>91.44</v>
      </c>
      <c r="N38" s="172">
        <v>1694.6879999999999</v>
      </c>
      <c r="O38" s="144">
        <f t="shared" si="0"/>
        <v>77</v>
      </c>
    </row>
    <row r="39" spans="1:15" ht="14.25" x14ac:dyDescent="0.2">
      <c r="A39" s="138">
        <v>1916</v>
      </c>
      <c r="B39" s="3">
        <v>35.814</v>
      </c>
      <c r="C39" s="3">
        <v>37.591999999999999</v>
      </c>
      <c r="D39" s="3">
        <v>22.606000000000002</v>
      </c>
      <c r="E39" s="3">
        <v>72.135999999999996</v>
      </c>
      <c r="F39" s="3">
        <v>319.786</v>
      </c>
      <c r="G39" s="3">
        <v>111.506</v>
      </c>
      <c r="H39" s="3">
        <v>257.30200000000002</v>
      </c>
      <c r="I39" s="3">
        <v>267.46199999999999</v>
      </c>
      <c r="J39" s="3">
        <v>203.708</v>
      </c>
      <c r="K39" s="3">
        <v>258.31799999999998</v>
      </c>
      <c r="L39" s="3">
        <v>222.75800000000001</v>
      </c>
      <c r="M39" s="3">
        <v>148.84399999999999</v>
      </c>
      <c r="N39" s="172">
        <v>1957.8320000000001</v>
      </c>
      <c r="O39" s="144">
        <f t="shared" si="0"/>
        <v>31</v>
      </c>
    </row>
    <row r="40" spans="1:15" ht="14.25" x14ac:dyDescent="0.2">
      <c r="A40" s="138">
        <v>1917</v>
      </c>
      <c r="B40" s="3">
        <v>3.302</v>
      </c>
      <c r="C40" s="3">
        <v>4.8259999999999996</v>
      </c>
      <c r="D40" s="3">
        <v>0.50800000000000001</v>
      </c>
      <c r="E40" s="3">
        <v>56.896000000000001</v>
      </c>
      <c r="F40" s="3">
        <v>146.05000000000001</v>
      </c>
      <c r="G40" s="3">
        <v>186.69</v>
      </c>
      <c r="H40" s="3">
        <v>258.31799999999998</v>
      </c>
      <c r="I40" s="3">
        <v>188.46799999999999</v>
      </c>
      <c r="J40" s="3">
        <v>292.86200000000002</v>
      </c>
      <c r="K40" s="3">
        <v>155.95599999999999</v>
      </c>
      <c r="L40" s="3">
        <v>349.75799999999998</v>
      </c>
      <c r="M40" s="3">
        <v>103.886</v>
      </c>
      <c r="N40" s="172">
        <v>1747.5199999999998</v>
      </c>
      <c r="O40" s="144">
        <f t="shared" si="0"/>
        <v>69</v>
      </c>
    </row>
    <row r="41" spans="1:15" ht="14.25" x14ac:dyDescent="0.2">
      <c r="A41" s="138">
        <v>1918</v>
      </c>
      <c r="B41" s="3">
        <v>45.212000000000003</v>
      </c>
      <c r="C41" s="3">
        <v>0</v>
      </c>
      <c r="D41" s="3">
        <v>31.75</v>
      </c>
      <c r="E41" s="3">
        <v>114.80800000000001</v>
      </c>
      <c r="F41" s="3">
        <v>171.45</v>
      </c>
      <c r="G41" s="3">
        <v>132.08000000000001</v>
      </c>
      <c r="H41" s="3">
        <v>130.30199999999999</v>
      </c>
      <c r="I41" s="3">
        <v>97.536000000000001</v>
      </c>
      <c r="J41" s="3">
        <v>178.56200000000001</v>
      </c>
      <c r="K41" s="3">
        <v>232.66399999999999</v>
      </c>
      <c r="L41" s="3">
        <v>244.09399999999999</v>
      </c>
      <c r="M41" s="3">
        <v>13.97</v>
      </c>
      <c r="N41" s="172">
        <v>1392.4280000000001</v>
      </c>
      <c r="O41" s="144">
        <f t="shared" si="0"/>
        <v>108</v>
      </c>
    </row>
    <row r="42" spans="1:15" ht="14.25" x14ac:dyDescent="0.2">
      <c r="A42" s="138">
        <v>1919</v>
      </c>
      <c r="B42" s="3">
        <v>7.1120000000000001</v>
      </c>
      <c r="C42" s="3">
        <v>0</v>
      </c>
      <c r="D42" s="3">
        <v>0</v>
      </c>
      <c r="E42" s="3">
        <v>163.322</v>
      </c>
      <c r="F42" s="3">
        <v>132.334</v>
      </c>
      <c r="G42" s="3">
        <v>226.822</v>
      </c>
      <c r="H42" s="3">
        <v>120.65</v>
      </c>
      <c r="I42" s="3">
        <v>147.828</v>
      </c>
      <c r="J42" s="3">
        <v>275.33600000000001</v>
      </c>
      <c r="K42" s="3">
        <v>307.59399999999999</v>
      </c>
      <c r="L42" s="3">
        <v>126.238</v>
      </c>
      <c r="M42" s="3">
        <v>45.973999999999997</v>
      </c>
      <c r="N42" s="172">
        <v>1553.21</v>
      </c>
      <c r="O42" s="144">
        <f t="shared" si="0"/>
        <v>98</v>
      </c>
    </row>
    <row r="43" spans="1:15" ht="14.25" x14ac:dyDescent="0.2">
      <c r="A43" s="138">
        <v>1920</v>
      </c>
      <c r="B43" s="3">
        <v>0</v>
      </c>
      <c r="C43" s="3">
        <v>0</v>
      </c>
      <c r="D43" s="3">
        <v>2.286</v>
      </c>
      <c r="E43" s="3">
        <v>76.707999999999998</v>
      </c>
      <c r="F43" s="3">
        <v>84.073999999999998</v>
      </c>
      <c r="G43" s="3">
        <v>122.682</v>
      </c>
      <c r="H43" s="3">
        <v>156.97200000000001</v>
      </c>
      <c r="I43" s="3">
        <v>310.38799999999998</v>
      </c>
      <c r="J43" s="3">
        <v>232.15600000000001</v>
      </c>
      <c r="K43" s="3">
        <v>164.59200000000001</v>
      </c>
      <c r="L43" s="3">
        <v>488.18799999999999</v>
      </c>
      <c r="M43" s="3">
        <v>49.276000000000003</v>
      </c>
      <c r="N43" s="172">
        <v>1687.3219999999999</v>
      </c>
      <c r="O43" s="144">
        <f t="shared" si="0"/>
        <v>78</v>
      </c>
    </row>
    <row r="44" spans="1:15" ht="14.25" x14ac:dyDescent="0.2">
      <c r="A44" s="138">
        <v>1921</v>
      </c>
      <c r="B44" s="3">
        <v>22.352</v>
      </c>
      <c r="C44" s="3">
        <v>60.198</v>
      </c>
      <c r="D44" s="3">
        <v>75.691999999999993</v>
      </c>
      <c r="E44" s="3">
        <v>30.225999999999999</v>
      </c>
      <c r="F44" s="3">
        <v>218.44</v>
      </c>
      <c r="G44" s="3">
        <v>199.64400000000001</v>
      </c>
      <c r="H44" s="3">
        <v>204.97800000000001</v>
      </c>
      <c r="I44" s="3">
        <v>241.554</v>
      </c>
      <c r="J44" s="3">
        <v>83.058000000000007</v>
      </c>
      <c r="K44" s="3">
        <v>352.04399999999998</v>
      </c>
      <c r="L44" s="3">
        <v>180.59399999999999</v>
      </c>
      <c r="M44" s="3">
        <v>131.82599999999999</v>
      </c>
      <c r="N44" s="172">
        <v>1800.6060000000002</v>
      </c>
      <c r="O44" s="144">
        <f t="shared" si="0"/>
        <v>60</v>
      </c>
    </row>
    <row r="45" spans="1:15" ht="14.25" x14ac:dyDescent="0.2">
      <c r="A45" s="138">
        <v>1922</v>
      </c>
      <c r="B45" s="3">
        <v>43.942</v>
      </c>
      <c r="C45" s="3">
        <v>51.561999999999991</v>
      </c>
      <c r="D45" s="3">
        <v>25.908000000000001</v>
      </c>
      <c r="E45" s="3">
        <v>4.0640000000000001</v>
      </c>
      <c r="F45" s="3">
        <v>250.952</v>
      </c>
      <c r="G45" s="3">
        <v>201.16800000000001</v>
      </c>
      <c r="H45" s="3">
        <v>129.03200000000001</v>
      </c>
      <c r="I45" s="3">
        <v>37.084000000000003</v>
      </c>
      <c r="J45" s="3">
        <v>207.77199999999999</v>
      </c>
      <c r="K45" s="3">
        <v>229.36199999999999</v>
      </c>
      <c r="L45" s="3">
        <v>214.37599999999998</v>
      </c>
      <c r="M45" s="3">
        <v>97.028000000000006</v>
      </c>
      <c r="N45" s="172">
        <v>1492.25</v>
      </c>
      <c r="O45" s="144">
        <f t="shared" si="0"/>
        <v>103</v>
      </c>
    </row>
    <row r="46" spans="1:15" ht="14.25" x14ac:dyDescent="0.2">
      <c r="A46" s="138">
        <v>1923</v>
      </c>
      <c r="B46" s="3">
        <v>20.32</v>
      </c>
      <c r="C46" s="3">
        <v>0</v>
      </c>
      <c r="D46" s="3">
        <v>0</v>
      </c>
      <c r="E46" s="3">
        <v>21.082000000000001</v>
      </c>
      <c r="F46" s="3">
        <v>148.33600000000001</v>
      </c>
      <c r="G46" s="3">
        <v>141.98599999999999</v>
      </c>
      <c r="H46" s="3">
        <v>80.010000000000005</v>
      </c>
      <c r="I46" s="3">
        <v>136.398</v>
      </c>
      <c r="J46" s="3">
        <v>116.84</v>
      </c>
      <c r="K46" s="3">
        <v>381.50799999999998</v>
      </c>
      <c r="L46" s="3">
        <v>223.774</v>
      </c>
      <c r="M46" s="3">
        <v>100.07599999999999</v>
      </c>
      <c r="N46" s="172">
        <v>1370.33</v>
      </c>
      <c r="O46" s="144">
        <f t="shared" si="0"/>
        <v>109</v>
      </c>
    </row>
    <row r="47" spans="1:15" ht="14.25" x14ac:dyDescent="0.2">
      <c r="A47" s="138">
        <v>1924</v>
      </c>
      <c r="B47" s="3">
        <v>0</v>
      </c>
      <c r="C47" s="3">
        <v>1.27</v>
      </c>
      <c r="D47" s="3">
        <v>1.778</v>
      </c>
      <c r="E47" s="3">
        <v>94.488</v>
      </c>
      <c r="F47" s="3">
        <v>139.95400000000001</v>
      </c>
      <c r="G47" s="3">
        <v>213.614</v>
      </c>
      <c r="H47" s="3">
        <v>151.63800000000001</v>
      </c>
      <c r="I47" s="3">
        <v>367.28399999999999</v>
      </c>
      <c r="J47" s="3">
        <v>318.77</v>
      </c>
      <c r="K47" s="3">
        <v>263.65199999999999</v>
      </c>
      <c r="L47" s="3">
        <v>320.80200000000002</v>
      </c>
      <c r="M47" s="3">
        <v>211.07400000000001</v>
      </c>
      <c r="N47" s="172">
        <v>2084.3240000000001</v>
      </c>
      <c r="O47" s="144">
        <f t="shared" si="0"/>
        <v>22</v>
      </c>
    </row>
    <row r="48" spans="1:15" ht="14.25" x14ac:dyDescent="0.2">
      <c r="A48" s="138">
        <v>1925</v>
      </c>
      <c r="B48" s="3">
        <v>36.576000000000001</v>
      </c>
      <c r="C48" s="3">
        <v>1.778</v>
      </c>
      <c r="D48" s="3">
        <v>1.778</v>
      </c>
      <c r="E48" s="3">
        <v>66.802000000000007</v>
      </c>
      <c r="F48" s="3">
        <v>170.94200000000001</v>
      </c>
      <c r="G48" s="3">
        <v>465.83600000000001</v>
      </c>
      <c r="H48" s="3">
        <v>97.281999999999996</v>
      </c>
      <c r="I48" s="3">
        <v>275.08199999999999</v>
      </c>
      <c r="J48" s="3">
        <v>228.85400000000001</v>
      </c>
      <c r="K48" s="3">
        <v>187.19800000000001</v>
      </c>
      <c r="L48" s="3">
        <v>89.408000000000001</v>
      </c>
      <c r="M48" s="3">
        <v>47.752000000000002</v>
      </c>
      <c r="N48" s="172">
        <v>1669.288</v>
      </c>
      <c r="O48" s="144">
        <f t="shared" si="0"/>
        <v>81</v>
      </c>
    </row>
    <row r="49" spans="1:15" ht="14.25" x14ac:dyDescent="0.2">
      <c r="A49" s="138">
        <v>1926</v>
      </c>
      <c r="B49" s="3">
        <v>0.254</v>
      </c>
      <c r="C49" s="3">
        <v>1.778</v>
      </c>
      <c r="D49" s="3">
        <v>0</v>
      </c>
      <c r="E49" s="3">
        <v>2.032</v>
      </c>
      <c r="F49" s="3">
        <v>105.664</v>
      </c>
      <c r="G49" s="3">
        <v>313.18200000000002</v>
      </c>
      <c r="H49" s="3">
        <v>252.22200000000001</v>
      </c>
      <c r="I49" s="3">
        <v>265.43</v>
      </c>
      <c r="J49" s="3">
        <v>213.614</v>
      </c>
      <c r="K49" s="3">
        <v>252.22200000000001</v>
      </c>
      <c r="L49" s="3">
        <v>244.602</v>
      </c>
      <c r="M49" s="3">
        <v>212.85200000000003</v>
      </c>
      <c r="N49" s="172">
        <v>1863.8520000000003</v>
      </c>
      <c r="O49" s="144">
        <f t="shared" si="0"/>
        <v>48</v>
      </c>
    </row>
    <row r="50" spans="1:15" ht="14.25" x14ac:dyDescent="0.2">
      <c r="A50" s="138">
        <v>1927</v>
      </c>
      <c r="B50" s="3">
        <v>4.5720000000000001</v>
      </c>
      <c r="C50" s="3">
        <v>50.545999999999999</v>
      </c>
      <c r="D50" s="3">
        <v>0.254</v>
      </c>
      <c r="E50" s="3">
        <v>118.61799999999999</v>
      </c>
      <c r="F50" s="3">
        <v>230.124</v>
      </c>
      <c r="G50" s="3">
        <v>275.08199999999999</v>
      </c>
      <c r="H50" s="3">
        <v>208.78800000000001</v>
      </c>
      <c r="I50" s="3">
        <v>197.10400000000001</v>
      </c>
      <c r="J50" s="3">
        <v>165.86199999999999</v>
      </c>
      <c r="K50" s="3">
        <v>212.34399999999997</v>
      </c>
      <c r="L50" s="3">
        <v>147.828</v>
      </c>
      <c r="M50" s="3">
        <v>74.930000000000007</v>
      </c>
      <c r="N50" s="172">
        <v>1686.0520000000001</v>
      </c>
      <c r="O50" s="144">
        <f t="shared" si="0"/>
        <v>79</v>
      </c>
    </row>
    <row r="51" spans="1:15" ht="14.25" x14ac:dyDescent="0.2">
      <c r="A51" s="138">
        <v>1928</v>
      </c>
      <c r="B51" s="3">
        <v>0.50800000000000001</v>
      </c>
      <c r="C51" s="3">
        <v>8.1280000000000001</v>
      </c>
      <c r="D51" s="3">
        <v>103.37800000000001</v>
      </c>
      <c r="E51" s="3">
        <v>85.852000000000004</v>
      </c>
      <c r="F51" s="3">
        <v>106.68</v>
      </c>
      <c r="G51" s="3">
        <v>223.012</v>
      </c>
      <c r="H51" s="3">
        <v>200.91399999999999</v>
      </c>
      <c r="I51" s="3">
        <v>174.49799999999999</v>
      </c>
      <c r="J51" s="3">
        <v>265.17599999999999</v>
      </c>
      <c r="K51" s="3">
        <v>271.77999999999997</v>
      </c>
      <c r="L51" s="3">
        <v>520.95399999999995</v>
      </c>
      <c r="M51" s="3">
        <v>176.53</v>
      </c>
      <c r="N51" s="172">
        <v>2137.41</v>
      </c>
      <c r="O51" s="144">
        <f t="shared" si="0"/>
        <v>13</v>
      </c>
    </row>
    <row r="52" spans="1:15" ht="14.25" x14ac:dyDescent="0.2">
      <c r="A52" s="138">
        <v>1929</v>
      </c>
      <c r="B52" s="3">
        <v>4.3179999999999996</v>
      </c>
      <c r="C52" s="3">
        <v>0.50800000000000001</v>
      </c>
      <c r="D52" s="3">
        <v>55.625999999999998</v>
      </c>
      <c r="E52" s="3">
        <v>10.922000000000001</v>
      </c>
      <c r="F52" s="3">
        <v>102.616</v>
      </c>
      <c r="G52" s="3">
        <v>237.23599999999999</v>
      </c>
      <c r="H52" s="3">
        <v>132.58799999999999</v>
      </c>
      <c r="I52" s="3">
        <v>303.78399999999999</v>
      </c>
      <c r="J52" s="3">
        <v>235.20400000000001</v>
      </c>
      <c r="K52" s="3">
        <v>200.40600000000001</v>
      </c>
      <c r="L52" s="3">
        <v>320.548</v>
      </c>
      <c r="M52" s="3">
        <v>105.91800000000001</v>
      </c>
      <c r="N52" s="172">
        <v>1709.674</v>
      </c>
      <c r="O52" s="144">
        <f t="shared" si="0"/>
        <v>75</v>
      </c>
    </row>
    <row r="53" spans="1:15" ht="14.25" x14ac:dyDescent="0.2">
      <c r="A53" s="138">
        <v>1930</v>
      </c>
      <c r="B53" s="3">
        <v>1.27</v>
      </c>
      <c r="C53" s="3">
        <v>21.59</v>
      </c>
      <c r="D53" s="3">
        <v>0.254</v>
      </c>
      <c r="E53" s="3">
        <v>172.21199999999999</v>
      </c>
      <c r="F53" s="3">
        <v>246.38</v>
      </c>
      <c r="G53" s="3">
        <v>63.5</v>
      </c>
      <c r="H53" s="3">
        <v>102.616</v>
      </c>
      <c r="I53" s="3">
        <v>110.236</v>
      </c>
      <c r="J53" s="3">
        <v>193.29400000000001</v>
      </c>
      <c r="K53" s="3">
        <v>209.29599999999999</v>
      </c>
      <c r="L53" s="3">
        <v>130.048</v>
      </c>
      <c r="M53" s="3">
        <v>61.975999999999999</v>
      </c>
      <c r="N53" s="172">
        <v>1312.672</v>
      </c>
      <c r="O53" s="144">
        <f t="shared" si="0"/>
        <v>114</v>
      </c>
    </row>
    <row r="54" spans="1:15" ht="14.25" x14ac:dyDescent="0.2">
      <c r="A54" s="138">
        <v>1931</v>
      </c>
      <c r="B54" s="3">
        <v>0</v>
      </c>
      <c r="C54" s="3">
        <v>0</v>
      </c>
      <c r="D54" s="3">
        <v>17.78</v>
      </c>
      <c r="E54" s="3">
        <v>36.83</v>
      </c>
      <c r="F54" s="3">
        <v>334.01</v>
      </c>
      <c r="G54" s="3">
        <v>198.374</v>
      </c>
      <c r="H54" s="3">
        <v>266.19200000000001</v>
      </c>
      <c r="I54" s="3">
        <v>108.712</v>
      </c>
      <c r="J54" s="3">
        <v>281.68599999999998</v>
      </c>
      <c r="K54" s="3">
        <v>235.20400000000001</v>
      </c>
      <c r="L54" s="3">
        <v>320.04000000000002</v>
      </c>
      <c r="M54" s="3">
        <v>125.98399999999999</v>
      </c>
      <c r="N54" s="172">
        <v>1924.8119999999999</v>
      </c>
      <c r="O54" s="144">
        <f t="shared" si="0"/>
        <v>35</v>
      </c>
    </row>
    <row r="55" spans="1:15" ht="14.25" x14ac:dyDescent="0.2">
      <c r="A55" s="138">
        <v>1932</v>
      </c>
      <c r="B55" s="3">
        <v>9.6519999999999992</v>
      </c>
      <c r="C55" s="3">
        <v>11.683999999999999</v>
      </c>
      <c r="D55" s="3">
        <v>3.302</v>
      </c>
      <c r="E55" s="3">
        <v>192.024</v>
      </c>
      <c r="F55" s="3">
        <v>238.506</v>
      </c>
      <c r="G55" s="3">
        <v>234.44200000000001</v>
      </c>
      <c r="H55" s="3">
        <v>159.76599999999999</v>
      </c>
      <c r="I55" s="3">
        <v>193.29400000000001</v>
      </c>
      <c r="J55" s="3">
        <v>183.642</v>
      </c>
      <c r="K55" s="3">
        <v>294.64</v>
      </c>
      <c r="L55" s="3">
        <v>258.572</v>
      </c>
      <c r="M55" s="3">
        <v>67.563999999999993</v>
      </c>
      <c r="N55" s="172">
        <v>1847.0880000000004</v>
      </c>
      <c r="O55" s="144">
        <f t="shared" si="0"/>
        <v>52</v>
      </c>
    </row>
    <row r="56" spans="1:15" ht="14.25" x14ac:dyDescent="0.2">
      <c r="A56" s="138">
        <v>1933</v>
      </c>
      <c r="B56" s="3">
        <v>41.402000000000001</v>
      </c>
      <c r="C56" s="3">
        <v>7.62</v>
      </c>
      <c r="D56" s="3">
        <v>11.683999999999999</v>
      </c>
      <c r="E56" s="3">
        <v>87.884</v>
      </c>
      <c r="F56" s="3">
        <v>202.184</v>
      </c>
      <c r="G56" s="3">
        <v>364.74400000000003</v>
      </c>
      <c r="H56" s="3">
        <v>152.654</v>
      </c>
      <c r="I56" s="3">
        <v>166.37</v>
      </c>
      <c r="J56" s="3">
        <v>131.572</v>
      </c>
      <c r="K56" s="3">
        <v>149.352</v>
      </c>
      <c r="L56" s="3">
        <v>337.31200000000001</v>
      </c>
      <c r="M56" s="3">
        <v>186.69</v>
      </c>
      <c r="N56" s="172">
        <v>1839.4680000000003</v>
      </c>
      <c r="O56" s="144">
        <f t="shared" si="0"/>
        <v>54</v>
      </c>
    </row>
    <row r="57" spans="1:15" ht="14.25" x14ac:dyDescent="0.2">
      <c r="A57" s="138">
        <v>1934</v>
      </c>
      <c r="B57" s="3">
        <v>102.616</v>
      </c>
      <c r="C57" s="3">
        <v>1.778</v>
      </c>
      <c r="D57" s="3">
        <v>5.08</v>
      </c>
      <c r="E57" s="3">
        <v>129.286</v>
      </c>
      <c r="F57" s="3">
        <v>125.98399999999999</v>
      </c>
      <c r="G57" s="3">
        <v>275.58999999999997</v>
      </c>
      <c r="H57" s="3">
        <v>136.90600000000001</v>
      </c>
      <c r="I57" s="3">
        <v>114.80800000000001</v>
      </c>
      <c r="J57" s="3">
        <v>416.05199999999996</v>
      </c>
      <c r="K57" s="3">
        <v>290.57600000000002</v>
      </c>
      <c r="L57" s="3">
        <v>327.40600000000001</v>
      </c>
      <c r="M57" s="3">
        <v>68.834000000000003</v>
      </c>
      <c r="N57" s="172">
        <v>1994.9159999999999</v>
      </c>
      <c r="O57" s="144">
        <f t="shared" si="0"/>
        <v>30</v>
      </c>
    </row>
    <row r="58" spans="1:15" ht="14.25" x14ac:dyDescent="0.2">
      <c r="A58" s="138">
        <v>1935</v>
      </c>
      <c r="B58" s="3">
        <v>22.352</v>
      </c>
      <c r="C58" s="3">
        <v>9.1440000000000001</v>
      </c>
      <c r="D58" s="3">
        <v>0</v>
      </c>
      <c r="E58" s="3">
        <v>60.96</v>
      </c>
      <c r="F58" s="3">
        <v>205.74</v>
      </c>
      <c r="G58" s="3">
        <v>191.51599999999999</v>
      </c>
      <c r="H58" s="3">
        <v>334.26400000000001</v>
      </c>
      <c r="I58" s="3">
        <v>289.81400000000002</v>
      </c>
      <c r="J58" s="3">
        <v>119.38</v>
      </c>
      <c r="K58" s="3">
        <v>272.54199999999997</v>
      </c>
      <c r="L58" s="3">
        <v>500.38</v>
      </c>
      <c r="M58" s="3">
        <v>109.474</v>
      </c>
      <c r="N58" s="172">
        <v>2115.5660000000003</v>
      </c>
      <c r="O58" s="144">
        <f t="shared" si="0"/>
        <v>17</v>
      </c>
    </row>
    <row r="59" spans="1:15" ht="14.25" x14ac:dyDescent="0.2">
      <c r="A59" s="138">
        <v>1936</v>
      </c>
      <c r="B59" s="3">
        <v>21.082000000000001</v>
      </c>
      <c r="C59" s="3">
        <v>0</v>
      </c>
      <c r="D59" s="3">
        <v>9.1440000000000001</v>
      </c>
      <c r="E59" s="3">
        <v>41.655999999999999</v>
      </c>
      <c r="F59" s="3">
        <v>161.54400000000001</v>
      </c>
      <c r="G59" s="3">
        <v>231.648</v>
      </c>
      <c r="H59" s="3">
        <v>150.876</v>
      </c>
      <c r="I59" s="3">
        <v>155.95599999999999</v>
      </c>
      <c r="J59" s="3">
        <v>218.94800000000001</v>
      </c>
      <c r="K59" s="3">
        <v>240.792</v>
      </c>
      <c r="L59" s="3">
        <v>210.56599999999997</v>
      </c>
      <c r="M59" s="3">
        <v>46.735999999999997</v>
      </c>
      <c r="N59" s="172">
        <v>1488.9480000000001</v>
      </c>
      <c r="O59" s="144">
        <f t="shared" si="0"/>
        <v>105</v>
      </c>
    </row>
    <row r="60" spans="1:15" ht="14.25" x14ac:dyDescent="0.2">
      <c r="A60" s="138">
        <v>1937</v>
      </c>
      <c r="B60" s="3">
        <v>128.77799999999999</v>
      </c>
      <c r="C60" s="3">
        <v>14.224</v>
      </c>
      <c r="D60" s="3">
        <v>61.975999999999999</v>
      </c>
      <c r="E60" s="3">
        <v>33.527999999999999</v>
      </c>
      <c r="F60" s="3">
        <v>278.892</v>
      </c>
      <c r="G60" s="3">
        <v>188.976</v>
      </c>
      <c r="H60" s="3">
        <v>166.87799999999999</v>
      </c>
      <c r="I60" s="3">
        <v>96.52</v>
      </c>
      <c r="J60" s="3">
        <v>276.60599999999999</v>
      </c>
      <c r="K60" s="3">
        <v>231.90199999999999</v>
      </c>
      <c r="L60" s="3">
        <v>258.572</v>
      </c>
      <c r="M60" s="3">
        <v>426.97399999999993</v>
      </c>
      <c r="N60" s="172">
        <v>2163.826</v>
      </c>
      <c r="O60" s="144">
        <f t="shared" si="0"/>
        <v>11</v>
      </c>
    </row>
    <row r="61" spans="1:15" ht="14.25" x14ac:dyDescent="0.2">
      <c r="A61" s="138">
        <v>1938</v>
      </c>
      <c r="B61" s="3">
        <v>55.88</v>
      </c>
      <c r="C61" s="3">
        <v>0.254</v>
      </c>
      <c r="D61" s="3">
        <v>6.35</v>
      </c>
      <c r="E61" s="3">
        <v>49.021999999999998</v>
      </c>
      <c r="F61" s="3">
        <v>305.56200000000001</v>
      </c>
      <c r="G61" s="3">
        <v>241.04599999999999</v>
      </c>
      <c r="H61" s="3">
        <v>191.00800000000001</v>
      </c>
      <c r="I61" s="3">
        <v>300.22800000000001</v>
      </c>
      <c r="J61" s="3">
        <v>209.042</v>
      </c>
      <c r="K61" s="3">
        <v>323.08800000000002</v>
      </c>
      <c r="L61" s="3">
        <v>285.24200000000002</v>
      </c>
      <c r="M61" s="3">
        <v>200.91399999999999</v>
      </c>
      <c r="N61" s="172">
        <v>2167.636</v>
      </c>
      <c r="O61" s="144">
        <f t="shared" ref="O61:O92" si="1">RANK(N61,N$5:N$150,0)</f>
        <v>10</v>
      </c>
    </row>
    <row r="62" spans="1:15" ht="14.25" x14ac:dyDescent="0.2">
      <c r="A62" s="138">
        <v>1939</v>
      </c>
      <c r="B62" s="3">
        <v>10.922000000000001</v>
      </c>
      <c r="C62" s="3">
        <v>0</v>
      </c>
      <c r="D62" s="3">
        <v>0</v>
      </c>
      <c r="E62" s="3">
        <v>23.876000000000001</v>
      </c>
      <c r="F62" s="3">
        <v>117.09399999999999</v>
      </c>
      <c r="G62" s="3">
        <v>321.31</v>
      </c>
      <c r="H62" s="3">
        <v>128.524</v>
      </c>
      <c r="I62" s="3">
        <v>130.048</v>
      </c>
      <c r="J62" s="3">
        <v>206.24799999999996</v>
      </c>
      <c r="K62" s="3">
        <v>328.42200000000003</v>
      </c>
      <c r="L62" s="3">
        <v>166.37</v>
      </c>
      <c r="M62" s="3">
        <v>158.24199999999999</v>
      </c>
      <c r="N62" s="172">
        <v>1591.0559999999998</v>
      </c>
      <c r="O62" s="144">
        <f t="shared" si="1"/>
        <v>94</v>
      </c>
    </row>
    <row r="63" spans="1:15" ht="14.25" x14ac:dyDescent="0.2">
      <c r="A63" s="138">
        <v>1940</v>
      </c>
      <c r="B63" s="3">
        <v>79.756</v>
      </c>
      <c r="C63" s="3">
        <v>2.794</v>
      </c>
      <c r="D63" s="3">
        <v>19.05</v>
      </c>
      <c r="E63" s="3">
        <v>26.67</v>
      </c>
      <c r="F63" s="3">
        <v>184.404</v>
      </c>
      <c r="G63" s="3">
        <v>153.16200000000001</v>
      </c>
      <c r="H63" s="3">
        <v>158.24199999999999</v>
      </c>
      <c r="I63" s="3">
        <v>116.586</v>
      </c>
      <c r="J63" s="3">
        <v>355.346</v>
      </c>
      <c r="K63" s="3">
        <v>163.322</v>
      </c>
      <c r="L63" s="3">
        <v>135.88999999999999</v>
      </c>
      <c r="M63" s="3">
        <v>5.08</v>
      </c>
      <c r="N63" s="172">
        <v>1400.3019999999997</v>
      </c>
      <c r="O63" s="144">
        <f t="shared" si="1"/>
        <v>107</v>
      </c>
    </row>
    <row r="64" spans="1:15" ht="14.25" x14ac:dyDescent="0.2">
      <c r="A64" s="138">
        <v>1941</v>
      </c>
      <c r="B64" s="3">
        <v>22.097999999999999</v>
      </c>
      <c r="C64" s="3">
        <v>13.462</v>
      </c>
      <c r="D64" s="3">
        <v>4.3179999999999996</v>
      </c>
      <c r="E64" s="3">
        <v>120.396</v>
      </c>
      <c r="F64" s="3">
        <v>229.36199999999999</v>
      </c>
      <c r="G64" s="3">
        <v>151.38399999999999</v>
      </c>
      <c r="H64" s="3">
        <v>153.66999999999999</v>
      </c>
      <c r="I64" s="3">
        <v>295.91000000000003</v>
      </c>
      <c r="J64" s="3">
        <v>203.45400000000001</v>
      </c>
      <c r="K64" s="3">
        <v>323.596</v>
      </c>
      <c r="L64" s="3">
        <v>191.262</v>
      </c>
      <c r="M64" s="3">
        <v>137.16</v>
      </c>
      <c r="N64" s="172">
        <v>1846.0719999999999</v>
      </c>
      <c r="O64" s="144">
        <f t="shared" si="1"/>
        <v>53</v>
      </c>
    </row>
    <row r="65" spans="1:15" ht="14.25" x14ac:dyDescent="0.2">
      <c r="A65" s="138">
        <v>1942</v>
      </c>
      <c r="B65" s="3">
        <v>7.62</v>
      </c>
      <c r="C65" s="3">
        <v>11.176</v>
      </c>
      <c r="D65" s="3">
        <v>48.768000000000001</v>
      </c>
      <c r="E65" s="3">
        <v>57.15</v>
      </c>
      <c r="F65" s="3">
        <v>308.86399999999998</v>
      </c>
      <c r="G65" s="3">
        <v>141.98599999999999</v>
      </c>
      <c r="H65" s="3">
        <v>157.988</v>
      </c>
      <c r="I65" s="3">
        <v>137.16</v>
      </c>
      <c r="J65" s="3">
        <v>205.99399999999997</v>
      </c>
      <c r="K65" s="3">
        <v>202.946</v>
      </c>
      <c r="L65" s="3">
        <v>213.614</v>
      </c>
      <c r="M65" s="3">
        <v>285.24200000000002</v>
      </c>
      <c r="N65" s="172">
        <v>1778.5079999999998</v>
      </c>
      <c r="O65" s="144">
        <f t="shared" si="1"/>
        <v>64</v>
      </c>
    </row>
    <row r="66" spans="1:15" ht="14.25" x14ac:dyDescent="0.2">
      <c r="A66" s="138">
        <v>1943</v>
      </c>
      <c r="B66" s="3">
        <v>30.48</v>
      </c>
      <c r="C66" s="3">
        <v>22.606000000000002</v>
      </c>
      <c r="D66" s="3">
        <v>38.1</v>
      </c>
      <c r="E66" s="3">
        <v>91.44</v>
      </c>
      <c r="F66" s="3">
        <v>169.672</v>
      </c>
      <c r="G66" s="3">
        <v>273.05</v>
      </c>
      <c r="H66" s="3">
        <v>164.846</v>
      </c>
      <c r="I66" s="3">
        <v>165.1</v>
      </c>
      <c r="J66" s="3">
        <v>200.15199999999999</v>
      </c>
      <c r="K66" s="3">
        <v>260.858</v>
      </c>
      <c r="L66" s="3">
        <v>192.27799999999999</v>
      </c>
      <c r="M66" s="3">
        <v>216.66200000000001</v>
      </c>
      <c r="N66" s="172">
        <v>1825.2439999999999</v>
      </c>
      <c r="O66" s="144">
        <f t="shared" si="1"/>
        <v>57</v>
      </c>
    </row>
    <row r="67" spans="1:15" ht="14.25" x14ac:dyDescent="0.2">
      <c r="A67" s="138">
        <v>1944</v>
      </c>
      <c r="B67" s="3">
        <v>20.065999999999999</v>
      </c>
      <c r="C67" s="3">
        <v>0</v>
      </c>
      <c r="D67" s="3">
        <v>0</v>
      </c>
      <c r="E67" s="3">
        <v>91.186000000000007</v>
      </c>
      <c r="F67" s="3">
        <v>212.09</v>
      </c>
      <c r="G67" s="3">
        <v>390.39800000000002</v>
      </c>
      <c r="H67" s="3">
        <v>123.19</v>
      </c>
      <c r="I67" s="3">
        <v>367.53800000000001</v>
      </c>
      <c r="J67" s="3">
        <v>154.43199999999999</v>
      </c>
      <c r="K67" s="3">
        <v>286.76600000000002</v>
      </c>
      <c r="L67" s="3">
        <v>197.10400000000001</v>
      </c>
      <c r="M67" s="3">
        <v>104.14</v>
      </c>
      <c r="N67" s="172">
        <v>1946.9100000000003</v>
      </c>
      <c r="O67" s="144">
        <f t="shared" si="1"/>
        <v>33</v>
      </c>
    </row>
    <row r="68" spans="1:15" ht="14.25" x14ac:dyDescent="0.2">
      <c r="A68" s="138">
        <v>1945</v>
      </c>
      <c r="B68" s="3">
        <v>19.05</v>
      </c>
      <c r="C68" s="3">
        <v>2.794</v>
      </c>
      <c r="D68" s="3">
        <v>0</v>
      </c>
      <c r="E68" s="3">
        <v>46.735999999999997</v>
      </c>
      <c r="F68" s="3">
        <v>107.18799999999999</v>
      </c>
      <c r="G68" s="3">
        <v>131.31800000000001</v>
      </c>
      <c r="H68" s="3">
        <v>149.60599999999999</v>
      </c>
      <c r="I68" s="3">
        <v>161.798</v>
      </c>
      <c r="J68" s="3">
        <v>130.55600000000001</v>
      </c>
      <c r="K68" s="3">
        <v>440.94400000000002</v>
      </c>
      <c r="L68" s="3">
        <v>241.04599999999999</v>
      </c>
      <c r="M68" s="3">
        <v>190.75399999999999</v>
      </c>
      <c r="N68" s="172">
        <v>1621.79</v>
      </c>
      <c r="O68" s="144">
        <f t="shared" si="1"/>
        <v>89</v>
      </c>
    </row>
    <row r="69" spans="1:15" ht="14.25" x14ac:dyDescent="0.2">
      <c r="A69" s="138">
        <v>1946</v>
      </c>
      <c r="B69" s="3">
        <v>31.242000000000001</v>
      </c>
      <c r="C69" s="3">
        <v>0.76200000000000001</v>
      </c>
      <c r="D69" s="3">
        <v>27.686</v>
      </c>
      <c r="E69" s="3">
        <v>23.114000000000001</v>
      </c>
      <c r="F69" s="3">
        <v>60.706000000000003</v>
      </c>
      <c r="G69" s="3">
        <v>106.17199999999998</v>
      </c>
      <c r="H69" s="3">
        <v>188.976</v>
      </c>
      <c r="I69" s="3">
        <v>166.624</v>
      </c>
      <c r="J69" s="3">
        <v>66.548000000000002</v>
      </c>
      <c r="K69" s="3">
        <v>356.87</v>
      </c>
      <c r="L69" s="3">
        <v>205.232</v>
      </c>
      <c r="M69" s="3">
        <v>131.31800000000001</v>
      </c>
      <c r="N69" s="172">
        <v>1365.2499999999998</v>
      </c>
      <c r="O69" s="144">
        <f t="shared" si="1"/>
        <v>111</v>
      </c>
    </row>
    <row r="70" spans="1:15" ht="14.25" x14ac:dyDescent="0.2">
      <c r="A70" s="138">
        <v>1947</v>
      </c>
      <c r="B70" s="3">
        <v>27.686</v>
      </c>
      <c r="C70" s="3">
        <v>13.462</v>
      </c>
      <c r="D70" s="3">
        <v>0.50800000000000001</v>
      </c>
      <c r="E70" s="3">
        <v>45.466000000000001</v>
      </c>
      <c r="F70" s="3">
        <v>126.746</v>
      </c>
      <c r="G70" s="3">
        <v>153.92400000000001</v>
      </c>
      <c r="H70" s="3">
        <v>184.15</v>
      </c>
      <c r="I70" s="3">
        <v>148.08199999999999</v>
      </c>
      <c r="J70" s="3">
        <v>136.90600000000001</v>
      </c>
      <c r="K70" s="3">
        <v>245.87200000000001</v>
      </c>
      <c r="L70" s="3">
        <v>260.35000000000002</v>
      </c>
      <c r="M70" s="3">
        <v>141.732</v>
      </c>
      <c r="N70" s="172">
        <v>1484.884</v>
      </c>
      <c r="O70" s="144">
        <f t="shared" si="1"/>
        <v>106</v>
      </c>
    </row>
    <row r="71" spans="1:15" ht="14.25" x14ac:dyDescent="0.2">
      <c r="A71" s="138">
        <v>1948</v>
      </c>
      <c r="B71" s="3">
        <v>32.003999999999998</v>
      </c>
      <c r="C71" s="3">
        <v>0.50800000000000001</v>
      </c>
      <c r="D71" s="3">
        <v>0</v>
      </c>
      <c r="E71" s="3">
        <v>2.794</v>
      </c>
      <c r="F71" s="3">
        <v>131.31800000000001</v>
      </c>
      <c r="G71" s="3">
        <v>160.52799999999999</v>
      </c>
      <c r="H71" s="3">
        <v>162.30600000000001</v>
      </c>
      <c r="I71" s="3">
        <v>104.648</v>
      </c>
      <c r="J71" s="3">
        <v>166.624</v>
      </c>
      <c r="K71" s="3">
        <v>346.202</v>
      </c>
      <c r="L71" s="3">
        <v>324.10399999999998</v>
      </c>
      <c r="M71" s="3">
        <v>59.182000000000002</v>
      </c>
      <c r="N71" s="172">
        <v>1490.2180000000003</v>
      </c>
      <c r="O71" s="144">
        <f t="shared" si="1"/>
        <v>104</v>
      </c>
    </row>
    <row r="72" spans="1:15" ht="14.25" x14ac:dyDescent="0.2">
      <c r="A72" s="138">
        <v>1949</v>
      </c>
      <c r="B72" s="3">
        <v>3.81</v>
      </c>
      <c r="C72" s="3">
        <v>0</v>
      </c>
      <c r="D72" s="3">
        <v>6.6040000000000001</v>
      </c>
      <c r="E72" s="3">
        <v>53.34</v>
      </c>
      <c r="F72" s="3">
        <v>221.99600000000001</v>
      </c>
      <c r="G72" s="3">
        <v>195.834</v>
      </c>
      <c r="H72" s="3">
        <v>170.18</v>
      </c>
      <c r="I72" s="3">
        <v>205.48599999999999</v>
      </c>
      <c r="J72" s="3">
        <v>153.92400000000001</v>
      </c>
      <c r="K72" s="3">
        <v>296.67200000000003</v>
      </c>
      <c r="L72" s="3">
        <v>255.524</v>
      </c>
      <c r="M72" s="3">
        <v>176.02199999999999</v>
      </c>
      <c r="N72" s="172">
        <v>1739.3919999999998</v>
      </c>
      <c r="O72" s="144">
        <f t="shared" si="1"/>
        <v>70</v>
      </c>
    </row>
    <row r="73" spans="1:15" ht="14.25" x14ac:dyDescent="0.2">
      <c r="A73" s="138">
        <v>1950</v>
      </c>
      <c r="B73" s="3">
        <v>6.6040000000000001</v>
      </c>
      <c r="C73" s="3">
        <v>4.0640000000000001</v>
      </c>
      <c r="D73" s="3">
        <v>48.006</v>
      </c>
      <c r="E73" s="3">
        <v>44.195999999999998</v>
      </c>
      <c r="F73" s="3">
        <v>244.85599999999999</v>
      </c>
      <c r="G73" s="3">
        <v>301.75200000000001</v>
      </c>
      <c r="H73" s="3">
        <v>308.35599999999999</v>
      </c>
      <c r="I73" s="3">
        <v>211.83600000000001</v>
      </c>
      <c r="J73" s="3">
        <v>96.266000000000005</v>
      </c>
      <c r="K73" s="3">
        <v>179.83199999999999</v>
      </c>
      <c r="L73" s="3">
        <v>275.08199999999999</v>
      </c>
      <c r="M73" s="3">
        <v>116.84</v>
      </c>
      <c r="N73" s="172">
        <v>1837.6899999999998</v>
      </c>
      <c r="O73" s="144">
        <f t="shared" si="1"/>
        <v>55</v>
      </c>
    </row>
    <row r="74" spans="1:15" ht="14.25" x14ac:dyDescent="0.2">
      <c r="A74" s="138">
        <v>1951</v>
      </c>
      <c r="B74" s="3">
        <v>36.322000000000003</v>
      </c>
      <c r="C74" s="3">
        <v>40.386000000000003</v>
      </c>
      <c r="D74" s="3">
        <v>8.6359999999999992</v>
      </c>
      <c r="E74" s="3">
        <v>124.206</v>
      </c>
      <c r="F74" s="3">
        <v>208.78800000000001</v>
      </c>
      <c r="G74" s="3">
        <v>100.83799999999999</v>
      </c>
      <c r="H74" s="3">
        <v>126.238</v>
      </c>
      <c r="I74" s="3">
        <v>73.66</v>
      </c>
      <c r="J74" s="3">
        <v>248.666</v>
      </c>
      <c r="K74" s="3">
        <v>332.74</v>
      </c>
      <c r="L74" s="3">
        <v>218.18600000000001</v>
      </c>
      <c r="M74" s="3">
        <v>103.37800000000001</v>
      </c>
      <c r="N74" s="172">
        <v>1622.0439999999999</v>
      </c>
      <c r="O74" s="144">
        <f t="shared" si="1"/>
        <v>88</v>
      </c>
    </row>
    <row r="75" spans="1:15" ht="14.25" x14ac:dyDescent="0.2">
      <c r="A75" s="138">
        <v>1952</v>
      </c>
      <c r="B75" s="3">
        <v>10.414</v>
      </c>
      <c r="C75" s="3">
        <v>2.794</v>
      </c>
      <c r="D75" s="3">
        <v>2.794</v>
      </c>
      <c r="E75" s="3">
        <v>14.731999999999999</v>
      </c>
      <c r="F75" s="3">
        <v>382.524</v>
      </c>
      <c r="G75" s="3">
        <v>164.846</v>
      </c>
      <c r="H75" s="3">
        <v>215.64599999999999</v>
      </c>
      <c r="I75" s="3">
        <v>128.524</v>
      </c>
      <c r="J75" s="3">
        <v>218.44</v>
      </c>
      <c r="K75" s="3">
        <v>376.17399999999998</v>
      </c>
      <c r="L75" s="3">
        <v>275.58999999999997</v>
      </c>
      <c r="M75" s="3">
        <v>341.88400000000001</v>
      </c>
      <c r="N75" s="172">
        <v>2134.3620000000001</v>
      </c>
      <c r="O75" s="144">
        <f t="shared" si="1"/>
        <v>14</v>
      </c>
    </row>
    <row r="76" spans="1:15" ht="14.25" x14ac:dyDescent="0.2">
      <c r="A76" s="138">
        <v>1953</v>
      </c>
      <c r="B76" s="3">
        <v>67.563999999999993</v>
      </c>
      <c r="C76" s="3">
        <v>63.246000000000002</v>
      </c>
      <c r="D76" s="3">
        <v>38.862000000000002</v>
      </c>
      <c r="E76" s="3">
        <v>1.778</v>
      </c>
      <c r="F76" s="3">
        <v>223.52</v>
      </c>
      <c r="G76" s="3">
        <v>189.99199999999999</v>
      </c>
      <c r="H76" s="3">
        <v>134.62</v>
      </c>
      <c r="I76" s="3">
        <v>170.94200000000001</v>
      </c>
      <c r="J76" s="3">
        <v>179.578</v>
      </c>
      <c r="K76" s="3">
        <v>357.37799999999999</v>
      </c>
      <c r="L76" s="3">
        <v>159.512</v>
      </c>
      <c r="M76" s="3">
        <v>132.84200000000001</v>
      </c>
      <c r="N76" s="172">
        <v>1719.8340000000001</v>
      </c>
      <c r="O76" s="144">
        <f t="shared" si="1"/>
        <v>72</v>
      </c>
    </row>
    <row r="77" spans="1:15" ht="14.25" x14ac:dyDescent="0.2">
      <c r="A77" s="138">
        <v>1954</v>
      </c>
      <c r="B77" s="3">
        <v>15.494</v>
      </c>
      <c r="C77" s="3">
        <v>21.844000000000001</v>
      </c>
      <c r="D77" s="3">
        <v>5.08</v>
      </c>
      <c r="E77" s="3">
        <v>84.581999999999994</v>
      </c>
      <c r="F77" s="3">
        <v>219.71</v>
      </c>
      <c r="G77" s="3">
        <v>336.80399999999997</v>
      </c>
      <c r="H77" s="3">
        <v>209.55</v>
      </c>
      <c r="I77" s="3">
        <v>215.64599999999999</v>
      </c>
      <c r="J77" s="3">
        <v>220.47200000000001</v>
      </c>
      <c r="K77" s="3">
        <v>360.17200000000003</v>
      </c>
      <c r="L77" s="3">
        <v>345.94799999999998</v>
      </c>
      <c r="M77" s="3">
        <v>96.52</v>
      </c>
      <c r="N77" s="172">
        <v>2131.8220000000001</v>
      </c>
      <c r="O77" s="144">
        <f t="shared" si="1"/>
        <v>15</v>
      </c>
    </row>
    <row r="78" spans="1:15" ht="14.25" x14ac:dyDescent="0.2">
      <c r="A78" s="138">
        <v>1955</v>
      </c>
      <c r="B78" s="3">
        <v>109.72799999999999</v>
      </c>
      <c r="C78" s="3">
        <v>61.722000000000001</v>
      </c>
      <c r="D78" s="3">
        <v>14.731999999999999</v>
      </c>
      <c r="E78" s="3">
        <v>10.414</v>
      </c>
      <c r="F78" s="3">
        <v>160.274</v>
      </c>
      <c r="G78" s="3">
        <v>211.83600000000001</v>
      </c>
      <c r="H78" s="3">
        <v>255.524</v>
      </c>
      <c r="I78" s="3">
        <v>287.02</v>
      </c>
      <c r="J78" s="3">
        <v>210.31199999999998</v>
      </c>
      <c r="K78" s="3">
        <v>164.084</v>
      </c>
      <c r="L78" s="3">
        <v>400.05</v>
      </c>
      <c r="M78" s="3">
        <v>252.98400000000001</v>
      </c>
      <c r="N78" s="172">
        <v>2138.6799999999998</v>
      </c>
      <c r="O78" s="144">
        <f t="shared" si="1"/>
        <v>12</v>
      </c>
    </row>
    <row r="79" spans="1:15" ht="14.25" x14ac:dyDescent="0.2">
      <c r="A79" s="138">
        <v>1956</v>
      </c>
      <c r="B79" s="3">
        <v>66.802000000000007</v>
      </c>
      <c r="C79" s="3">
        <v>30.988</v>
      </c>
      <c r="D79" s="3">
        <v>10.16</v>
      </c>
      <c r="E79" s="3">
        <v>56.642000000000003</v>
      </c>
      <c r="F79" s="3">
        <v>274.57400000000001</v>
      </c>
      <c r="G79" s="3">
        <v>256.54000000000002</v>
      </c>
      <c r="H79" s="3">
        <v>332.23200000000003</v>
      </c>
      <c r="I79" s="3">
        <v>292.35399999999998</v>
      </c>
      <c r="J79" s="3">
        <v>127</v>
      </c>
      <c r="K79" s="3">
        <v>341.37599999999998</v>
      </c>
      <c r="L79" s="3">
        <v>258.31799999999998</v>
      </c>
      <c r="M79" s="3">
        <v>66.548000000000002</v>
      </c>
      <c r="N79" s="172">
        <v>2113.5340000000001</v>
      </c>
      <c r="O79" s="144">
        <f t="shared" si="1"/>
        <v>18</v>
      </c>
    </row>
    <row r="80" spans="1:15" ht="14.25" x14ac:dyDescent="0.2">
      <c r="A80" s="138">
        <v>1957</v>
      </c>
      <c r="B80" s="3">
        <v>11.176</v>
      </c>
      <c r="C80" s="3">
        <v>0</v>
      </c>
      <c r="D80" s="3">
        <v>0</v>
      </c>
      <c r="E80" s="3">
        <v>46.99</v>
      </c>
      <c r="F80" s="3">
        <v>233.172</v>
      </c>
      <c r="G80" s="3">
        <v>145.03399999999999</v>
      </c>
      <c r="H80" s="3">
        <v>272.54199999999997</v>
      </c>
      <c r="I80" s="3">
        <v>255.524</v>
      </c>
      <c r="J80" s="3">
        <v>143.76400000000001</v>
      </c>
      <c r="K80" s="3">
        <v>246.38</v>
      </c>
      <c r="L80" s="3">
        <v>220.47200000000001</v>
      </c>
      <c r="M80" s="3">
        <v>15.494</v>
      </c>
      <c r="N80" s="172">
        <v>1590.5479999999998</v>
      </c>
      <c r="O80" s="144">
        <f t="shared" si="1"/>
        <v>95</v>
      </c>
    </row>
    <row r="81" spans="1:16" ht="14.25" x14ac:dyDescent="0.2">
      <c r="A81" s="138">
        <v>1958</v>
      </c>
      <c r="B81" s="3">
        <v>20.065999999999999</v>
      </c>
      <c r="C81" s="3">
        <v>3.556</v>
      </c>
      <c r="D81" s="3">
        <v>0</v>
      </c>
      <c r="E81" s="3">
        <v>76.453999999999994</v>
      </c>
      <c r="F81" s="3">
        <v>265.93799999999999</v>
      </c>
      <c r="G81" s="3">
        <v>139.69999999999999</v>
      </c>
      <c r="H81" s="3">
        <v>160.274</v>
      </c>
      <c r="I81" s="3">
        <v>245.11</v>
      </c>
      <c r="J81" s="3">
        <v>348.99599999999998</v>
      </c>
      <c r="K81" s="3">
        <v>252.98400000000001</v>
      </c>
      <c r="L81" s="3">
        <v>321.31</v>
      </c>
      <c r="M81" s="3">
        <v>69.849999999999994</v>
      </c>
      <c r="N81" s="172">
        <v>1904.2379999999998</v>
      </c>
      <c r="O81" s="144">
        <f t="shared" si="1"/>
        <v>41</v>
      </c>
    </row>
    <row r="82" spans="1:16" ht="14.25" x14ac:dyDescent="0.2">
      <c r="A82" s="138">
        <v>1959</v>
      </c>
      <c r="B82" s="3">
        <v>26.67</v>
      </c>
      <c r="C82" s="3">
        <v>0</v>
      </c>
      <c r="D82" s="3">
        <v>0</v>
      </c>
      <c r="E82" s="3">
        <v>37.084000000000003</v>
      </c>
      <c r="F82" s="3">
        <v>234.44200000000001</v>
      </c>
      <c r="G82" s="3">
        <v>116.078</v>
      </c>
      <c r="H82" s="3">
        <v>141.98599999999999</v>
      </c>
      <c r="I82" s="3">
        <v>193.548</v>
      </c>
      <c r="J82" s="3">
        <v>147.066</v>
      </c>
      <c r="K82" s="3">
        <v>469.9</v>
      </c>
      <c r="L82" s="3">
        <v>203.2</v>
      </c>
      <c r="M82" s="3">
        <v>214.88399999999999</v>
      </c>
      <c r="N82" s="172">
        <v>1784.8579999999999</v>
      </c>
      <c r="O82" s="144">
        <f t="shared" si="1"/>
        <v>63</v>
      </c>
    </row>
    <row r="83" spans="1:16" ht="14.25" x14ac:dyDescent="0.2">
      <c r="A83" s="138">
        <v>1960</v>
      </c>
      <c r="B83" s="3">
        <v>113.538</v>
      </c>
      <c r="C83" s="3">
        <v>22.352</v>
      </c>
      <c r="D83" s="3">
        <v>14.224</v>
      </c>
      <c r="E83" s="3">
        <v>173.482</v>
      </c>
      <c r="F83" s="3">
        <v>184.91200000000001</v>
      </c>
      <c r="G83" s="3">
        <v>136.14400000000001</v>
      </c>
      <c r="H83" s="3">
        <v>142.494</v>
      </c>
      <c r="I83" s="3">
        <v>298.19600000000003</v>
      </c>
      <c r="J83" s="3">
        <v>153.16200000000001</v>
      </c>
      <c r="K83" s="3">
        <v>145.79599999999999</v>
      </c>
      <c r="L83" s="3">
        <v>282.95600000000002</v>
      </c>
      <c r="M83" s="3">
        <v>214.88399999999999</v>
      </c>
      <c r="N83" s="172">
        <v>1882.1400000000003</v>
      </c>
      <c r="O83" s="144">
        <f t="shared" si="1"/>
        <v>44</v>
      </c>
    </row>
    <row r="84" spans="1:16" ht="14.25" x14ac:dyDescent="0.2">
      <c r="A84" s="138">
        <v>1961</v>
      </c>
      <c r="B84" s="3">
        <v>16.763999999999999</v>
      </c>
      <c r="C84" s="3">
        <v>19.05</v>
      </c>
      <c r="D84" s="3">
        <v>5.08</v>
      </c>
      <c r="E84" s="3">
        <v>53.085999999999991</v>
      </c>
      <c r="F84" s="3">
        <v>127.508</v>
      </c>
      <c r="G84" s="3">
        <v>272.28800000000001</v>
      </c>
      <c r="H84" s="3">
        <v>213.36</v>
      </c>
      <c r="I84" s="3">
        <v>150.36799999999999</v>
      </c>
      <c r="J84" s="3">
        <v>182.626</v>
      </c>
      <c r="K84" s="3">
        <v>268.73200000000003</v>
      </c>
      <c r="L84" s="3">
        <v>215.64599999999999</v>
      </c>
      <c r="M84" s="3">
        <v>120.396</v>
      </c>
      <c r="N84" s="172">
        <v>1644.9039999999998</v>
      </c>
      <c r="O84" s="144">
        <f t="shared" si="1"/>
        <v>82</v>
      </c>
    </row>
    <row r="85" spans="1:16" ht="14.25" x14ac:dyDescent="0.2">
      <c r="A85" s="138">
        <v>1962</v>
      </c>
      <c r="B85" s="3">
        <v>15.24</v>
      </c>
      <c r="C85" s="3">
        <v>1.27</v>
      </c>
      <c r="D85" s="3">
        <v>4.3179999999999996</v>
      </c>
      <c r="E85" s="3">
        <v>10.922000000000001</v>
      </c>
      <c r="F85" s="3">
        <v>140.71600000000001</v>
      </c>
      <c r="G85" s="3">
        <v>259.08</v>
      </c>
      <c r="H85" s="3">
        <v>144.52600000000001</v>
      </c>
      <c r="I85" s="3">
        <v>163.322</v>
      </c>
      <c r="J85" s="3">
        <v>136.90600000000001</v>
      </c>
      <c r="K85" s="3">
        <v>341.63</v>
      </c>
      <c r="L85" s="3">
        <v>340.10599999999999</v>
      </c>
      <c r="M85" s="3">
        <v>208.53400000000002</v>
      </c>
      <c r="N85" s="172">
        <v>1766.57</v>
      </c>
      <c r="O85" s="144">
        <f t="shared" si="1"/>
        <v>67</v>
      </c>
    </row>
    <row r="86" spans="1:16" ht="14.25" x14ac:dyDescent="0.2">
      <c r="A86" s="138">
        <v>1963</v>
      </c>
      <c r="B86" s="3">
        <v>49.276000000000003</v>
      </c>
      <c r="C86" s="3">
        <v>97.028000000000006</v>
      </c>
      <c r="D86" s="3">
        <v>3.048</v>
      </c>
      <c r="E86" s="3">
        <v>153.416</v>
      </c>
      <c r="F86" s="3">
        <v>127</v>
      </c>
      <c r="G86" s="3">
        <v>186.69</v>
      </c>
      <c r="H86" s="3">
        <v>212.85200000000003</v>
      </c>
      <c r="I86" s="3">
        <v>174.244</v>
      </c>
      <c r="J86" s="3">
        <v>131.31800000000001</v>
      </c>
      <c r="K86" s="3">
        <v>194.31</v>
      </c>
      <c r="L86" s="3">
        <v>266.44600000000003</v>
      </c>
      <c r="M86" s="3">
        <v>20.32</v>
      </c>
      <c r="N86" s="172">
        <v>1615.9480000000001</v>
      </c>
      <c r="O86" s="144">
        <f t="shared" si="1"/>
        <v>90</v>
      </c>
    </row>
    <row r="87" spans="1:16" ht="14.25" x14ac:dyDescent="0.2">
      <c r="A87" s="138">
        <v>1964</v>
      </c>
      <c r="B87" s="3">
        <v>0</v>
      </c>
      <c r="C87" s="3">
        <v>11.683999999999999</v>
      </c>
      <c r="D87" s="3">
        <v>0</v>
      </c>
      <c r="E87" s="3">
        <v>166.11600000000001</v>
      </c>
      <c r="F87" s="3">
        <v>170.68799999999999</v>
      </c>
      <c r="G87" s="3">
        <v>154.178</v>
      </c>
      <c r="H87" s="3">
        <v>136.65199999999999</v>
      </c>
      <c r="I87" s="3">
        <v>244.34800000000001</v>
      </c>
      <c r="J87" s="3">
        <v>175.51400000000001</v>
      </c>
      <c r="K87" s="3">
        <v>267.97000000000003</v>
      </c>
      <c r="L87" s="3">
        <v>305.05399999999997</v>
      </c>
      <c r="M87" s="3">
        <v>79.248000000000005</v>
      </c>
      <c r="N87" s="172">
        <v>1711.4519999999998</v>
      </c>
      <c r="O87" s="144">
        <f t="shared" si="1"/>
        <v>74</v>
      </c>
    </row>
    <row r="88" spans="1:16" ht="14.25" x14ac:dyDescent="0.2">
      <c r="A88" s="138">
        <v>1965</v>
      </c>
      <c r="B88" s="3">
        <v>34.29</v>
      </c>
      <c r="C88" s="3">
        <v>2.032</v>
      </c>
      <c r="D88" s="3">
        <v>0</v>
      </c>
      <c r="E88" s="3">
        <v>6.6040000000000001</v>
      </c>
      <c r="F88" s="3">
        <v>333.75599999999997</v>
      </c>
      <c r="G88" s="3">
        <v>124.71399999999997</v>
      </c>
      <c r="H88" s="3">
        <v>92.456000000000017</v>
      </c>
      <c r="I88" s="3">
        <v>196.59599999999998</v>
      </c>
      <c r="J88" s="3">
        <v>231.14</v>
      </c>
      <c r="K88" s="3">
        <v>307.08600000000001</v>
      </c>
      <c r="L88" s="3">
        <v>435.86399999999992</v>
      </c>
      <c r="M88" s="3">
        <v>103.37799999999999</v>
      </c>
      <c r="N88" s="172">
        <v>1867.9159999999999</v>
      </c>
      <c r="O88" s="144">
        <f t="shared" si="1"/>
        <v>47</v>
      </c>
      <c r="P88" s="13"/>
    </row>
    <row r="89" spans="1:16" ht="14.25" x14ac:dyDescent="0.2">
      <c r="A89" s="138">
        <v>1966</v>
      </c>
      <c r="B89" s="3">
        <v>61.467999999999989</v>
      </c>
      <c r="C89" s="3">
        <v>0</v>
      </c>
      <c r="D89" s="3">
        <v>2.54</v>
      </c>
      <c r="E89" s="3">
        <v>81.025999999999996</v>
      </c>
      <c r="F89" s="3">
        <v>340.36</v>
      </c>
      <c r="G89" s="3">
        <v>353.06</v>
      </c>
      <c r="H89" s="3">
        <v>289.30599999999993</v>
      </c>
      <c r="I89" s="3">
        <v>89.915999999999983</v>
      </c>
      <c r="J89" s="3">
        <v>278.63799999999998</v>
      </c>
      <c r="K89" s="3">
        <v>589.53399999999999</v>
      </c>
      <c r="L89" s="3">
        <v>233.17199999999991</v>
      </c>
      <c r="M89" s="3">
        <v>128.77800000000002</v>
      </c>
      <c r="N89" s="172">
        <v>2447.7979999999998</v>
      </c>
      <c r="O89" s="144">
        <f t="shared" si="1"/>
        <v>3</v>
      </c>
      <c r="P89" s="13"/>
    </row>
    <row r="90" spans="1:16" ht="14.25" x14ac:dyDescent="0.2">
      <c r="A90" s="138">
        <v>1967</v>
      </c>
      <c r="B90" s="3">
        <v>4.8259999999999996</v>
      </c>
      <c r="C90" s="3">
        <v>0</v>
      </c>
      <c r="D90" s="3">
        <v>43.688000000000009</v>
      </c>
      <c r="E90" s="3">
        <v>151.38399999999996</v>
      </c>
      <c r="F90" s="3">
        <v>132.58800000000002</v>
      </c>
      <c r="G90" s="3">
        <v>165.86199999999997</v>
      </c>
      <c r="H90" s="3">
        <v>205.99400000000003</v>
      </c>
      <c r="I90" s="3">
        <v>308.35599999999999</v>
      </c>
      <c r="J90" s="3">
        <v>329.94600000000003</v>
      </c>
      <c r="K90" s="3">
        <v>189.23</v>
      </c>
      <c r="L90" s="3">
        <v>301.49799999999999</v>
      </c>
      <c r="M90" s="3">
        <v>220.2180000000001</v>
      </c>
      <c r="N90" s="172">
        <v>2053.59</v>
      </c>
      <c r="O90" s="144">
        <f t="shared" si="1"/>
        <v>26</v>
      </c>
      <c r="P90" s="13"/>
    </row>
    <row r="91" spans="1:16" ht="14.25" x14ac:dyDescent="0.2">
      <c r="A91" s="138">
        <v>1968</v>
      </c>
      <c r="B91" s="3">
        <v>0</v>
      </c>
      <c r="C91" s="3">
        <v>43.942</v>
      </c>
      <c r="D91" s="3">
        <v>19.811999999999998</v>
      </c>
      <c r="E91" s="3">
        <v>14.478000000000003</v>
      </c>
      <c r="F91" s="3">
        <v>173.73599999999996</v>
      </c>
      <c r="G91" s="3">
        <v>196.596</v>
      </c>
      <c r="H91" s="3">
        <v>264.66799999999995</v>
      </c>
      <c r="I91" s="3">
        <v>204.21599999999998</v>
      </c>
      <c r="J91" s="3">
        <v>118.61799999999998</v>
      </c>
      <c r="K91" s="3">
        <v>247.90399999999994</v>
      </c>
      <c r="L91" s="3">
        <v>188.72200000000004</v>
      </c>
      <c r="M91" s="3">
        <v>74.168000000000006</v>
      </c>
      <c r="N91" s="172">
        <v>1546.8600000000001</v>
      </c>
      <c r="O91" s="144">
        <f t="shared" si="1"/>
        <v>99</v>
      </c>
      <c r="P91" s="13"/>
    </row>
    <row r="92" spans="1:16" ht="14.25" x14ac:dyDescent="0.2">
      <c r="A92" s="138">
        <v>1969</v>
      </c>
      <c r="B92" s="3">
        <v>75.183999999999997</v>
      </c>
      <c r="C92" s="3">
        <v>43.18</v>
      </c>
      <c r="D92" s="3">
        <v>9.3979999999999997</v>
      </c>
      <c r="E92" s="3">
        <v>171.70400000000001</v>
      </c>
      <c r="F92" s="3">
        <v>194.05600000000001</v>
      </c>
      <c r="G92" s="3">
        <v>153.92399999999998</v>
      </c>
      <c r="H92" s="3">
        <v>122.17400000000002</v>
      </c>
      <c r="I92" s="3">
        <v>296.16399999999999</v>
      </c>
      <c r="J92" s="3">
        <v>175.26</v>
      </c>
      <c r="K92" s="3">
        <v>178.56199999999993</v>
      </c>
      <c r="L92" s="3">
        <v>311.14999999999998</v>
      </c>
      <c r="M92" s="3">
        <v>123.95199999999993</v>
      </c>
      <c r="N92" s="172">
        <v>1854.7079999999999</v>
      </c>
      <c r="O92" s="144">
        <f t="shared" si="1"/>
        <v>51</v>
      </c>
      <c r="P92" s="13"/>
    </row>
    <row r="93" spans="1:16" ht="14.25" x14ac:dyDescent="0.2">
      <c r="A93" s="138">
        <v>1970</v>
      </c>
      <c r="B93" s="3">
        <v>93.726000000000028</v>
      </c>
      <c r="C93" s="3">
        <v>1.778</v>
      </c>
      <c r="D93" s="3">
        <v>17.271999999999998</v>
      </c>
      <c r="E93" s="3">
        <v>81.02600000000001</v>
      </c>
      <c r="F93" s="3">
        <v>326.39000000000004</v>
      </c>
      <c r="G93" s="3">
        <v>135.89000000000001</v>
      </c>
      <c r="H93" s="3">
        <v>150.114</v>
      </c>
      <c r="I93" s="3">
        <v>175.76799999999997</v>
      </c>
      <c r="J93" s="3">
        <v>212.852</v>
      </c>
      <c r="K93" s="3">
        <v>206.756</v>
      </c>
      <c r="L93" s="3">
        <v>202.18400000000003</v>
      </c>
      <c r="M93" s="3">
        <v>195.07200000000003</v>
      </c>
      <c r="N93" s="172">
        <v>1798.8280000000004</v>
      </c>
      <c r="O93" s="144">
        <f t="shared" ref="O93:O124" si="2">RANK(N93,N$5:N$150,0)</f>
        <v>61</v>
      </c>
      <c r="P93" s="13"/>
    </row>
    <row r="94" spans="1:16" ht="14.25" x14ac:dyDescent="0.2">
      <c r="A94" s="138">
        <v>1971</v>
      </c>
      <c r="B94" s="3">
        <v>225.80600000000001</v>
      </c>
      <c r="C94" s="3">
        <v>8.3819999999999997</v>
      </c>
      <c r="D94" s="3">
        <v>16.763999999999999</v>
      </c>
      <c r="E94" s="3">
        <v>78.739999999999995</v>
      </c>
      <c r="F94" s="3">
        <v>139.95399999999995</v>
      </c>
      <c r="G94" s="3">
        <v>173.73599999999999</v>
      </c>
      <c r="H94" s="3">
        <v>133.60400000000001</v>
      </c>
      <c r="I94" s="3">
        <v>242.316</v>
      </c>
      <c r="J94" s="3">
        <v>237.99799999999996</v>
      </c>
      <c r="K94" s="3">
        <v>295.65600000000001</v>
      </c>
      <c r="L94" s="3">
        <v>266.44600000000003</v>
      </c>
      <c r="M94" s="3">
        <v>59.181999999999988</v>
      </c>
      <c r="N94" s="172">
        <f t="shared" ref="N94:N131" si="3">IF(COUNT(B94:M94)=12,SUM(B94:M94),"")</f>
        <v>1878.5840000000001</v>
      </c>
      <c r="O94" s="144">
        <f t="shared" si="2"/>
        <v>46</v>
      </c>
      <c r="P94" s="13"/>
    </row>
    <row r="95" spans="1:16" ht="14.25" x14ac:dyDescent="0.2">
      <c r="A95" s="138">
        <v>1972</v>
      </c>
      <c r="B95" s="3">
        <v>263.39800000000002</v>
      </c>
      <c r="C95" s="3">
        <v>39.624000000000002</v>
      </c>
      <c r="D95" s="3">
        <v>11.937999999999999</v>
      </c>
      <c r="E95" s="3">
        <v>216.40800000000002</v>
      </c>
      <c r="F95" s="3">
        <v>174.49800000000005</v>
      </c>
      <c r="G95" s="3">
        <v>431.11419999999998</v>
      </c>
      <c r="H95" s="3">
        <v>67.817999999999998</v>
      </c>
      <c r="I95" s="3">
        <v>161.29</v>
      </c>
      <c r="J95" s="3">
        <v>284.48</v>
      </c>
      <c r="K95" s="3">
        <v>288.28999999999996</v>
      </c>
      <c r="L95" s="3">
        <v>165.86199999999997</v>
      </c>
      <c r="M95" s="3">
        <v>82.042000000000002</v>
      </c>
      <c r="N95" s="172">
        <f t="shared" si="3"/>
        <v>2186.7621999999997</v>
      </c>
      <c r="O95" s="144">
        <f t="shared" si="2"/>
        <v>9</v>
      </c>
      <c r="P95" s="13"/>
    </row>
    <row r="96" spans="1:16" ht="14.25" x14ac:dyDescent="0.2">
      <c r="A96" s="138">
        <v>1973</v>
      </c>
      <c r="B96" s="3">
        <v>2.54</v>
      </c>
      <c r="C96" s="3">
        <v>0</v>
      </c>
      <c r="D96" s="3">
        <v>1.016</v>
      </c>
      <c r="E96" s="3">
        <v>34.29</v>
      </c>
      <c r="F96" s="3">
        <v>233.42600000000002</v>
      </c>
      <c r="G96" s="3">
        <v>347.47199999999998</v>
      </c>
      <c r="H96" s="3">
        <v>238.25199999999995</v>
      </c>
      <c r="I96" s="3">
        <v>104.13999999999999</v>
      </c>
      <c r="J96" s="3">
        <v>216.66200000000001</v>
      </c>
      <c r="K96" s="3">
        <v>367.53800000000007</v>
      </c>
      <c r="L96" s="3">
        <v>373.63399999999996</v>
      </c>
      <c r="M96" s="3">
        <v>182.11799999999997</v>
      </c>
      <c r="N96" s="172">
        <f t="shared" si="3"/>
        <v>2101.0879999999997</v>
      </c>
      <c r="O96" s="144">
        <f t="shared" si="2"/>
        <v>19</v>
      </c>
      <c r="P96" s="13"/>
    </row>
    <row r="97" spans="1:16" ht="14.25" x14ac:dyDescent="0.2">
      <c r="A97" s="138">
        <v>1974</v>
      </c>
      <c r="B97" s="3">
        <v>32.766000000000005</v>
      </c>
      <c r="C97" s="3">
        <v>47.244</v>
      </c>
      <c r="D97" s="3">
        <v>3.81</v>
      </c>
      <c r="E97" s="3">
        <v>9.1439999999999984</v>
      </c>
      <c r="F97" s="3">
        <v>197.61199999999997</v>
      </c>
      <c r="G97" s="3">
        <v>163.83000000000001</v>
      </c>
      <c r="H97" s="3">
        <v>235.45800000000006</v>
      </c>
      <c r="I97" s="3">
        <v>163.06800000000001</v>
      </c>
      <c r="J97" s="3">
        <v>136.65200000000002</v>
      </c>
      <c r="K97" s="3">
        <v>297.68799999999999</v>
      </c>
      <c r="L97" s="3">
        <v>211.07399999999998</v>
      </c>
      <c r="M97" s="3">
        <v>31.75</v>
      </c>
      <c r="N97" s="172">
        <f t="shared" si="3"/>
        <v>1530.096</v>
      </c>
      <c r="O97" s="144">
        <f t="shared" si="2"/>
        <v>100</v>
      </c>
      <c r="P97" s="13"/>
    </row>
    <row r="98" spans="1:16" ht="14.25" x14ac:dyDescent="0.2">
      <c r="A98" s="138">
        <v>1975</v>
      </c>
      <c r="B98" s="3">
        <v>12.7</v>
      </c>
      <c r="C98" s="3">
        <v>17.78</v>
      </c>
      <c r="D98" s="3">
        <v>0</v>
      </c>
      <c r="E98" s="3">
        <v>86.36</v>
      </c>
      <c r="F98" s="3">
        <v>134.62</v>
      </c>
      <c r="G98" s="3">
        <v>421.64000000000004</v>
      </c>
      <c r="H98" s="3">
        <v>215.9</v>
      </c>
      <c r="I98" s="3">
        <v>342.90000000000003</v>
      </c>
      <c r="J98" s="3">
        <v>149.85999999999999</v>
      </c>
      <c r="K98" s="3">
        <v>490.22000000000008</v>
      </c>
      <c r="L98" s="3">
        <v>309.88000000000011</v>
      </c>
      <c r="M98" s="3">
        <v>403.86000000000007</v>
      </c>
      <c r="N98" s="172">
        <f t="shared" si="3"/>
        <v>2585.7200000000003</v>
      </c>
      <c r="O98" s="144">
        <f t="shared" si="2"/>
        <v>1</v>
      </c>
      <c r="P98" s="13"/>
    </row>
    <row r="99" spans="1:16" ht="14.25" x14ac:dyDescent="0.2">
      <c r="A99" s="138">
        <v>1976</v>
      </c>
      <c r="B99" s="3">
        <v>25.4</v>
      </c>
      <c r="C99" s="3">
        <v>0</v>
      </c>
      <c r="D99" s="3">
        <v>5.08</v>
      </c>
      <c r="E99" s="3">
        <v>25.4</v>
      </c>
      <c r="F99" s="3">
        <v>172.72000000000003</v>
      </c>
      <c r="G99" s="3">
        <v>182.87999999999997</v>
      </c>
      <c r="H99" s="3">
        <v>134.61999999999998</v>
      </c>
      <c r="I99" s="3">
        <v>111.76000000000003</v>
      </c>
      <c r="J99" s="3">
        <v>134.62</v>
      </c>
      <c r="K99" s="3">
        <v>322.58000000000004</v>
      </c>
      <c r="L99" s="3">
        <v>127.00000000000001</v>
      </c>
      <c r="M99" s="3">
        <v>66.039999999999992</v>
      </c>
      <c r="N99" s="172">
        <f t="shared" si="3"/>
        <v>1308.0999999999999</v>
      </c>
      <c r="O99" s="144">
        <f t="shared" si="2"/>
        <v>115</v>
      </c>
      <c r="P99" s="13"/>
    </row>
    <row r="100" spans="1:16" ht="14.25" x14ac:dyDescent="0.2">
      <c r="A100" s="138">
        <v>1977</v>
      </c>
      <c r="B100" s="3">
        <v>0</v>
      </c>
      <c r="C100" s="3">
        <v>2.54</v>
      </c>
      <c r="D100" s="3">
        <v>0</v>
      </c>
      <c r="E100" s="3">
        <v>15.24</v>
      </c>
      <c r="F100" s="3">
        <v>152.39999999999998</v>
      </c>
      <c r="G100" s="3">
        <v>248.92</v>
      </c>
      <c r="H100" s="3">
        <v>127</v>
      </c>
      <c r="I100" s="3">
        <v>165.10000000000002</v>
      </c>
      <c r="J100" s="3">
        <v>208.28</v>
      </c>
      <c r="K100" s="3">
        <v>134.61999999999998</v>
      </c>
      <c r="L100" s="3">
        <v>200.66000000000003</v>
      </c>
      <c r="M100" s="3">
        <v>60.959999999999987</v>
      </c>
      <c r="N100" s="172">
        <f t="shared" si="3"/>
        <v>1315.72</v>
      </c>
      <c r="O100" s="144">
        <f t="shared" si="2"/>
        <v>113</v>
      </c>
      <c r="P100" s="13"/>
    </row>
    <row r="101" spans="1:16" ht="14.25" x14ac:dyDescent="0.2">
      <c r="A101" s="138">
        <v>1978</v>
      </c>
      <c r="B101" s="3">
        <v>7.62</v>
      </c>
      <c r="C101" s="3">
        <v>2.54</v>
      </c>
      <c r="D101" s="3">
        <v>50.8</v>
      </c>
      <c r="E101" s="3">
        <v>162.55999999999997</v>
      </c>
      <c r="F101" s="3">
        <v>200.66</v>
      </c>
      <c r="G101" s="3">
        <v>289.56000000000006</v>
      </c>
      <c r="H101" s="3">
        <v>109.22000000000001</v>
      </c>
      <c r="I101" s="3">
        <v>182.88000000000002</v>
      </c>
      <c r="J101" s="3">
        <v>236.22000000000003</v>
      </c>
      <c r="K101" s="3">
        <v>297.18</v>
      </c>
      <c r="L101" s="3">
        <v>302.2600000000001</v>
      </c>
      <c r="M101" s="3">
        <v>187.96</v>
      </c>
      <c r="N101" s="172">
        <f t="shared" si="3"/>
        <v>2029.46</v>
      </c>
      <c r="O101" s="144">
        <f t="shared" si="2"/>
        <v>29</v>
      </c>
      <c r="P101" s="13"/>
    </row>
    <row r="102" spans="1:16" ht="14.25" x14ac:dyDescent="0.2">
      <c r="A102" s="138">
        <v>1979</v>
      </c>
      <c r="B102" s="3">
        <v>0</v>
      </c>
      <c r="C102" s="3">
        <v>0</v>
      </c>
      <c r="D102" s="3">
        <v>17.78</v>
      </c>
      <c r="E102" s="3">
        <v>124.46000000000001</v>
      </c>
      <c r="F102" s="3">
        <v>114.30000000000001</v>
      </c>
      <c r="G102" s="3">
        <v>83.820000000000007</v>
      </c>
      <c r="H102" s="3">
        <v>71.11999999999999</v>
      </c>
      <c r="I102" s="3">
        <v>261.62</v>
      </c>
      <c r="J102" s="3">
        <v>132.08000000000001</v>
      </c>
      <c r="K102" s="3">
        <v>243.84000000000003</v>
      </c>
      <c r="L102" s="3">
        <v>152.4</v>
      </c>
      <c r="M102" s="3">
        <v>162.56</v>
      </c>
      <c r="N102" s="172">
        <f t="shared" si="3"/>
        <v>1363.98</v>
      </c>
      <c r="O102" s="144">
        <f t="shared" si="2"/>
        <v>112</v>
      </c>
      <c r="P102" s="13"/>
    </row>
    <row r="103" spans="1:16" ht="14.25" x14ac:dyDescent="0.2">
      <c r="A103" s="138">
        <v>1980</v>
      </c>
      <c r="B103" s="3">
        <v>33.020000000000003</v>
      </c>
      <c r="C103" s="3">
        <v>12.7</v>
      </c>
      <c r="D103" s="3">
        <v>0</v>
      </c>
      <c r="E103" s="3">
        <v>20.32</v>
      </c>
      <c r="F103" s="3">
        <v>205.73999999999998</v>
      </c>
      <c r="G103" s="3">
        <v>81.279999999999987</v>
      </c>
      <c r="H103" s="3">
        <v>116.84</v>
      </c>
      <c r="I103" s="3">
        <v>172.72000000000003</v>
      </c>
      <c r="J103" s="3">
        <v>213.36</v>
      </c>
      <c r="K103" s="3">
        <v>165.1</v>
      </c>
      <c r="L103" s="3">
        <v>190.50000000000003</v>
      </c>
      <c r="M103" s="3">
        <v>76.200000000000017</v>
      </c>
      <c r="N103" s="172">
        <f t="shared" si="3"/>
        <v>1287.7800000000002</v>
      </c>
      <c r="O103" s="144">
        <f t="shared" si="2"/>
        <v>116</v>
      </c>
      <c r="P103" s="13"/>
    </row>
    <row r="104" spans="1:16" ht="14.25" x14ac:dyDescent="0.2">
      <c r="A104" s="138">
        <v>1981</v>
      </c>
      <c r="B104" s="3">
        <v>5.08</v>
      </c>
      <c r="C104" s="3">
        <v>12.7</v>
      </c>
      <c r="D104" s="3">
        <v>22.86</v>
      </c>
      <c r="E104" s="3">
        <v>373.38000000000011</v>
      </c>
      <c r="F104" s="3">
        <v>462.28</v>
      </c>
      <c r="G104" s="3">
        <v>241.30000000000004</v>
      </c>
      <c r="H104" s="3">
        <v>266.7</v>
      </c>
      <c r="I104" s="3">
        <v>231.14000000000001</v>
      </c>
      <c r="J104" s="3">
        <v>251.46</v>
      </c>
      <c r="K104" s="3">
        <v>198.12</v>
      </c>
      <c r="L104" s="3">
        <v>220.98000000000002</v>
      </c>
      <c r="M104" s="3">
        <v>238.76</v>
      </c>
      <c r="N104" s="172">
        <f t="shared" si="3"/>
        <v>2524.7600000000002</v>
      </c>
      <c r="O104" s="144">
        <f t="shared" si="2"/>
        <v>2</v>
      </c>
      <c r="P104" s="13"/>
    </row>
    <row r="105" spans="1:16" ht="14.25" x14ac:dyDescent="0.2">
      <c r="A105" s="138">
        <v>1982</v>
      </c>
      <c r="B105" s="3">
        <v>99.060000000000045</v>
      </c>
      <c r="C105" s="3">
        <v>0</v>
      </c>
      <c r="D105" s="3">
        <v>0</v>
      </c>
      <c r="E105" s="3">
        <v>116.84000000000002</v>
      </c>
      <c r="F105" s="3">
        <v>127</v>
      </c>
      <c r="G105" s="3">
        <v>114.30000000000003</v>
      </c>
      <c r="H105" s="3">
        <v>215.9</v>
      </c>
      <c r="I105" s="3">
        <v>165.09999999999997</v>
      </c>
      <c r="J105" s="3">
        <v>297.17999999999995</v>
      </c>
      <c r="K105" s="3">
        <v>259.08000000000004</v>
      </c>
      <c r="L105" s="3">
        <v>162.56</v>
      </c>
      <c r="M105" s="3">
        <v>35.56</v>
      </c>
      <c r="N105" s="172">
        <f t="shared" si="3"/>
        <v>1592.58</v>
      </c>
      <c r="O105" s="144">
        <f t="shared" si="2"/>
        <v>93</v>
      </c>
      <c r="P105" s="13"/>
    </row>
    <row r="106" spans="1:16" ht="14.25" x14ac:dyDescent="0.2">
      <c r="A106" s="138">
        <v>1983</v>
      </c>
      <c r="B106" s="3">
        <v>0</v>
      </c>
      <c r="C106" s="3">
        <v>0</v>
      </c>
      <c r="D106" s="3">
        <v>0</v>
      </c>
      <c r="E106" s="3">
        <v>40.64</v>
      </c>
      <c r="F106" s="3">
        <v>289.56</v>
      </c>
      <c r="G106" s="3">
        <v>218.44000000000003</v>
      </c>
      <c r="H106" s="3">
        <v>162.56</v>
      </c>
      <c r="I106" s="3">
        <v>297.18000000000006</v>
      </c>
      <c r="J106" s="3">
        <v>185.41999999999996</v>
      </c>
      <c r="K106" s="3">
        <v>360.68000000000006</v>
      </c>
      <c r="L106" s="3">
        <v>200.65999999999997</v>
      </c>
      <c r="M106" s="3">
        <v>104.14</v>
      </c>
      <c r="N106" s="172">
        <f t="shared" si="3"/>
        <v>1859.2800000000004</v>
      </c>
      <c r="O106" s="144">
        <f t="shared" si="2"/>
        <v>50</v>
      </c>
      <c r="P106" s="13"/>
    </row>
    <row r="107" spans="1:16" ht="14.25" x14ac:dyDescent="0.2">
      <c r="A107" s="138">
        <v>1984</v>
      </c>
      <c r="B107" s="3">
        <v>60.959999999999994</v>
      </c>
      <c r="C107" s="3">
        <v>106.68</v>
      </c>
      <c r="D107" s="3">
        <v>5.08</v>
      </c>
      <c r="E107" s="3">
        <v>17.78</v>
      </c>
      <c r="F107" s="3">
        <v>114.3</v>
      </c>
      <c r="G107" s="3">
        <v>144.78000000000003</v>
      </c>
      <c r="H107" s="3">
        <v>167.64000000000004</v>
      </c>
      <c r="I107" s="3">
        <v>241.29999999999998</v>
      </c>
      <c r="J107" s="3">
        <v>213.36</v>
      </c>
      <c r="K107" s="3">
        <v>337.82</v>
      </c>
      <c r="L107" s="3">
        <v>147.32</v>
      </c>
      <c r="M107" s="3">
        <v>0</v>
      </c>
      <c r="N107" s="172">
        <f t="shared" si="3"/>
        <v>1557.02</v>
      </c>
      <c r="O107" s="144">
        <f t="shared" si="2"/>
        <v>97</v>
      </c>
      <c r="P107" s="13"/>
    </row>
    <row r="108" spans="1:16" ht="14.25" x14ac:dyDescent="0.2">
      <c r="A108" s="138">
        <v>1985</v>
      </c>
      <c r="B108" s="3">
        <v>30.48</v>
      </c>
      <c r="C108" s="3">
        <v>0</v>
      </c>
      <c r="D108" s="3">
        <v>10.16</v>
      </c>
      <c r="E108" s="3">
        <v>0</v>
      </c>
      <c r="F108" s="3">
        <v>149.85999999999999</v>
      </c>
      <c r="G108" s="3">
        <v>276.86</v>
      </c>
      <c r="H108" s="3">
        <v>124.46000000000001</v>
      </c>
      <c r="I108" s="3">
        <v>106.68</v>
      </c>
      <c r="J108" s="3">
        <v>299.72000000000003</v>
      </c>
      <c r="K108" s="3">
        <v>269.24000000000007</v>
      </c>
      <c r="L108" s="3">
        <v>180.33999999999997</v>
      </c>
      <c r="M108" s="3">
        <v>162.56</v>
      </c>
      <c r="N108" s="172">
        <f t="shared" si="3"/>
        <v>1610.36</v>
      </c>
      <c r="O108" s="144">
        <f t="shared" si="2"/>
        <v>92</v>
      </c>
      <c r="P108" s="13"/>
    </row>
    <row r="109" spans="1:16" ht="14.25" x14ac:dyDescent="0.2">
      <c r="A109" s="138">
        <v>1986</v>
      </c>
      <c r="B109" s="3">
        <v>48.26</v>
      </c>
      <c r="C109" s="3">
        <v>2.54</v>
      </c>
      <c r="D109" s="3">
        <v>5.08</v>
      </c>
      <c r="E109" s="3">
        <v>119.38000000000001</v>
      </c>
      <c r="F109" s="3">
        <v>182.88</v>
      </c>
      <c r="G109" s="3">
        <v>162.56</v>
      </c>
      <c r="H109" s="3">
        <v>134.62000000000003</v>
      </c>
      <c r="I109" s="3">
        <v>137.16000000000003</v>
      </c>
      <c r="J109" s="3">
        <v>248.92</v>
      </c>
      <c r="K109" s="3">
        <v>347.98</v>
      </c>
      <c r="L109" s="3">
        <v>223.52</v>
      </c>
      <c r="M109" s="3">
        <v>104.14</v>
      </c>
      <c r="N109" s="172">
        <f t="shared" si="3"/>
        <v>1717.0400000000002</v>
      </c>
      <c r="O109" s="144">
        <f t="shared" si="2"/>
        <v>73</v>
      </c>
      <c r="P109" s="13"/>
    </row>
    <row r="110" spans="1:16" ht="14.25" x14ac:dyDescent="0.2">
      <c r="A110" s="138">
        <v>1987</v>
      </c>
      <c r="B110" s="3">
        <v>0</v>
      </c>
      <c r="C110" s="3">
        <v>17.78</v>
      </c>
      <c r="D110" s="3">
        <v>5.08</v>
      </c>
      <c r="E110" s="3">
        <v>144.78000000000003</v>
      </c>
      <c r="F110" s="3">
        <v>246.38000000000002</v>
      </c>
      <c r="G110" s="3">
        <v>210.82000000000002</v>
      </c>
      <c r="H110" s="3">
        <v>254.00000000000006</v>
      </c>
      <c r="I110" s="3">
        <v>154.94000000000003</v>
      </c>
      <c r="J110" s="3">
        <v>157.48000000000002</v>
      </c>
      <c r="K110" s="3">
        <v>355.6</v>
      </c>
      <c r="L110" s="3">
        <v>238.76000000000002</v>
      </c>
      <c r="M110" s="3">
        <v>76.200000000000017</v>
      </c>
      <c r="N110" s="172">
        <f t="shared" si="3"/>
        <v>1861.8200000000002</v>
      </c>
      <c r="O110" s="144">
        <f t="shared" si="2"/>
        <v>49</v>
      </c>
      <c r="P110" s="13"/>
    </row>
    <row r="111" spans="1:16" ht="14.25" x14ac:dyDescent="0.2">
      <c r="A111" s="138">
        <v>1988</v>
      </c>
      <c r="B111" s="3">
        <v>0</v>
      </c>
      <c r="C111" s="3">
        <v>2.54</v>
      </c>
      <c r="D111" s="3">
        <v>5.08</v>
      </c>
      <c r="E111" s="3">
        <v>10.16</v>
      </c>
      <c r="F111" s="3">
        <v>279.39999999999998</v>
      </c>
      <c r="G111" s="3">
        <v>297.17999999999995</v>
      </c>
      <c r="H111" s="3">
        <v>220.98000000000002</v>
      </c>
      <c r="I111" s="3">
        <v>350.5200000000001</v>
      </c>
      <c r="J111" s="3">
        <v>243.84</v>
      </c>
      <c r="K111" s="3">
        <v>312.42000000000007</v>
      </c>
      <c r="L111" s="3">
        <v>243.84</v>
      </c>
      <c r="M111" s="3">
        <v>119.38</v>
      </c>
      <c r="N111" s="172">
        <f t="shared" si="3"/>
        <v>2085.34</v>
      </c>
      <c r="O111" s="144">
        <f t="shared" si="2"/>
        <v>21</v>
      </c>
      <c r="P111" s="13"/>
    </row>
    <row r="112" spans="1:16" ht="14.25" x14ac:dyDescent="0.2">
      <c r="A112" s="138">
        <v>1989</v>
      </c>
      <c r="B112" s="3">
        <v>71.12</v>
      </c>
      <c r="C112" s="3">
        <v>15.24</v>
      </c>
      <c r="D112" s="3">
        <v>10.16</v>
      </c>
      <c r="E112" s="3">
        <v>0</v>
      </c>
      <c r="F112" s="3">
        <v>109.22000000000001</v>
      </c>
      <c r="G112" s="3">
        <v>104.14000000000001</v>
      </c>
      <c r="H112" s="3">
        <v>157.48000000000002</v>
      </c>
      <c r="I112" s="3">
        <v>355.60000000000008</v>
      </c>
      <c r="J112" s="3">
        <v>114.30000000000001</v>
      </c>
      <c r="K112" s="3">
        <v>243.84000000000003</v>
      </c>
      <c r="L112" s="3">
        <v>347.98</v>
      </c>
      <c r="M112" s="3">
        <v>106.68000000000002</v>
      </c>
      <c r="N112" s="172">
        <f t="shared" si="3"/>
        <v>1635.76</v>
      </c>
      <c r="O112" s="144">
        <f t="shared" si="2"/>
        <v>84</v>
      </c>
      <c r="P112" s="13"/>
    </row>
    <row r="113" spans="1:28" ht="14.25" x14ac:dyDescent="0.2">
      <c r="A113" s="138">
        <v>1990</v>
      </c>
      <c r="B113" s="3">
        <v>48.26</v>
      </c>
      <c r="C113" s="3">
        <v>17.78</v>
      </c>
      <c r="D113" s="3">
        <v>0</v>
      </c>
      <c r="E113" s="3">
        <v>68.58</v>
      </c>
      <c r="F113" s="3">
        <v>284.48</v>
      </c>
      <c r="G113" s="3">
        <v>274.32</v>
      </c>
      <c r="H113" s="3">
        <v>287.02</v>
      </c>
      <c r="I113" s="3">
        <v>182.88</v>
      </c>
      <c r="J113" s="3">
        <v>132.08000000000001</v>
      </c>
      <c r="K113" s="3">
        <v>233.68</v>
      </c>
      <c r="L113" s="3">
        <v>149.85999999999999</v>
      </c>
      <c r="M113" s="3">
        <v>106.68</v>
      </c>
      <c r="N113" s="172">
        <f t="shared" si="3"/>
        <v>1785.6200000000001</v>
      </c>
      <c r="O113" s="144">
        <f t="shared" si="2"/>
        <v>62</v>
      </c>
      <c r="P113" s="13"/>
    </row>
    <row r="114" spans="1:28" ht="14.25" x14ac:dyDescent="0.2">
      <c r="A114" s="138">
        <v>1991</v>
      </c>
      <c r="B114" s="3">
        <v>27.94</v>
      </c>
      <c r="C114" s="3">
        <v>0</v>
      </c>
      <c r="D114" s="3">
        <v>25.4</v>
      </c>
      <c r="E114" s="3">
        <v>116.84</v>
      </c>
      <c r="F114" s="3">
        <v>332.74</v>
      </c>
      <c r="G114" s="3">
        <v>223.51999999999998</v>
      </c>
      <c r="H114" s="3">
        <v>274.32</v>
      </c>
      <c r="I114" s="3">
        <v>124.46000000000002</v>
      </c>
      <c r="J114" s="3">
        <v>332.74</v>
      </c>
      <c r="K114" s="3">
        <v>220.97999999999996</v>
      </c>
      <c r="L114" s="3">
        <v>226.05999999999997</v>
      </c>
      <c r="M114" s="3">
        <v>38.099999999999994</v>
      </c>
      <c r="N114" s="172">
        <f t="shared" si="3"/>
        <v>1943.1</v>
      </c>
      <c r="O114" s="144">
        <f t="shared" si="2"/>
        <v>34</v>
      </c>
      <c r="P114" s="13"/>
    </row>
    <row r="115" spans="1:28" ht="14.25" x14ac:dyDescent="0.2">
      <c r="A115" s="138">
        <v>1992</v>
      </c>
      <c r="B115" s="3">
        <v>0</v>
      </c>
      <c r="C115" s="3">
        <v>5.08</v>
      </c>
      <c r="D115" s="3">
        <v>0</v>
      </c>
      <c r="E115" s="3">
        <v>7.62</v>
      </c>
      <c r="F115" s="3">
        <v>233.68000000000004</v>
      </c>
      <c r="G115" s="3">
        <v>208.28</v>
      </c>
      <c r="H115" s="3">
        <v>228.59999999999997</v>
      </c>
      <c r="I115" s="3">
        <v>261.62</v>
      </c>
      <c r="J115" s="3">
        <v>264.15999999999997</v>
      </c>
      <c r="K115" s="3">
        <v>317.50000000000011</v>
      </c>
      <c r="L115" s="3">
        <v>251.46000000000004</v>
      </c>
      <c r="M115" s="3">
        <v>144.78</v>
      </c>
      <c r="N115" s="172">
        <f t="shared" si="3"/>
        <v>1922.78</v>
      </c>
      <c r="O115" s="144">
        <f t="shared" si="2"/>
        <v>37</v>
      </c>
      <c r="P115" s="13"/>
    </row>
    <row r="116" spans="1:28" ht="14.25" x14ac:dyDescent="0.2">
      <c r="A116" s="138">
        <v>1993</v>
      </c>
      <c r="B116" s="3">
        <v>50.8</v>
      </c>
      <c r="C116" s="3">
        <v>0</v>
      </c>
      <c r="D116" s="3">
        <v>83.820000000000007</v>
      </c>
      <c r="E116" s="3">
        <v>73.660000000000011</v>
      </c>
      <c r="F116" s="3">
        <v>378.46000000000004</v>
      </c>
      <c r="G116" s="3">
        <v>157.48000000000002</v>
      </c>
      <c r="H116" s="3">
        <v>375.91999999999996</v>
      </c>
      <c r="I116" s="3">
        <v>218.43999999999994</v>
      </c>
      <c r="J116" s="3">
        <v>228.59999999999994</v>
      </c>
      <c r="K116" s="3">
        <v>144.78</v>
      </c>
      <c r="L116" s="3">
        <v>226.06</v>
      </c>
      <c r="M116" s="3">
        <v>121.91999999999999</v>
      </c>
      <c r="N116" s="172">
        <f t="shared" si="3"/>
        <v>2059.9399999999996</v>
      </c>
      <c r="O116" s="144">
        <f t="shared" si="2"/>
        <v>24</v>
      </c>
      <c r="P116" s="13"/>
    </row>
    <row r="117" spans="1:28" ht="14.25" x14ac:dyDescent="0.2">
      <c r="A117" s="138">
        <v>1994</v>
      </c>
      <c r="B117" s="3">
        <v>2.54</v>
      </c>
      <c r="C117" s="3">
        <v>27.94</v>
      </c>
      <c r="D117" s="3">
        <v>66.039999999999992</v>
      </c>
      <c r="E117" s="3">
        <v>66.040000000000006</v>
      </c>
      <c r="F117" s="3">
        <v>302.26</v>
      </c>
      <c r="G117" s="3">
        <v>218.44000000000003</v>
      </c>
      <c r="H117" s="3">
        <v>121.92000000000003</v>
      </c>
      <c r="I117" s="3">
        <v>208.28000000000009</v>
      </c>
      <c r="J117" s="3">
        <v>124.46000000000001</v>
      </c>
      <c r="K117" s="3">
        <v>294.64</v>
      </c>
      <c r="L117" s="3">
        <v>370.84000000000003</v>
      </c>
      <c r="M117" s="3">
        <v>76.2</v>
      </c>
      <c r="N117" s="172">
        <f t="shared" si="3"/>
        <v>1879.6000000000001</v>
      </c>
      <c r="O117" s="144">
        <f t="shared" si="2"/>
        <v>45</v>
      </c>
      <c r="P117" s="13"/>
      <c r="Q117"/>
      <c r="R117"/>
      <c r="S117"/>
      <c r="T117"/>
      <c r="U117"/>
      <c r="V117"/>
      <c r="W117"/>
      <c r="X117"/>
      <c r="Y117"/>
      <c r="Z117"/>
      <c r="AA117"/>
      <c r="AB117"/>
    </row>
    <row r="118" spans="1:28" ht="14.25" x14ac:dyDescent="0.2">
      <c r="A118" s="138">
        <v>1995</v>
      </c>
      <c r="B118" s="3">
        <v>0</v>
      </c>
      <c r="C118" s="3">
        <v>5.08</v>
      </c>
      <c r="D118" s="3">
        <v>60.959999999999994</v>
      </c>
      <c r="E118" s="3">
        <v>66.039999999999992</v>
      </c>
      <c r="F118" s="3">
        <v>337.82</v>
      </c>
      <c r="G118" s="3">
        <v>416.56000000000006</v>
      </c>
      <c r="H118" s="3">
        <v>261.62</v>
      </c>
      <c r="I118" s="3">
        <v>269.24</v>
      </c>
      <c r="J118" s="3">
        <v>350.52</v>
      </c>
      <c r="K118" s="3">
        <v>330.19999999999993</v>
      </c>
      <c r="L118" s="3">
        <v>121.92000000000003</v>
      </c>
      <c r="M118" s="3">
        <v>205.74</v>
      </c>
      <c r="N118" s="172">
        <f t="shared" si="3"/>
        <v>2425.6999999999998</v>
      </c>
      <c r="O118" s="144">
        <f t="shared" si="2"/>
        <v>4</v>
      </c>
      <c r="P118" s="13"/>
    </row>
    <row r="119" spans="1:28" ht="14.25" x14ac:dyDescent="0.2">
      <c r="A119" s="138">
        <v>1996</v>
      </c>
      <c r="B119" s="3">
        <v>121.92</v>
      </c>
      <c r="C119" s="3">
        <v>76.199999999999989</v>
      </c>
      <c r="D119" s="3">
        <v>68.58</v>
      </c>
      <c r="E119" s="3">
        <v>88.899999999999991</v>
      </c>
      <c r="F119" s="3">
        <v>314.96000000000004</v>
      </c>
      <c r="G119" s="3">
        <v>238.75999999999996</v>
      </c>
      <c r="H119" s="3">
        <v>190.5</v>
      </c>
      <c r="I119" s="3">
        <v>154.93999999999997</v>
      </c>
      <c r="J119" s="3">
        <v>139.70000000000002</v>
      </c>
      <c r="K119" s="3">
        <v>256.54000000000002</v>
      </c>
      <c r="L119" s="3">
        <v>312.42000000000007</v>
      </c>
      <c r="M119" s="3">
        <v>127.00000000000001</v>
      </c>
      <c r="N119" s="172">
        <f t="shared" si="3"/>
        <v>2090.42</v>
      </c>
      <c r="O119" s="144">
        <f t="shared" si="2"/>
        <v>20</v>
      </c>
      <c r="P119" s="13"/>
    </row>
    <row r="120" spans="1:28" ht="14.25" x14ac:dyDescent="0.2">
      <c r="A120" s="138">
        <v>1997</v>
      </c>
      <c r="B120" s="3">
        <v>124.46000000000001</v>
      </c>
      <c r="C120" s="3">
        <v>15.24</v>
      </c>
      <c r="D120" s="3">
        <v>0</v>
      </c>
      <c r="E120" s="3">
        <v>2.54</v>
      </c>
      <c r="F120" s="3">
        <v>195.58</v>
      </c>
      <c r="G120" s="3">
        <v>203.2</v>
      </c>
      <c r="H120" s="3">
        <v>205.74</v>
      </c>
      <c r="I120" s="3">
        <v>99.06</v>
      </c>
      <c r="J120" s="3">
        <v>370.84000000000003</v>
      </c>
      <c r="K120" s="3">
        <v>347.98</v>
      </c>
      <c r="L120" s="3">
        <v>345.44000000000011</v>
      </c>
      <c r="M120" s="3">
        <v>0</v>
      </c>
      <c r="N120" s="172">
        <f t="shared" si="3"/>
        <v>1910.08</v>
      </c>
      <c r="O120" s="144">
        <f t="shared" si="2"/>
        <v>39</v>
      </c>
      <c r="P120" s="13"/>
    </row>
    <row r="121" spans="1:28" ht="14.25" x14ac:dyDescent="0.2">
      <c r="A121" s="138">
        <v>1998</v>
      </c>
      <c r="B121" s="3">
        <v>0</v>
      </c>
      <c r="C121" s="3">
        <v>15.24</v>
      </c>
      <c r="D121" s="3">
        <v>0</v>
      </c>
      <c r="E121" s="3">
        <v>68.58</v>
      </c>
      <c r="F121" s="3">
        <v>279.39999999999998</v>
      </c>
      <c r="G121" s="3">
        <v>256.54000000000002</v>
      </c>
      <c r="H121" s="3">
        <v>226.05999999999997</v>
      </c>
      <c r="I121" s="3">
        <v>185.42000000000002</v>
      </c>
      <c r="J121" s="3">
        <v>241.3</v>
      </c>
      <c r="K121" s="3">
        <v>210.81999999999996</v>
      </c>
      <c r="L121" s="3">
        <v>154.94000000000003</v>
      </c>
      <c r="M121" s="3">
        <v>175.26000000000002</v>
      </c>
      <c r="N121" s="172">
        <f t="shared" si="3"/>
        <v>1813.56</v>
      </c>
      <c r="O121" s="144">
        <f t="shared" si="2"/>
        <v>59</v>
      </c>
      <c r="P121" s="13"/>
    </row>
    <row r="122" spans="1:28" ht="14.25" x14ac:dyDescent="0.2">
      <c r="A122" s="138">
        <v>1999</v>
      </c>
      <c r="B122" s="3">
        <v>38.099999999999994</v>
      </c>
      <c r="C122" s="3">
        <v>15.24</v>
      </c>
      <c r="D122" s="3">
        <v>73.66</v>
      </c>
      <c r="E122" s="3">
        <v>58.42</v>
      </c>
      <c r="F122" s="3">
        <v>287.02</v>
      </c>
      <c r="G122" s="3">
        <v>243.83999999999997</v>
      </c>
      <c r="H122" s="3">
        <v>284.48</v>
      </c>
      <c r="I122" s="3">
        <v>137.16000000000003</v>
      </c>
      <c r="J122" s="3">
        <v>193.04</v>
      </c>
      <c r="K122" s="3">
        <v>154.94</v>
      </c>
      <c r="L122" s="3">
        <v>307.34000000000009</v>
      </c>
      <c r="M122" s="3">
        <v>238.75999999999996</v>
      </c>
      <c r="N122" s="172">
        <f t="shared" si="3"/>
        <v>2032.0000000000002</v>
      </c>
      <c r="O122" s="144">
        <f t="shared" si="2"/>
        <v>28</v>
      </c>
      <c r="P122" s="13"/>
    </row>
    <row r="123" spans="1:28" ht="14.25" x14ac:dyDescent="0.2">
      <c r="A123" s="138">
        <v>2000</v>
      </c>
      <c r="B123" s="3">
        <v>43.179999999999993</v>
      </c>
      <c r="C123" s="3">
        <v>35.56</v>
      </c>
      <c r="D123" s="3">
        <v>12.7</v>
      </c>
      <c r="E123" s="3">
        <v>66.040000000000006</v>
      </c>
      <c r="F123" s="3">
        <v>198.11999999999995</v>
      </c>
      <c r="G123" s="3">
        <v>279.39999999999998</v>
      </c>
      <c r="H123" s="3">
        <v>203.20000000000005</v>
      </c>
      <c r="I123" s="3">
        <v>165.10000000000002</v>
      </c>
      <c r="J123" s="3">
        <v>231.14000000000001</v>
      </c>
      <c r="K123" s="3">
        <v>332.74</v>
      </c>
      <c r="L123" s="3">
        <v>193.04000000000002</v>
      </c>
      <c r="M123" s="3">
        <v>149.86000000000001</v>
      </c>
      <c r="N123" s="172">
        <f t="shared" si="3"/>
        <v>1910.08</v>
      </c>
      <c r="O123" s="144">
        <f t="shared" si="2"/>
        <v>39</v>
      </c>
      <c r="P123" s="13"/>
    </row>
    <row r="124" spans="1:28" ht="14.25" x14ac:dyDescent="0.2">
      <c r="A124" s="138">
        <v>2001</v>
      </c>
      <c r="B124" s="3">
        <v>12.7</v>
      </c>
      <c r="C124" s="3">
        <v>0</v>
      </c>
      <c r="D124" s="3">
        <v>0</v>
      </c>
      <c r="E124" s="3">
        <v>58.419999999999995</v>
      </c>
      <c r="F124" s="3">
        <v>172.72000000000003</v>
      </c>
      <c r="G124" s="3">
        <v>220.98000000000002</v>
      </c>
      <c r="H124" s="3">
        <v>134.62</v>
      </c>
      <c r="I124" s="3">
        <v>78.740000000000009</v>
      </c>
      <c r="J124" s="3">
        <v>236.22</v>
      </c>
      <c r="K124" s="3">
        <v>264.16000000000003</v>
      </c>
      <c r="L124" s="3">
        <v>236.22000000000003</v>
      </c>
      <c r="M124" s="3">
        <v>218.44</v>
      </c>
      <c r="N124" s="172">
        <f t="shared" si="3"/>
        <v>1633.2200000000003</v>
      </c>
      <c r="O124" s="144">
        <f t="shared" si="2"/>
        <v>85</v>
      </c>
    </row>
    <row r="125" spans="1:28" ht="14.25" x14ac:dyDescent="0.2">
      <c r="A125" s="138">
        <v>2002</v>
      </c>
      <c r="B125" s="3">
        <v>93.97999999999999</v>
      </c>
      <c r="C125" s="3">
        <v>0</v>
      </c>
      <c r="D125" s="3">
        <v>17.78</v>
      </c>
      <c r="E125" s="3">
        <v>124.46</v>
      </c>
      <c r="F125" s="3">
        <v>93.98</v>
      </c>
      <c r="G125" s="3">
        <v>162.56</v>
      </c>
      <c r="H125" s="3">
        <v>238.76000000000002</v>
      </c>
      <c r="I125" s="3">
        <v>167.64</v>
      </c>
      <c r="J125" s="3">
        <v>101.60000000000001</v>
      </c>
      <c r="K125" s="3">
        <v>251.46</v>
      </c>
      <c r="L125" s="3">
        <v>185.42000000000002</v>
      </c>
      <c r="M125" s="3">
        <v>88.9</v>
      </c>
      <c r="N125" s="172">
        <f t="shared" si="3"/>
        <v>1526.5400000000002</v>
      </c>
      <c r="O125" s="144">
        <f t="shared" ref="O125:O138" si="4">RANK(N125,N$5:N$150,0)</f>
        <v>101</v>
      </c>
    </row>
    <row r="126" spans="1:28" ht="14.25" x14ac:dyDescent="0.2">
      <c r="A126" s="138">
        <v>2003</v>
      </c>
      <c r="B126" s="3">
        <v>0</v>
      </c>
      <c r="C126" s="3">
        <v>20.32</v>
      </c>
      <c r="D126" s="3">
        <v>10.16</v>
      </c>
      <c r="E126" s="3">
        <v>205.74</v>
      </c>
      <c r="F126" s="3">
        <v>223.51999999999998</v>
      </c>
      <c r="G126" s="3">
        <v>203.2</v>
      </c>
      <c r="H126" s="3">
        <v>187.96000000000004</v>
      </c>
      <c r="I126" s="3">
        <v>154.93999999999997</v>
      </c>
      <c r="J126" s="3">
        <v>180.34000000000003</v>
      </c>
      <c r="K126" s="3">
        <v>393.69999999999993</v>
      </c>
      <c r="L126" s="3">
        <v>287.02</v>
      </c>
      <c r="M126" s="3">
        <v>205.74000000000004</v>
      </c>
      <c r="N126" s="172">
        <f t="shared" si="3"/>
        <v>2072.6400000000003</v>
      </c>
      <c r="O126" s="144">
        <f t="shared" si="4"/>
        <v>23</v>
      </c>
    </row>
    <row r="127" spans="1:28" ht="14.25" x14ac:dyDescent="0.2">
      <c r="A127" s="138">
        <v>2004</v>
      </c>
      <c r="B127" s="3">
        <v>7.62</v>
      </c>
      <c r="C127" s="3">
        <v>0</v>
      </c>
      <c r="D127" s="3">
        <v>17.78</v>
      </c>
      <c r="E127" s="3">
        <v>76.199999999999989</v>
      </c>
      <c r="F127" s="3">
        <v>165.1</v>
      </c>
      <c r="G127" s="3">
        <v>167.64000000000004</v>
      </c>
      <c r="H127" s="3">
        <v>220.98000000000002</v>
      </c>
      <c r="I127" s="3">
        <v>170.18</v>
      </c>
      <c r="J127" s="3">
        <v>355.6</v>
      </c>
      <c r="K127" s="3">
        <v>408.94000000000005</v>
      </c>
      <c r="L127" s="3">
        <v>220.98</v>
      </c>
      <c r="M127" s="3">
        <v>83.820000000000007</v>
      </c>
      <c r="N127" s="172">
        <f t="shared" si="3"/>
        <v>1894.84</v>
      </c>
      <c r="O127" s="144">
        <f t="shared" si="4"/>
        <v>43</v>
      </c>
    </row>
    <row r="128" spans="1:28" ht="14.25" x14ac:dyDescent="0.2">
      <c r="A128" s="138">
        <v>2005</v>
      </c>
      <c r="B128" s="3">
        <v>53.34</v>
      </c>
      <c r="C128" s="3">
        <v>0</v>
      </c>
      <c r="D128" s="3">
        <v>27.94</v>
      </c>
      <c r="E128" s="3">
        <v>66.040000000000006</v>
      </c>
      <c r="F128" s="3">
        <v>198.12</v>
      </c>
      <c r="G128" s="3">
        <v>312.42</v>
      </c>
      <c r="H128" s="3">
        <v>213.35999999999999</v>
      </c>
      <c r="I128" s="3">
        <v>104.14</v>
      </c>
      <c r="J128" s="3">
        <v>406.40000000000009</v>
      </c>
      <c r="K128" s="3">
        <v>66.039999999999992</v>
      </c>
      <c r="L128" s="3">
        <v>76.199999999999989</v>
      </c>
      <c r="M128" s="3">
        <v>60.959999999999994</v>
      </c>
      <c r="N128" s="172">
        <f t="shared" si="3"/>
        <v>1584.9600000000003</v>
      </c>
      <c r="O128" s="144">
        <f t="shared" si="4"/>
        <v>96</v>
      </c>
    </row>
    <row r="129" spans="1:15" ht="14.25" x14ac:dyDescent="0.2">
      <c r="A129" s="138">
        <v>2006</v>
      </c>
      <c r="B129" s="3">
        <v>17.779999999999998</v>
      </c>
      <c r="C129" s="3">
        <v>2.54</v>
      </c>
      <c r="D129" s="3">
        <v>22.86</v>
      </c>
      <c r="E129" s="3">
        <v>27.939999999999998</v>
      </c>
      <c r="F129" s="3">
        <v>50.79999999999999</v>
      </c>
      <c r="G129" s="3">
        <v>137.16</v>
      </c>
      <c r="H129" s="3">
        <v>294.64000000000004</v>
      </c>
      <c r="I129" s="3">
        <v>266.70000000000005</v>
      </c>
      <c r="J129" s="3">
        <v>106.67999999999999</v>
      </c>
      <c r="K129" s="3">
        <v>223.51999999999992</v>
      </c>
      <c r="L129" s="3">
        <v>241.30000000000004</v>
      </c>
      <c r="M129" s="3">
        <v>233.67999999999998</v>
      </c>
      <c r="N129" s="172">
        <f t="shared" si="3"/>
        <v>1625.6</v>
      </c>
      <c r="O129" s="144">
        <f t="shared" si="4"/>
        <v>87</v>
      </c>
    </row>
    <row r="130" spans="1:15" ht="14.25" x14ac:dyDescent="0.2">
      <c r="A130" s="138">
        <v>2007</v>
      </c>
      <c r="B130" s="3">
        <v>12.7</v>
      </c>
      <c r="C130" s="3">
        <v>0</v>
      </c>
      <c r="D130" s="3">
        <v>7.62</v>
      </c>
      <c r="E130" s="3">
        <v>122</v>
      </c>
      <c r="F130" s="3">
        <v>424</v>
      </c>
      <c r="G130" s="3">
        <v>126</v>
      </c>
      <c r="H130" s="3">
        <v>150</v>
      </c>
      <c r="I130" s="3">
        <v>232</v>
      </c>
      <c r="J130" s="3">
        <v>144</v>
      </c>
      <c r="K130" s="3">
        <v>259</v>
      </c>
      <c r="L130" s="3">
        <v>223</v>
      </c>
      <c r="M130" s="3">
        <v>196</v>
      </c>
      <c r="N130" s="172">
        <f t="shared" si="3"/>
        <v>1896.32</v>
      </c>
      <c r="O130" s="144">
        <f t="shared" si="4"/>
        <v>42</v>
      </c>
    </row>
    <row r="131" spans="1:15" ht="14.25" x14ac:dyDescent="0.2">
      <c r="A131" s="138">
        <v>2008</v>
      </c>
      <c r="B131" s="3">
        <v>35</v>
      </c>
      <c r="C131" s="3">
        <v>44</v>
      </c>
      <c r="D131" s="3">
        <v>8</v>
      </c>
      <c r="E131" s="3">
        <v>8</v>
      </c>
      <c r="F131" s="3">
        <v>113</v>
      </c>
      <c r="G131" s="3">
        <v>294</v>
      </c>
      <c r="H131" s="3">
        <v>117</v>
      </c>
      <c r="I131" s="3">
        <v>325</v>
      </c>
      <c r="J131" s="3">
        <v>87</v>
      </c>
      <c r="K131" s="3">
        <v>212</v>
      </c>
      <c r="L131" s="3">
        <v>543</v>
      </c>
      <c r="M131" s="3">
        <v>49</v>
      </c>
      <c r="N131" s="172">
        <f t="shared" si="3"/>
        <v>1835</v>
      </c>
      <c r="O131" s="144">
        <f t="shared" si="4"/>
        <v>56</v>
      </c>
    </row>
    <row r="132" spans="1:15" ht="14.25" x14ac:dyDescent="0.2">
      <c r="A132" s="138">
        <v>2009</v>
      </c>
      <c r="B132" s="3">
        <v>15</v>
      </c>
      <c r="C132" s="3">
        <v>6</v>
      </c>
      <c r="D132" s="3">
        <v>17</v>
      </c>
      <c r="E132" s="3">
        <v>82</v>
      </c>
      <c r="F132" s="3">
        <v>247</v>
      </c>
      <c r="G132" s="3">
        <v>353</v>
      </c>
      <c r="H132" s="3">
        <v>225</v>
      </c>
      <c r="I132" s="3">
        <v>280</v>
      </c>
      <c r="J132" s="3">
        <v>133</v>
      </c>
      <c r="K132" s="3">
        <v>316</v>
      </c>
      <c r="L132" s="3">
        <v>292</v>
      </c>
      <c r="M132" s="3">
        <v>93</v>
      </c>
      <c r="N132" s="172">
        <f t="shared" ref="N132:N138" si="5">IF(COUNT(B132:M132)=12,SUM(B132:M132),"")</f>
        <v>2059</v>
      </c>
      <c r="O132" s="144">
        <f t="shared" si="4"/>
        <v>25</v>
      </c>
    </row>
    <row r="133" spans="1:15" ht="14.25" x14ac:dyDescent="0.2">
      <c r="A133" s="138">
        <v>2010</v>
      </c>
      <c r="B133" s="3">
        <v>36</v>
      </c>
      <c r="C133" s="3">
        <v>10</v>
      </c>
      <c r="D133" s="3">
        <v>54</v>
      </c>
      <c r="E133" s="3">
        <v>119</v>
      </c>
      <c r="F133" s="3">
        <v>305</v>
      </c>
      <c r="G133" s="3">
        <v>255</v>
      </c>
      <c r="H133" s="3">
        <v>231</v>
      </c>
      <c r="I133" s="3">
        <v>367</v>
      </c>
      <c r="J133" s="3">
        <v>115</v>
      </c>
      <c r="K133" s="3">
        <v>256</v>
      </c>
      <c r="L133" s="3">
        <v>204</v>
      </c>
      <c r="M133" s="3">
        <v>362</v>
      </c>
      <c r="N133" s="172">
        <f t="shared" si="5"/>
        <v>2314</v>
      </c>
      <c r="O133" s="144">
        <f t="shared" si="4"/>
        <v>7</v>
      </c>
    </row>
    <row r="134" spans="1:15" ht="14.25" x14ac:dyDescent="0.2">
      <c r="A134" s="138">
        <v>2011</v>
      </c>
      <c r="B134" s="3">
        <v>118</v>
      </c>
      <c r="C134" s="3">
        <v>60</v>
      </c>
      <c r="D134" s="3">
        <v>57</v>
      </c>
      <c r="E134" s="3">
        <v>81</v>
      </c>
      <c r="F134" s="3">
        <v>367</v>
      </c>
      <c r="G134" s="3">
        <v>146</v>
      </c>
      <c r="H134" s="3">
        <v>242</v>
      </c>
      <c r="I134" s="3">
        <v>208</v>
      </c>
      <c r="J134" s="3">
        <v>289</v>
      </c>
      <c r="K134" s="3">
        <v>274</v>
      </c>
      <c r="L134" s="3">
        <v>287</v>
      </c>
      <c r="M134" s="3">
        <v>188</v>
      </c>
      <c r="N134" s="172">
        <f t="shared" si="5"/>
        <v>2317</v>
      </c>
      <c r="O134" s="144">
        <f t="shared" si="4"/>
        <v>6</v>
      </c>
    </row>
    <row r="135" spans="1:15" ht="14.25" x14ac:dyDescent="0.2">
      <c r="A135" s="138">
        <v>2012</v>
      </c>
      <c r="B135" s="3">
        <v>0</v>
      </c>
      <c r="C135" s="3">
        <v>8</v>
      </c>
      <c r="D135" s="3">
        <v>19</v>
      </c>
      <c r="E135" s="3">
        <v>43</v>
      </c>
      <c r="F135" s="3">
        <v>162</v>
      </c>
      <c r="G135" s="3">
        <v>196</v>
      </c>
      <c r="H135" s="3">
        <v>283</v>
      </c>
      <c r="I135" s="3">
        <v>134</v>
      </c>
      <c r="J135" s="3">
        <v>213</v>
      </c>
      <c r="K135" s="3">
        <v>375</v>
      </c>
      <c r="L135" s="3">
        <v>380</v>
      </c>
      <c r="M135" s="3">
        <v>220</v>
      </c>
      <c r="N135" s="172">
        <f t="shared" si="5"/>
        <v>2033</v>
      </c>
      <c r="O135" s="144">
        <f t="shared" si="4"/>
        <v>27</v>
      </c>
    </row>
    <row r="136" spans="1:15" ht="14.25" x14ac:dyDescent="0.2">
      <c r="A136" s="138">
        <v>2013</v>
      </c>
      <c r="B136" s="3">
        <v>1</v>
      </c>
      <c r="C136" s="3">
        <v>0</v>
      </c>
      <c r="D136" s="3">
        <v>2</v>
      </c>
      <c r="E136" s="3">
        <v>53</v>
      </c>
      <c r="F136" s="3">
        <v>205</v>
      </c>
      <c r="G136" s="3">
        <v>174</v>
      </c>
      <c r="H136" s="3">
        <v>121</v>
      </c>
      <c r="I136" s="3">
        <v>246</v>
      </c>
      <c r="J136" s="3">
        <v>253</v>
      </c>
      <c r="K136" s="3">
        <v>289</v>
      </c>
      <c r="L136" s="3">
        <v>219</v>
      </c>
      <c r="M136" s="3">
        <v>161</v>
      </c>
      <c r="N136" s="172">
        <f t="shared" si="5"/>
        <v>1724</v>
      </c>
      <c r="O136" s="144">
        <f t="shared" si="4"/>
        <v>71</v>
      </c>
    </row>
    <row r="137" spans="1:15" ht="14.25" x14ac:dyDescent="0.2">
      <c r="A137" s="138">
        <v>2014</v>
      </c>
      <c r="B137" s="3">
        <v>19</v>
      </c>
      <c r="C137" s="3">
        <v>28</v>
      </c>
      <c r="D137" s="3">
        <v>1</v>
      </c>
      <c r="E137" s="3">
        <v>9</v>
      </c>
      <c r="F137" s="3">
        <v>420</v>
      </c>
      <c r="G137" s="3">
        <v>155</v>
      </c>
      <c r="H137" s="3">
        <v>160</v>
      </c>
      <c r="I137" s="3">
        <v>125</v>
      </c>
      <c r="J137" s="3">
        <v>246</v>
      </c>
      <c r="K137" s="3">
        <v>167</v>
      </c>
      <c r="L137" s="3">
        <v>214.5</v>
      </c>
      <c r="M137" s="3">
        <v>209</v>
      </c>
      <c r="N137" s="172">
        <f t="shared" si="5"/>
        <v>1753.5</v>
      </c>
      <c r="O137" s="144">
        <f t="shared" si="4"/>
        <v>68</v>
      </c>
    </row>
    <row r="138" spans="1:15" ht="14.25" x14ac:dyDescent="0.2">
      <c r="A138" s="138">
        <v>2015</v>
      </c>
      <c r="B138" s="3">
        <v>49</v>
      </c>
      <c r="C138" s="3">
        <v>0</v>
      </c>
      <c r="D138" s="3">
        <v>0</v>
      </c>
      <c r="E138" s="3">
        <v>34</v>
      </c>
      <c r="F138" s="3">
        <v>133</v>
      </c>
      <c r="G138" s="3">
        <v>141</v>
      </c>
      <c r="H138" s="3">
        <v>126</v>
      </c>
      <c r="I138" s="3">
        <v>170</v>
      </c>
      <c r="J138" s="3">
        <v>168</v>
      </c>
      <c r="K138" s="3">
        <v>283</v>
      </c>
      <c r="L138" s="3">
        <v>168</v>
      </c>
      <c r="M138" s="3">
        <v>98</v>
      </c>
      <c r="N138" s="172">
        <f t="shared" si="5"/>
        <v>1370</v>
      </c>
      <c r="O138" s="144">
        <f t="shared" si="4"/>
        <v>110</v>
      </c>
    </row>
    <row r="139" spans="1:15" x14ac:dyDescent="0.2">
      <c r="A139" s="138">
        <v>2016</v>
      </c>
      <c r="B139" s="3">
        <v>11</v>
      </c>
      <c r="C139" s="3">
        <v>0</v>
      </c>
      <c r="D139" s="3">
        <v>0</v>
      </c>
      <c r="E139" s="3">
        <v>32</v>
      </c>
      <c r="F139" s="3">
        <v>155</v>
      </c>
      <c r="G139" s="3">
        <v>222</v>
      </c>
      <c r="H139" s="3">
        <v>177</v>
      </c>
      <c r="I139" s="3"/>
      <c r="J139" s="3"/>
      <c r="K139" s="3"/>
      <c r="L139" s="3">
        <v>446</v>
      </c>
      <c r="M139" s="3">
        <v>150</v>
      </c>
      <c r="N139" s="172"/>
    </row>
    <row r="140" spans="1:15" x14ac:dyDescent="0.2">
      <c r="A140" s="138">
        <v>2017</v>
      </c>
      <c r="B140" s="3">
        <v>5</v>
      </c>
      <c r="C140" s="3">
        <v>5</v>
      </c>
      <c r="D140" s="3">
        <v>11</v>
      </c>
      <c r="E140" s="3">
        <v>43</v>
      </c>
      <c r="F140" s="3">
        <v>205</v>
      </c>
      <c r="G140" s="3">
        <v>103</v>
      </c>
      <c r="H140" s="3">
        <v>136</v>
      </c>
      <c r="I140" s="3">
        <v>340</v>
      </c>
      <c r="J140" s="3"/>
      <c r="K140" s="3"/>
      <c r="L140" s="3"/>
      <c r="M140" s="3"/>
      <c r="N140" s="172"/>
    </row>
    <row r="141" spans="1:15" x14ac:dyDescent="0.2">
      <c r="A141" s="138">
        <v>2018</v>
      </c>
      <c r="B141" s="3"/>
      <c r="C141" s="3"/>
      <c r="D141" s="3"/>
      <c r="E141" s="3"/>
      <c r="F141" s="3"/>
      <c r="G141" s="3"/>
      <c r="H141" s="3"/>
      <c r="I141" s="3"/>
      <c r="J141" s="3"/>
      <c r="K141" s="3">
        <v>268</v>
      </c>
      <c r="L141" s="3">
        <v>328</v>
      </c>
      <c r="M141" s="3">
        <v>149</v>
      </c>
      <c r="N141" s="172"/>
    </row>
    <row r="142" spans="1:15" ht="14.25" x14ac:dyDescent="0.2">
      <c r="A142" s="138">
        <v>2019</v>
      </c>
      <c r="B142" s="3">
        <v>0</v>
      </c>
      <c r="C142" s="3">
        <v>0</v>
      </c>
      <c r="D142" s="3">
        <v>0</v>
      </c>
      <c r="E142" s="3">
        <v>209</v>
      </c>
      <c r="F142" s="3">
        <v>127</v>
      </c>
      <c r="G142" s="3">
        <v>137</v>
      </c>
      <c r="H142" s="3">
        <v>119</v>
      </c>
      <c r="I142" s="3">
        <v>218</v>
      </c>
      <c r="J142" s="3">
        <v>169</v>
      </c>
      <c r="K142" s="3">
        <v>185</v>
      </c>
      <c r="L142" s="3">
        <v>363</v>
      </c>
      <c r="M142" s="3">
        <v>177</v>
      </c>
      <c r="N142" s="172">
        <f t="shared" ref="N142" si="6">IF(COUNT(B142:M142)=12,SUM(B142:M142),"")</f>
        <v>1704</v>
      </c>
      <c r="O142" s="144">
        <f>RANK(N142,N$5:N$150,0)</f>
        <v>76</v>
      </c>
    </row>
    <row r="143" spans="1:15" ht="14.25" x14ac:dyDescent="0.2">
      <c r="A143" s="138">
        <v>2020</v>
      </c>
      <c r="B143" s="3">
        <v>8</v>
      </c>
      <c r="C143" s="3">
        <v>3</v>
      </c>
      <c r="D143" s="3">
        <v>17</v>
      </c>
      <c r="E143" s="3">
        <v>151</v>
      </c>
      <c r="F143" s="3">
        <v>239</v>
      </c>
      <c r="G143" s="3">
        <v>180</v>
      </c>
      <c r="H143" s="3">
        <v>257</v>
      </c>
      <c r="I143" s="3"/>
      <c r="J143" s="3">
        <v>356</v>
      </c>
      <c r="K143" s="3">
        <v>227</v>
      </c>
      <c r="L143" s="3">
        <v>388</v>
      </c>
      <c r="M143" s="3">
        <v>146</v>
      </c>
      <c r="N143" s="172"/>
      <c r="O143" s="144"/>
    </row>
    <row r="144" spans="1:15" ht="14.25" x14ac:dyDescent="0.2">
      <c r="A144" s="138">
        <v>2021</v>
      </c>
      <c r="B144" s="3">
        <v>31</v>
      </c>
      <c r="C144" s="3">
        <v>76</v>
      </c>
      <c r="D144" s="3">
        <v>32</v>
      </c>
      <c r="E144" s="3">
        <v>153</v>
      </c>
      <c r="F144" s="3">
        <v>195</v>
      </c>
      <c r="G144" s="3">
        <v>309</v>
      </c>
      <c r="H144" s="3">
        <v>181</v>
      </c>
      <c r="I144" s="3">
        <v>228</v>
      </c>
      <c r="J144" s="3">
        <v>156</v>
      </c>
      <c r="K144" s="3">
        <v>179</v>
      </c>
      <c r="L144" s="3">
        <v>315</v>
      </c>
      <c r="M144" s="3">
        <v>95</v>
      </c>
      <c r="N144" s="172">
        <f t="shared" ref="N144" si="7">IF(COUNT(B144:M144)=12,SUM(B144:M144),"")</f>
        <v>1950</v>
      </c>
      <c r="O144" s="144">
        <f>RANK(N144,N$5:N$150,0)</f>
        <v>32</v>
      </c>
    </row>
    <row r="145" spans="1:15" ht="14.25" x14ac:dyDescent="0.2">
      <c r="A145" s="138">
        <v>2022</v>
      </c>
      <c r="B145" s="3">
        <v>15</v>
      </c>
      <c r="C145" s="3"/>
      <c r="D145" s="3"/>
      <c r="E145" s="3"/>
      <c r="F145" s="3"/>
      <c r="G145" s="3"/>
      <c r="H145" s="3"/>
      <c r="I145" s="3"/>
      <c r="J145" s="3"/>
      <c r="K145" s="3">
        <v>198</v>
      </c>
      <c r="L145" s="3">
        <v>222</v>
      </c>
      <c r="M145" s="3">
        <v>49</v>
      </c>
      <c r="N145" s="172"/>
      <c r="O145" s="144"/>
    </row>
    <row r="146" spans="1:15" ht="14.25" x14ac:dyDescent="0.2">
      <c r="A146" s="138">
        <v>2023</v>
      </c>
      <c r="B146" s="3">
        <v>89</v>
      </c>
      <c r="C146" s="3">
        <v>0</v>
      </c>
      <c r="D146" s="3">
        <v>44</v>
      </c>
      <c r="E146" s="3">
        <v>58</v>
      </c>
      <c r="F146" s="3">
        <v>193</v>
      </c>
      <c r="G146" s="3">
        <v>176</v>
      </c>
      <c r="H146" s="3">
        <v>124</v>
      </c>
      <c r="I146" s="3">
        <v>250</v>
      </c>
      <c r="J146" s="3">
        <v>47</v>
      </c>
      <c r="K146" s="3">
        <v>324</v>
      </c>
      <c r="L146" s="3">
        <v>374</v>
      </c>
      <c r="M146" s="3">
        <v>95</v>
      </c>
      <c r="N146" s="172">
        <f t="shared" ref="N146" si="8">IF(COUNT(B146:M146)=12,SUM(B146:M146),"")</f>
        <v>1774</v>
      </c>
      <c r="O146" s="144">
        <f>RANK(N146,N$5:N$150,0)</f>
        <v>65</v>
      </c>
    </row>
    <row r="147" spans="1:15" ht="14.25" x14ac:dyDescent="0.2">
      <c r="A147" s="138">
        <v>2024</v>
      </c>
      <c r="B147" s="3"/>
      <c r="C147" s="3"/>
      <c r="D147" s="3"/>
      <c r="E147" s="3"/>
      <c r="F147" s="3"/>
      <c r="G147" s="3"/>
      <c r="H147" s="3"/>
      <c r="I147" s="3"/>
      <c r="J147" s="3"/>
      <c r="K147" s="3"/>
      <c r="L147" s="3"/>
      <c r="M147" s="3"/>
      <c r="N147" s="172"/>
      <c r="O147" s="144"/>
    </row>
    <row r="148" spans="1:15" ht="14.25" x14ac:dyDescent="0.2">
      <c r="A148" s="138">
        <v>2025</v>
      </c>
      <c r="B148" s="3"/>
      <c r="C148" s="3"/>
      <c r="D148" s="3"/>
      <c r="E148" s="3"/>
      <c r="F148" s="3"/>
      <c r="G148" s="3"/>
      <c r="H148" s="3"/>
      <c r="I148" s="3"/>
      <c r="J148" s="3"/>
      <c r="K148" s="3"/>
      <c r="L148" s="3"/>
      <c r="M148" s="3"/>
      <c r="N148" s="172"/>
      <c r="O148" s="144"/>
    </row>
    <row r="149" spans="1:15" ht="14.25" x14ac:dyDescent="0.2">
      <c r="A149" s="138">
        <v>2026</v>
      </c>
      <c r="B149" s="3"/>
      <c r="C149" s="3"/>
      <c r="D149" s="3"/>
      <c r="E149" s="3"/>
      <c r="F149" s="3"/>
      <c r="G149" s="3"/>
      <c r="H149" s="3"/>
      <c r="I149" s="3"/>
      <c r="J149" s="3"/>
      <c r="K149" s="3"/>
      <c r="L149" s="3"/>
      <c r="M149" s="3"/>
      <c r="N149" s="172"/>
      <c r="O149" s="144"/>
    </row>
    <row r="150" spans="1:15" ht="13.5" thickBot="1" x14ac:dyDescent="0.25">
      <c r="A150" s="146"/>
      <c r="B150" s="3"/>
      <c r="C150" s="3"/>
      <c r="D150" s="15"/>
      <c r="E150" s="15"/>
      <c r="F150" s="3"/>
      <c r="G150" s="15"/>
      <c r="H150" s="15"/>
      <c r="I150" s="15"/>
      <c r="J150" s="15"/>
      <c r="K150" s="15"/>
      <c r="L150" s="3"/>
      <c r="M150" s="15"/>
      <c r="N150" s="172"/>
    </row>
    <row r="151" spans="1:15" x14ac:dyDescent="0.2">
      <c r="A151" s="147" t="s">
        <v>603</v>
      </c>
      <c r="B151" s="233">
        <f>AVERAGE(B5:B150)</f>
        <v>34.04604958677686</v>
      </c>
      <c r="C151" s="233">
        <f>AVERAGE(C5:C150)</f>
        <v>15.84723333333333</v>
      </c>
      <c r="D151" s="233">
        <f t="shared" ref="D151:N151" si="9">AVERAGE(D5:D150)</f>
        <v>15.74905</v>
      </c>
      <c r="E151" s="233">
        <f t="shared" si="9"/>
        <v>73.963949999999983</v>
      </c>
      <c r="F151" s="233">
        <f t="shared" si="9"/>
        <v>211.05105</v>
      </c>
      <c r="G151" s="233">
        <f t="shared" si="9"/>
        <v>209.00505950413219</v>
      </c>
      <c r="H151" s="233">
        <f t="shared" si="9"/>
        <v>186.54037704918025</v>
      </c>
      <c r="I151" s="233">
        <f t="shared" si="9"/>
        <v>201.34003333333328</v>
      </c>
      <c r="J151" s="233">
        <f t="shared" si="9"/>
        <v>203.58805000000001</v>
      </c>
      <c r="K151" s="233">
        <f t="shared" si="9"/>
        <v>271.52573770491801</v>
      </c>
      <c r="L151" s="233">
        <f t="shared" si="9"/>
        <v>257.42208130081303</v>
      </c>
      <c r="M151" s="233">
        <f t="shared" si="9"/>
        <v>131.61430894308944</v>
      </c>
      <c r="N151" s="205">
        <f t="shared" si="9"/>
        <v>1813.5942581196582</v>
      </c>
    </row>
    <row r="152" spans="1:15" x14ac:dyDescent="0.2">
      <c r="A152" s="148" t="s">
        <v>604</v>
      </c>
      <c r="B152" s="3">
        <f>STDEV(B5:B150)</f>
        <v>43.568692621700094</v>
      </c>
      <c r="C152" s="3">
        <f>STDEV(C5:C150)</f>
        <v>23.072572202637886</v>
      </c>
      <c r="D152" s="3">
        <f t="shared" ref="D152:N152" si="10">STDEV(D5:D150)</f>
        <v>21.942592832953292</v>
      </c>
      <c r="E152" s="3">
        <f t="shared" si="10"/>
        <v>61.725307228896661</v>
      </c>
      <c r="F152" s="3">
        <f t="shared" si="10"/>
        <v>80.995600051038082</v>
      </c>
      <c r="G152" s="3">
        <f t="shared" si="10"/>
        <v>81.350875802098514</v>
      </c>
      <c r="H152" s="3">
        <f t="shared" si="10"/>
        <v>67.050104963566426</v>
      </c>
      <c r="I152" s="3">
        <f t="shared" si="10"/>
        <v>75.705057095153194</v>
      </c>
      <c r="J152" s="3">
        <f t="shared" si="10"/>
        <v>77.081925509374585</v>
      </c>
      <c r="K152" s="3">
        <f t="shared" si="10"/>
        <v>85.297502275718031</v>
      </c>
      <c r="L152" s="3">
        <f t="shared" si="10"/>
        <v>88.188501460577044</v>
      </c>
      <c r="M152" s="3">
        <f t="shared" si="10"/>
        <v>80.925973230764399</v>
      </c>
      <c r="N152" s="205">
        <f t="shared" si="10"/>
        <v>279.34532310385265</v>
      </c>
    </row>
    <row r="153" spans="1:15" x14ac:dyDescent="0.2">
      <c r="A153" s="148" t="s">
        <v>605</v>
      </c>
      <c r="B153" s="3">
        <f>B152/B151*100</f>
        <v>127.96989122233357</v>
      </c>
      <c r="C153" s="3">
        <f>C152/C151*100</f>
        <v>145.59369271169032</v>
      </c>
      <c r="D153" s="3">
        <f t="shared" ref="D153:N153" si="11">D152/D151*100</f>
        <v>139.32645355086999</v>
      </c>
      <c r="E153" s="3">
        <f t="shared" si="11"/>
        <v>83.453232593576558</v>
      </c>
      <c r="F153" s="3">
        <f t="shared" si="11"/>
        <v>38.377255195384286</v>
      </c>
      <c r="G153" s="3">
        <f t="shared" si="11"/>
        <v>38.922921768068555</v>
      </c>
      <c r="H153" s="3">
        <f t="shared" si="11"/>
        <v>35.944017067087344</v>
      </c>
      <c r="I153" s="3">
        <f t="shared" si="11"/>
        <v>37.600598272385248</v>
      </c>
      <c r="J153" s="3">
        <f t="shared" si="11"/>
        <v>37.861714137629683</v>
      </c>
      <c r="K153" s="3">
        <f t="shared" si="11"/>
        <v>31.414149905897879</v>
      </c>
      <c r="L153" s="3">
        <f t="shared" si="11"/>
        <v>34.25832819583318</v>
      </c>
      <c r="M153" s="3">
        <f t="shared" si="11"/>
        <v>61.487215091299163</v>
      </c>
      <c r="N153" s="205">
        <f t="shared" si="11"/>
        <v>15.402856612122218</v>
      </c>
    </row>
    <row r="154" spans="1:15" x14ac:dyDescent="0.2">
      <c r="A154" s="148" t="s">
        <v>606</v>
      </c>
      <c r="B154" s="3">
        <f>MIN(B5:B150)</f>
        <v>0</v>
      </c>
      <c r="C154" s="3">
        <f>MIN(C5:C150)</f>
        <v>0</v>
      </c>
      <c r="D154" s="3">
        <f t="shared" ref="D154:N154" si="12">MIN(D5:D150)</f>
        <v>0</v>
      </c>
      <c r="E154" s="3">
        <f t="shared" si="12"/>
        <v>0</v>
      </c>
      <c r="F154" s="3">
        <f t="shared" si="12"/>
        <v>50.79999999999999</v>
      </c>
      <c r="G154" s="3">
        <f t="shared" si="12"/>
        <v>63.5</v>
      </c>
      <c r="H154" s="3">
        <f t="shared" si="12"/>
        <v>67.817999999999998</v>
      </c>
      <c r="I154" s="3">
        <f t="shared" si="12"/>
        <v>37.084000000000003</v>
      </c>
      <c r="J154" s="3">
        <f t="shared" si="12"/>
        <v>47</v>
      </c>
      <c r="K154" s="3">
        <f t="shared" si="12"/>
        <v>66.039999999999992</v>
      </c>
      <c r="L154" s="3">
        <f t="shared" si="12"/>
        <v>76.199999999999989</v>
      </c>
      <c r="M154" s="3">
        <f t="shared" si="12"/>
        <v>0</v>
      </c>
      <c r="N154" s="205">
        <f t="shared" si="12"/>
        <v>1157.7320000000002</v>
      </c>
    </row>
    <row r="155" spans="1:15" x14ac:dyDescent="0.2">
      <c r="A155" s="148" t="s">
        <v>607</v>
      </c>
      <c r="B155" s="3">
        <f>MAX(B5:B150)</f>
        <v>263.39800000000002</v>
      </c>
      <c r="C155" s="3">
        <f>MAX(C5:C150)</f>
        <v>106.68</v>
      </c>
      <c r="D155" s="3">
        <f t="shared" ref="D155:N155" si="13">MAX(D5:D150)</f>
        <v>103.37800000000001</v>
      </c>
      <c r="E155" s="3">
        <f t="shared" si="13"/>
        <v>373.38000000000011</v>
      </c>
      <c r="F155" s="3">
        <f t="shared" si="13"/>
        <v>462.28</v>
      </c>
      <c r="G155" s="3">
        <f t="shared" si="13"/>
        <v>465.83600000000001</v>
      </c>
      <c r="H155" s="3">
        <f t="shared" si="13"/>
        <v>401.82799999999997</v>
      </c>
      <c r="I155" s="3">
        <f t="shared" si="13"/>
        <v>387.096</v>
      </c>
      <c r="J155" s="3">
        <f t="shared" si="13"/>
        <v>416.05199999999996</v>
      </c>
      <c r="K155" s="3">
        <f t="shared" si="13"/>
        <v>589.53399999999999</v>
      </c>
      <c r="L155" s="3">
        <f t="shared" si="13"/>
        <v>543</v>
      </c>
      <c r="M155" s="3">
        <f t="shared" si="13"/>
        <v>426.97399999999993</v>
      </c>
      <c r="N155" s="205">
        <f t="shared" si="13"/>
        <v>2585.7200000000003</v>
      </c>
    </row>
    <row r="156" spans="1:15" x14ac:dyDescent="0.2">
      <c r="A156" s="148" t="s">
        <v>608</v>
      </c>
      <c r="B156" s="3">
        <f>QUARTILE(B5:B150,1)</f>
        <v>4.8259999999999996</v>
      </c>
      <c r="C156" s="3">
        <f>QUARTILE(C5:C150,1)</f>
        <v>0</v>
      </c>
      <c r="D156" s="3">
        <f t="shared" ref="D156:N156" si="14">QUARTILE(D5:D150,1)</f>
        <v>0</v>
      </c>
      <c r="E156" s="3">
        <f t="shared" si="14"/>
        <v>26.352499999999999</v>
      </c>
      <c r="F156" s="3">
        <f t="shared" si="14"/>
        <v>147.7645</v>
      </c>
      <c r="G156" s="3">
        <f t="shared" si="14"/>
        <v>151.38399999999999</v>
      </c>
      <c r="H156" s="3">
        <f t="shared" si="14"/>
        <v>134.61999999999998</v>
      </c>
      <c r="I156" s="3">
        <f t="shared" si="14"/>
        <v>151.892</v>
      </c>
      <c r="J156" s="3">
        <f t="shared" si="14"/>
        <v>142.74800000000002</v>
      </c>
      <c r="K156" s="3">
        <f t="shared" si="14"/>
        <v>212.08599999999998</v>
      </c>
      <c r="L156" s="3">
        <f t="shared" si="14"/>
        <v>200.66</v>
      </c>
      <c r="M156" s="3">
        <f t="shared" si="14"/>
        <v>74.549000000000007</v>
      </c>
      <c r="N156" s="205">
        <f t="shared" si="14"/>
        <v>1622.0439999999999</v>
      </c>
    </row>
    <row r="157" spans="1:15" x14ac:dyDescent="0.2">
      <c r="A157" s="148" t="s">
        <v>609</v>
      </c>
      <c r="B157" s="3">
        <f>QUARTILE(B5:B150,2)</f>
        <v>20.065999999999999</v>
      </c>
      <c r="C157" s="3">
        <f>QUARTILE(C5:C150,2)</f>
        <v>5.04</v>
      </c>
      <c r="D157" s="3">
        <f t="shared" ref="D157:N157" si="15">QUARTILE(D5:D150,2)</f>
        <v>5.08</v>
      </c>
      <c r="E157" s="3">
        <f t="shared" si="15"/>
        <v>63.5</v>
      </c>
      <c r="F157" s="3">
        <f t="shared" si="15"/>
        <v>201.422</v>
      </c>
      <c r="G157" s="3">
        <f t="shared" si="15"/>
        <v>196.596</v>
      </c>
      <c r="H157" s="3">
        <f t="shared" si="15"/>
        <v>168.91000000000003</v>
      </c>
      <c r="I157" s="3">
        <f t="shared" si="15"/>
        <v>183.00700000000001</v>
      </c>
      <c r="J157" s="3">
        <f t="shared" si="15"/>
        <v>202.565</v>
      </c>
      <c r="K157" s="3">
        <f t="shared" si="15"/>
        <v>263.90600000000001</v>
      </c>
      <c r="L157" s="3">
        <f t="shared" si="15"/>
        <v>241.30000000000004</v>
      </c>
      <c r="M157" s="3">
        <f t="shared" si="15"/>
        <v>110.49</v>
      </c>
      <c r="N157" s="205">
        <f t="shared" si="15"/>
        <v>1813.56</v>
      </c>
    </row>
    <row r="158" spans="1:15" x14ac:dyDescent="0.2">
      <c r="A158" s="148" t="s">
        <v>610</v>
      </c>
      <c r="B158" s="3">
        <f>QUARTILE(B5:B150,3)</f>
        <v>45.212000000000003</v>
      </c>
      <c r="C158" s="3">
        <f>QUARTILE(C5:C150,3)</f>
        <v>20.637499999999999</v>
      </c>
      <c r="D158" s="3">
        <f t="shared" ref="D158:N158" si="16">QUARTILE(D5:D150,3)</f>
        <v>19.240500000000001</v>
      </c>
      <c r="E158" s="3">
        <f t="shared" si="16"/>
        <v>116.84</v>
      </c>
      <c r="F158" s="3">
        <f t="shared" si="16"/>
        <v>267.08100000000002</v>
      </c>
      <c r="G158" s="3">
        <f t="shared" si="16"/>
        <v>255</v>
      </c>
      <c r="H158" s="3">
        <f t="shared" si="16"/>
        <v>228.79050000000001</v>
      </c>
      <c r="I158" s="3">
        <f t="shared" si="16"/>
        <v>257.048</v>
      </c>
      <c r="J158" s="3">
        <f t="shared" si="16"/>
        <v>244.38</v>
      </c>
      <c r="K158" s="3">
        <f t="shared" si="16"/>
        <v>323.899</v>
      </c>
      <c r="L158" s="3">
        <f t="shared" si="16"/>
        <v>313.69000000000005</v>
      </c>
      <c r="M158" s="3">
        <f t="shared" si="16"/>
        <v>184.404</v>
      </c>
      <c r="N158" s="205">
        <f t="shared" si="16"/>
        <v>1994.9159999999999</v>
      </c>
    </row>
    <row r="159" spans="1:15" x14ac:dyDescent="0.2">
      <c r="A159" s="148" t="s">
        <v>611</v>
      </c>
      <c r="B159" s="5">
        <f>RANK(B146,B5:B150,0)</f>
        <v>14</v>
      </c>
      <c r="C159" s="5">
        <f t="shared" ref="C159:N159" si="17">RANK(C146,C5:C150,0)</f>
        <v>89</v>
      </c>
      <c r="D159" s="5">
        <f t="shared" si="17"/>
        <v>17</v>
      </c>
      <c r="E159" s="5">
        <f t="shared" si="17"/>
        <v>64</v>
      </c>
      <c r="F159" s="5">
        <f t="shared" si="17"/>
        <v>69</v>
      </c>
      <c r="G159" s="5">
        <f t="shared" si="17"/>
        <v>73</v>
      </c>
      <c r="H159" s="5">
        <f t="shared" si="17"/>
        <v>102</v>
      </c>
      <c r="I159" s="5">
        <f t="shared" si="17"/>
        <v>32</v>
      </c>
      <c r="J159" s="5">
        <f t="shared" si="17"/>
        <v>120</v>
      </c>
      <c r="K159" s="5">
        <f t="shared" si="17"/>
        <v>31</v>
      </c>
      <c r="L159" s="5">
        <f t="shared" si="17"/>
        <v>11</v>
      </c>
      <c r="M159" s="5">
        <f t="shared" si="17"/>
        <v>79</v>
      </c>
      <c r="N159" s="212">
        <f t="shared" si="17"/>
        <v>65</v>
      </c>
    </row>
    <row r="160" spans="1:15" x14ac:dyDescent="0.2">
      <c r="A160" s="148" t="s">
        <v>612</v>
      </c>
      <c r="B160" s="5">
        <f>COUNT(B5:B150)</f>
        <v>121</v>
      </c>
      <c r="C160" s="5">
        <f>COUNT(C5:C150)</f>
        <v>120</v>
      </c>
      <c r="D160" s="5">
        <f t="shared" ref="D160:N160" si="18">COUNT(D5:D150)</f>
        <v>120</v>
      </c>
      <c r="E160" s="5">
        <f t="shared" si="18"/>
        <v>120</v>
      </c>
      <c r="F160" s="5">
        <f t="shared" si="18"/>
        <v>120</v>
      </c>
      <c r="G160" s="5">
        <f t="shared" si="18"/>
        <v>121</v>
      </c>
      <c r="H160" s="5">
        <f t="shared" si="18"/>
        <v>122</v>
      </c>
      <c r="I160" s="5">
        <f t="shared" si="18"/>
        <v>120</v>
      </c>
      <c r="J160" s="5">
        <f t="shared" si="18"/>
        <v>120</v>
      </c>
      <c r="K160" s="5">
        <f t="shared" si="18"/>
        <v>122</v>
      </c>
      <c r="L160" s="5">
        <f t="shared" si="18"/>
        <v>123</v>
      </c>
      <c r="M160" s="5">
        <f t="shared" si="18"/>
        <v>123</v>
      </c>
      <c r="N160" s="212">
        <f t="shared" si="18"/>
        <v>117</v>
      </c>
    </row>
    <row r="161" spans="1:14" x14ac:dyDescent="0.2">
      <c r="A161" s="148" t="s">
        <v>614</v>
      </c>
      <c r="B161" s="3">
        <f>B146</f>
        <v>89</v>
      </c>
      <c r="C161" s="3">
        <f>B161+C146</f>
        <v>89</v>
      </c>
      <c r="D161" s="3">
        <f t="shared" ref="D161:M161" si="19">C161+D146</f>
        <v>133</v>
      </c>
      <c r="E161" s="3">
        <f t="shared" si="19"/>
        <v>191</v>
      </c>
      <c r="F161" s="3">
        <f t="shared" si="19"/>
        <v>384</v>
      </c>
      <c r="G161" s="3">
        <f t="shared" si="19"/>
        <v>560</v>
      </c>
      <c r="H161" s="3">
        <f t="shared" si="19"/>
        <v>684</v>
      </c>
      <c r="I161" s="3">
        <f t="shared" si="19"/>
        <v>934</v>
      </c>
      <c r="J161" s="3">
        <f t="shared" si="19"/>
        <v>981</v>
      </c>
      <c r="K161" s="3">
        <f t="shared" si="19"/>
        <v>1305</v>
      </c>
      <c r="L161" s="3">
        <f t="shared" si="19"/>
        <v>1679</v>
      </c>
      <c r="M161" s="3">
        <f t="shared" si="19"/>
        <v>1774</v>
      </c>
      <c r="N161" s="60"/>
    </row>
    <row r="162" spans="1:14" x14ac:dyDescent="0.2">
      <c r="A162" s="148" t="s">
        <v>613</v>
      </c>
      <c r="B162" s="3">
        <f>B151</f>
        <v>34.04604958677686</v>
      </c>
      <c r="C162" s="3">
        <f>B162+C151</f>
        <v>49.893282920110188</v>
      </c>
      <c r="D162" s="3">
        <f t="shared" ref="D162:M162" si="20">C162+D151</f>
        <v>65.642332920110192</v>
      </c>
      <c r="E162" s="3">
        <f t="shared" si="20"/>
        <v>139.60628292011017</v>
      </c>
      <c r="F162" s="3">
        <f t="shared" si="20"/>
        <v>350.65733292011021</v>
      </c>
      <c r="G162" s="3">
        <f t="shared" si="20"/>
        <v>559.6623924242424</v>
      </c>
      <c r="H162" s="3">
        <f t="shared" si="20"/>
        <v>746.20276947342268</v>
      </c>
      <c r="I162" s="3">
        <f t="shared" si="20"/>
        <v>947.54280280675596</v>
      </c>
      <c r="J162" s="3">
        <f t="shared" si="20"/>
        <v>1151.1308528067559</v>
      </c>
      <c r="K162" s="3">
        <f t="shared" si="20"/>
        <v>1422.656590511674</v>
      </c>
      <c r="L162" s="3">
        <f t="shared" si="20"/>
        <v>1680.0786718124871</v>
      </c>
      <c r="M162" s="3">
        <f t="shared" si="20"/>
        <v>1811.6929807555766</v>
      </c>
      <c r="N162" s="60"/>
    </row>
    <row r="163" spans="1:14" x14ac:dyDescent="0.2">
      <c r="B163" s="3"/>
      <c r="C163" s="3"/>
      <c r="D163" s="3"/>
      <c r="E163" s="3"/>
      <c r="F163" s="3"/>
      <c r="G163" s="3"/>
      <c r="H163" s="3"/>
      <c r="I163" s="3"/>
      <c r="J163" s="3"/>
      <c r="K163" s="3"/>
      <c r="L163" s="3"/>
      <c r="M163" s="3"/>
      <c r="N163" s="3"/>
    </row>
    <row r="164" spans="1:14" x14ac:dyDescent="0.2">
      <c r="B164" s="1"/>
      <c r="C164" s="1"/>
      <c r="D164" s="1"/>
      <c r="E164" s="1"/>
      <c r="F164" s="1"/>
      <c r="G164" s="1"/>
      <c r="H164" s="1"/>
      <c r="I164" s="1"/>
      <c r="J164" s="1"/>
      <c r="K164" s="1"/>
      <c r="L164" s="1"/>
      <c r="M164" s="1"/>
      <c r="N164" s="169"/>
    </row>
    <row r="165" spans="1:14" x14ac:dyDescent="0.2">
      <c r="B165" s="1"/>
      <c r="C165" s="1"/>
      <c r="D165" s="1"/>
      <c r="E165" s="1"/>
      <c r="F165" s="1"/>
      <c r="G165" s="1"/>
      <c r="H165" s="1"/>
      <c r="I165" s="1"/>
      <c r="J165" s="1"/>
      <c r="K165" s="1"/>
      <c r="L165" s="1"/>
      <c r="M165" s="1"/>
      <c r="N165" s="169"/>
    </row>
    <row r="166" spans="1:14" x14ac:dyDescent="0.2">
      <c r="B166" s="1"/>
      <c r="C166" s="1"/>
      <c r="D166" s="1"/>
      <c r="E166" s="1"/>
      <c r="F166" s="1"/>
      <c r="G166" s="1"/>
      <c r="H166" s="1"/>
      <c r="I166" s="1"/>
      <c r="J166" s="1"/>
      <c r="K166" s="1"/>
      <c r="L166" s="1"/>
      <c r="M166" s="1"/>
      <c r="N166" s="169"/>
    </row>
    <row r="167" spans="1:14" x14ac:dyDescent="0.2">
      <c r="B167" s="1"/>
      <c r="C167" s="1"/>
      <c r="D167" s="1"/>
      <c r="E167" s="1"/>
      <c r="F167" s="1"/>
      <c r="G167" s="1"/>
      <c r="H167" s="1"/>
      <c r="I167" s="1"/>
      <c r="J167" s="1"/>
      <c r="K167" s="1"/>
      <c r="L167" s="1"/>
      <c r="M167" s="1"/>
      <c r="N167" s="169"/>
    </row>
    <row r="168" spans="1:14" x14ac:dyDescent="0.2">
      <c r="B168" s="1"/>
      <c r="C168" s="1"/>
      <c r="D168" s="1"/>
      <c r="E168" s="1"/>
      <c r="F168" s="1"/>
      <c r="G168" s="1"/>
      <c r="H168" s="1"/>
      <c r="I168" s="1"/>
      <c r="J168" s="1"/>
      <c r="K168" s="1"/>
      <c r="L168" s="1"/>
      <c r="M168" s="1"/>
      <c r="N168" s="169"/>
    </row>
    <row r="169" spans="1:14" x14ac:dyDescent="0.2">
      <c r="B169" s="1"/>
      <c r="C169" s="1"/>
      <c r="D169" s="1"/>
      <c r="E169" s="1"/>
      <c r="F169" s="1"/>
      <c r="G169" s="1"/>
      <c r="H169" s="1"/>
      <c r="I169" s="1"/>
      <c r="J169" s="1"/>
      <c r="K169" s="1"/>
      <c r="L169" s="1"/>
      <c r="M169" s="1"/>
      <c r="N169" s="169"/>
    </row>
    <row r="170" spans="1:14" x14ac:dyDescent="0.2">
      <c r="B170" s="1"/>
      <c r="C170" s="1"/>
      <c r="D170" s="1"/>
      <c r="E170" s="1"/>
      <c r="F170" s="1"/>
      <c r="G170" s="1"/>
      <c r="H170" s="1"/>
      <c r="I170" s="1"/>
      <c r="J170" s="1"/>
      <c r="K170" s="1"/>
      <c r="L170" s="1"/>
      <c r="M170" s="1"/>
      <c r="N170" s="169"/>
    </row>
    <row r="171" spans="1:14" x14ac:dyDescent="0.2">
      <c r="B171" s="1"/>
      <c r="C171" s="1"/>
      <c r="D171" s="1"/>
      <c r="E171" s="1"/>
      <c r="F171" s="1"/>
      <c r="G171" s="1"/>
      <c r="H171" s="1"/>
      <c r="I171" s="1"/>
      <c r="J171" s="1"/>
      <c r="K171" s="1"/>
      <c r="L171" s="1"/>
      <c r="M171" s="1"/>
      <c r="N171" s="169"/>
    </row>
    <row r="172" spans="1:14" x14ac:dyDescent="0.2">
      <c r="B172" s="1"/>
      <c r="C172" s="1"/>
      <c r="D172" s="1"/>
      <c r="E172" s="1"/>
      <c r="F172" s="1"/>
      <c r="G172" s="1"/>
      <c r="H172" s="1"/>
      <c r="I172" s="1"/>
      <c r="J172" s="1"/>
      <c r="K172" s="1"/>
      <c r="L172" s="1"/>
      <c r="M172" s="1"/>
      <c r="N172" s="169"/>
    </row>
    <row r="173" spans="1:14" x14ac:dyDescent="0.2">
      <c r="B173" s="1"/>
      <c r="C173" s="1"/>
      <c r="D173" s="1"/>
      <c r="E173" s="1"/>
      <c r="F173" s="1"/>
      <c r="G173" s="1"/>
      <c r="H173" s="1"/>
      <c r="I173" s="1"/>
      <c r="J173" s="1"/>
      <c r="K173" s="1"/>
      <c r="L173" s="1"/>
      <c r="M173" s="1"/>
      <c r="N173" s="169"/>
    </row>
    <row r="174" spans="1:14" x14ac:dyDescent="0.2">
      <c r="B174" s="1"/>
      <c r="C174" s="1"/>
      <c r="D174" s="1"/>
      <c r="E174" s="1"/>
      <c r="F174" s="1"/>
      <c r="G174" s="1"/>
      <c r="H174" s="1"/>
      <c r="I174" s="1"/>
      <c r="J174" s="1"/>
      <c r="K174" s="1"/>
      <c r="L174" s="1"/>
      <c r="M174" s="1"/>
      <c r="N174" s="169"/>
    </row>
    <row r="175" spans="1:14" x14ac:dyDescent="0.2">
      <c r="B175" s="1"/>
      <c r="C175" s="1"/>
      <c r="D175" s="1"/>
      <c r="E175" s="1"/>
      <c r="F175" s="1"/>
      <c r="G175" s="1"/>
      <c r="H175" s="1"/>
      <c r="I175" s="1"/>
      <c r="J175" s="1"/>
      <c r="K175" s="1"/>
      <c r="L175" s="1"/>
      <c r="M175" s="1"/>
      <c r="N175" s="169"/>
    </row>
    <row r="176" spans="1:14" x14ac:dyDescent="0.2">
      <c r="B176" s="1"/>
      <c r="C176" s="1"/>
      <c r="D176" s="1"/>
      <c r="E176" s="1"/>
      <c r="F176" s="1"/>
      <c r="G176" s="1"/>
      <c r="H176" s="1"/>
      <c r="I176" s="1"/>
      <c r="J176" s="1"/>
      <c r="K176" s="1"/>
      <c r="L176" s="1"/>
      <c r="M176" s="1"/>
      <c r="N176" s="169"/>
    </row>
    <row r="177" spans="2:14" x14ac:dyDescent="0.2">
      <c r="B177" s="1"/>
      <c r="C177" s="1"/>
      <c r="D177" s="1"/>
      <c r="E177" s="1"/>
      <c r="F177" s="1"/>
      <c r="G177" s="1"/>
      <c r="H177" s="1"/>
      <c r="I177" s="1"/>
      <c r="J177" s="1"/>
      <c r="K177" s="1"/>
      <c r="L177" s="1"/>
      <c r="M177" s="1"/>
      <c r="N177" s="169"/>
    </row>
    <row r="178" spans="2:14" x14ac:dyDescent="0.2">
      <c r="B178" s="1"/>
      <c r="C178" s="1"/>
      <c r="D178" s="1"/>
      <c r="E178" s="1"/>
      <c r="F178" s="1"/>
      <c r="G178" s="1"/>
      <c r="H178" s="1"/>
      <c r="I178" s="1"/>
      <c r="J178" s="1"/>
      <c r="K178" s="1"/>
      <c r="L178" s="1"/>
      <c r="M178" s="1"/>
      <c r="N178" s="169"/>
    </row>
    <row r="179" spans="2:14" x14ac:dyDescent="0.2">
      <c r="B179" s="1"/>
      <c r="C179" s="1"/>
      <c r="D179" s="1"/>
      <c r="E179" s="1"/>
      <c r="F179" s="1"/>
      <c r="G179" s="1"/>
      <c r="H179" s="1"/>
      <c r="I179" s="1"/>
      <c r="J179" s="1"/>
      <c r="K179" s="1"/>
      <c r="L179" s="1"/>
      <c r="M179" s="1"/>
      <c r="N179" s="169"/>
    </row>
    <row r="180" spans="2:14" x14ac:dyDescent="0.2">
      <c r="B180" s="1"/>
      <c r="C180" s="1"/>
      <c r="D180" s="1"/>
      <c r="E180" s="1"/>
      <c r="F180" s="1"/>
      <c r="G180" s="1"/>
      <c r="H180" s="1"/>
      <c r="I180" s="1"/>
      <c r="J180" s="1"/>
      <c r="K180" s="1"/>
      <c r="L180" s="1"/>
      <c r="M180" s="1"/>
      <c r="N180" s="169"/>
    </row>
    <row r="181" spans="2:14" x14ac:dyDescent="0.2">
      <c r="B181" s="1"/>
      <c r="C181" s="1"/>
      <c r="D181" s="1"/>
      <c r="E181" s="1"/>
      <c r="F181" s="1"/>
      <c r="G181" s="1"/>
      <c r="H181" s="1"/>
      <c r="I181" s="1"/>
      <c r="J181" s="1"/>
      <c r="K181" s="1"/>
      <c r="L181" s="1"/>
      <c r="M181" s="1"/>
      <c r="N181" s="169"/>
    </row>
  </sheetData>
  <customSheetViews>
    <customSheetView guid="{5162BB63-DB3B-11D3-AA0A-00104B61DA78}" showRuler="0">
      <pane xSplit="1" ySplit="4" topLeftCell="B117" activePane="bottomRight" state="frozen"/>
      <selection pane="bottomRight" activeCell="N38" sqref="N38:N122"/>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K150">
    <cfRule type="top10" dxfId="2371" priority="109" bottom="1" rank="1"/>
    <cfRule type="top10" dxfId="2370" priority="110" rank="1"/>
  </conditionalFormatting>
  <conditionalFormatting sqref="M150">
    <cfRule type="top10" dxfId="2369" priority="105" bottom="1" rank="1"/>
    <cfRule type="top10" dxfId="2368" priority="106" rank="1"/>
  </conditionalFormatting>
  <conditionalFormatting sqref="C150">
    <cfRule type="top10" dxfId="2367" priority="99" bottom="1" rank="1"/>
    <cfRule type="top10" dxfId="2366" priority="100" rank="1"/>
  </conditionalFormatting>
  <conditionalFormatting sqref="B5:B150">
    <cfRule type="top10" dxfId="2365" priority="101" bottom="1" rank="1"/>
    <cfRule type="top10" dxfId="2364" priority="102" rank="1"/>
  </conditionalFormatting>
  <conditionalFormatting sqref="D150">
    <cfRule type="top10" dxfId="2363" priority="97" bottom="1" rank="1"/>
    <cfRule type="top10" dxfId="2362" priority="98" rank="1"/>
  </conditionalFormatting>
  <conditionalFormatting sqref="E150">
    <cfRule type="top10" dxfId="2361" priority="95" bottom="1" rank="1"/>
    <cfRule type="top10" dxfId="2360" priority="96" rank="1"/>
  </conditionalFormatting>
  <conditionalFormatting sqref="F150">
    <cfRule type="top10" dxfId="2359" priority="93" bottom="1" rank="1"/>
    <cfRule type="top10" dxfId="2358" priority="94" rank="1"/>
  </conditionalFormatting>
  <conditionalFormatting sqref="G150">
    <cfRule type="top10" dxfId="2357" priority="91" bottom="1" rank="1"/>
    <cfRule type="top10" dxfId="2356" priority="92" rank="1"/>
  </conditionalFormatting>
  <conditionalFormatting sqref="H150">
    <cfRule type="top10" dxfId="2355" priority="89" bottom="1" rank="1"/>
    <cfRule type="top10" dxfId="2354" priority="90" rank="1"/>
  </conditionalFormatting>
  <conditionalFormatting sqref="I150">
    <cfRule type="top10" dxfId="2353" priority="87" bottom="1" rank="1"/>
    <cfRule type="top10" dxfId="2352" priority="88" rank="1"/>
  </conditionalFormatting>
  <conditionalFormatting sqref="J150">
    <cfRule type="top10" dxfId="2351" priority="85" bottom="1" rank="1"/>
    <cfRule type="top10" dxfId="2350" priority="86" rank="1"/>
  </conditionalFormatting>
  <conditionalFormatting sqref="L150">
    <cfRule type="top10" dxfId="2349" priority="83" bottom="1" rank="1"/>
    <cfRule type="top10" dxfId="2348" priority="84" rank="1"/>
  </conditionalFormatting>
  <conditionalFormatting sqref="N5:N149">
    <cfRule type="top10" dxfId="2347" priority="103" bottom="1" rank="1"/>
    <cfRule type="top10" dxfId="2346" priority="104" rank="1"/>
  </conditionalFormatting>
  <conditionalFormatting sqref="C5:C149">
    <cfRule type="top10" dxfId="2345" priority="53" bottom="1" rank="1"/>
    <cfRule type="top10" dxfId="2344" priority="54" rank="1"/>
  </conditionalFormatting>
  <conditionalFormatting sqref="D5:D149">
    <cfRule type="top10" dxfId="2343" priority="51" bottom="1" rank="1"/>
    <cfRule type="top10" dxfId="2342" priority="52" rank="1"/>
  </conditionalFormatting>
  <conditionalFormatting sqref="E5:E149">
    <cfRule type="top10" dxfId="2341" priority="49" bottom="1" rank="1"/>
    <cfRule type="top10" dxfId="2340" priority="50" rank="1"/>
  </conditionalFormatting>
  <conditionalFormatting sqref="F5:F149">
    <cfRule type="top10" dxfId="2339" priority="47" bottom="1" rank="1"/>
    <cfRule type="top10" dxfId="2338" priority="48" rank="1"/>
  </conditionalFormatting>
  <conditionalFormatting sqref="G5:G149">
    <cfRule type="top10" dxfId="2337" priority="45" bottom="1" rank="1"/>
    <cfRule type="top10" dxfId="2336" priority="46" rank="1"/>
  </conditionalFormatting>
  <conditionalFormatting sqref="H5:H149">
    <cfRule type="top10" dxfId="2335" priority="43" bottom="1" rank="1"/>
    <cfRule type="top10" dxfId="2334" priority="44" rank="1"/>
  </conditionalFormatting>
  <conditionalFormatting sqref="I5:I149">
    <cfRule type="top10" dxfId="2333" priority="41" bottom="1" rank="1"/>
    <cfRule type="top10" dxfId="2332" priority="42" rank="1"/>
  </conditionalFormatting>
  <conditionalFormatting sqref="J5:J149">
    <cfRule type="top10" dxfId="2331" priority="39" bottom="1" rank="1"/>
    <cfRule type="top10" dxfId="2330" priority="40" rank="1"/>
  </conditionalFormatting>
  <conditionalFormatting sqref="K5:K149">
    <cfRule type="top10" dxfId="2329" priority="37" bottom="1" rank="1"/>
    <cfRule type="top10" dxfId="2328" priority="38" rank="1"/>
  </conditionalFormatting>
  <conditionalFormatting sqref="L5:L149">
    <cfRule type="top10" dxfId="2327" priority="35" bottom="1" rank="1"/>
    <cfRule type="top10" dxfId="2326" priority="36" rank="1"/>
  </conditionalFormatting>
  <conditionalFormatting sqref="M5:M148">
    <cfRule type="top10" dxfId="2325" priority="33" bottom="1" rank="1"/>
    <cfRule type="top10" dxfId="2324" priority="34" rank="1"/>
  </conditionalFormatting>
  <conditionalFormatting sqref="N150">
    <cfRule type="top10" dxfId="2323" priority="31" bottom="1" rank="1"/>
    <cfRule type="top10" dxfId="2322" priority="32" rank="1"/>
  </conditionalFormatting>
  <conditionalFormatting sqref="Q117">
    <cfRule type="top10" dxfId="2321" priority="25" bottom="1" rank="1"/>
    <cfRule type="top10" dxfId="2320" priority="26" rank="1"/>
  </conditionalFormatting>
  <conditionalFormatting sqref="R117">
    <cfRule type="top10" dxfId="2319" priority="23" bottom="1" rank="1"/>
    <cfRule type="top10" dxfId="2318" priority="24" rank="1"/>
  </conditionalFormatting>
  <conditionalFormatting sqref="S117">
    <cfRule type="top10" dxfId="2317" priority="21" bottom="1" rank="1"/>
    <cfRule type="top10" dxfId="2316" priority="22" rank="1"/>
  </conditionalFormatting>
  <conditionalFormatting sqref="T117">
    <cfRule type="top10" dxfId="2315" priority="19" bottom="1" rank="1"/>
    <cfRule type="top10" dxfId="2314" priority="20" rank="1"/>
  </conditionalFormatting>
  <conditionalFormatting sqref="U117">
    <cfRule type="top10" dxfId="2313" priority="17" bottom="1" rank="1"/>
    <cfRule type="top10" dxfId="2312" priority="18" rank="1"/>
  </conditionalFormatting>
  <conditionalFormatting sqref="V117">
    <cfRule type="top10" dxfId="2311" priority="15" bottom="1" rank="1"/>
    <cfRule type="top10" dxfId="2310" priority="16" rank="1"/>
  </conditionalFormatting>
  <conditionalFormatting sqref="W117">
    <cfRule type="top10" dxfId="2309" priority="13" bottom="1" rank="1"/>
    <cfRule type="top10" dxfId="2308" priority="14" rank="1"/>
  </conditionalFormatting>
  <conditionalFormatting sqref="X117">
    <cfRule type="top10" dxfId="2307" priority="11" bottom="1" rank="1"/>
    <cfRule type="top10" dxfId="2306" priority="12" rank="1"/>
  </conditionalFormatting>
  <conditionalFormatting sqref="Y117">
    <cfRule type="top10" dxfId="2305" priority="9" bottom="1" rank="1"/>
    <cfRule type="top10" dxfId="2304" priority="10" rank="1"/>
  </conditionalFormatting>
  <conditionalFormatting sqref="Z117">
    <cfRule type="top10" dxfId="2303" priority="7" bottom="1" rank="1"/>
    <cfRule type="top10" dxfId="2302" priority="8" rank="1"/>
  </conditionalFormatting>
  <conditionalFormatting sqref="AA117">
    <cfRule type="top10" dxfId="2301" priority="5" bottom="1" rank="1"/>
    <cfRule type="top10" dxfId="2300" priority="6" rank="1"/>
  </conditionalFormatting>
  <conditionalFormatting sqref="AB117">
    <cfRule type="top10" dxfId="2299" priority="3" bottom="1" rank="1"/>
    <cfRule type="top10" dxfId="2298" priority="4"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2"/>
  <dimension ref="A1:AJ35"/>
  <sheetViews>
    <sheetView zoomScale="75" zoomScaleNormal="75" workbookViewId="0">
      <selection activeCell="D5" sqref="D5"/>
    </sheetView>
  </sheetViews>
  <sheetFormatPr defaultRowHeight="12.75" x14ac:dyDescent="0.2"/>
  <cols>
    <col min="1" max="1" width="7" style="139" bestFit="1" customWidth="1"/>
    <col min="2" max="13" width="7.7109375" customWidth="1"/>
    <col min="14" max="14" width="9.140625" bestFit="1" customWidth="1"/>
    <col min="16" max="36" width="9.140625" style="10"/>
  </cols>
  <sheetData>
    <row r="1" spans="1:27" ht="16.5" thickBot="1" x14ac:dyDescent="0.3">
      <c r="A1" s="243" t="s">
        <v>61</v>
      </c>
      <c r="B1" s="244"/>
      <c r="C1" s="244"/>
      <c r="D1" s="244"/>
      <c r="E1" s="245"/>
      <c r="F1" s="245"/>
      <c r="G1" s="245"/>
      <c r="H1" s="245"/>
      <c r="I1" s="245"/>
      <c r="J1" s="245"/>
      <c r="K1" s="245"/>
      <c r="L1" s="245"/>
      <c r="M1" s="245"/>
      <c r="N1" s="246"/>
    </row>
    <row r="2" spans="1:27" ht="13.5" thickBot="1" x14ac:dyDescent="0.25">
      <c r="A2" s="135" t="s">
        <v>109</v>
      </c>
      <c r="B2" s="40" t="s">
        <v>175</v>
      </c>
      <c r="C2" s="37" t="s">
        <v>429</v>
      </c>
      <c r="D2" s="38"/>
      <c r="E2" s="58"/>
      <c r="F2" s="68"/>
      <c r="G2" s="247" t="s">
        <v>80</v>
      </c>
      <c r="H2" s="247"/>
      <c r="I2" s="69"/>
      <c r="J2" s="69"/>
      <c r="K2" s="69"/>
      <c r="L2" s="69"/>
      <c r="M2" s="69"/>
      <c r="N2" s="70"/>
    </row>
    <row r="3" spans="1:27" ht="13.5" thickBot="1" x14ac:dyDescent="0.25">
      <c r="A3" s="136"/>
      <c r="B3" s="41" t="s">
        <v>176</v>
      </c>
      <c r="C3" s="36" t="s">
        <v>430</v>
      </c>
      <c r="D3" s="39"/>
      <c r="E3" s="41" t="s">
        <v>78</v>
      </c>
      <c r="F3" s="65" t="s">
        <v>60</v>
      </c>
      <c r="G3" s="17"/>
      <c r="H3" s="66" t="s">
        <v>81</v>
      </c>
      <c r="I3" s="67" t="s">
        <v>60</v>
      </c>
      <c r="J3" s="17"/>
      <c r="K3" s="17"/>
      <c r="L3" s="17"/>
      <c r="M3" s="17"/>
      <c r="N3" s="18"/>
    </row>
    <row r="4" spans="1:27" ht="13.5" thickBot="1" x14ac:dyDescent="0.25">
      <c r="A4" s="137" t="s">
        <v>1</v>
      </c>
      <c r="B4" s="49" t="s">
        <v>2</v>
      </c>
      <c r="C4" s="43" t="s">
        <v>3</v>
      </c>
      <c r="D4" s="49" t="s">
        <v>4</v>
      </c>
      <c r="E4" s="43" t="s">
        <v>5</v>
      </c>
      <c r="F4" s="49" t="s">
        <v>6</v>
      </c>
      <c r="G4" s="43" t="s">
        <v>7</v>
      </c>
      <c r="H4" s="49" t="s">
        <v>8</v>
      </c>
      <c r="I4" s="43" t="s">
        <v>9</v>
      </c>
      <c r="J4" s="49" t="s">
        <v>10</v>
      </c>
      <c r="K4" s="43" t="s">
        <v>11</v>
      </c>
      <c r="L4" s="49" t="s">
        <v>12</v>
      </c>
      <c r="M4" s="45" t="s">
        <v>13</v>
      </c>
      <c r="N4" s="35" t="s">
        <v>14</v>
      </c>
      <c r="P4" s="23"/>
      <c r="Q4" s="23"/>
      <c r="R4" s="23"/>
      <c r="S4" s="23"/>
      <c r="T4" s="23"/>
      <c r="U4" s="23"/>
      <c r="V4" s="23"/>
      <c r="W4" s="23"/>
      <c r="X4" s="23"/>
      <c r="Y4" s="23"/>
      <c r="Z4" s="23"/>
      <c r="AA4" s="23"/>
    </row>
    <row r="5" spans="1:27" x14ac:dyDescent="0.2">
      <c r="A5" s="138">
        <v>2002</v>
      </c>
      <c r="B5" s="15" t="s">
        <v>60</v>
      </c>
      <c r="C5" s="15" t="s">
        <v>60</v>
      </c>
      <c r="D5" s="15" t="s">
        <v>60</v>
      </c>
      <c r="E5" s="15" t="s">
        <v>60</v>
      </c>
      <c r="F5" s="15">
        <v>248.92000000000002</v>
      </c>
      <c r="G5" s="15">
        <v>210.82</v>
      </c>
      <c r="H5" s="15">
        <v>243.83999999999997</v>
      </c>
      <c r="I5" s="15">
        <v>231.14000000000001</v>
      </c>
      <c r="J5" s="15">
        <v>297.18</v>
      </c>
      <c r="K5" s="15">
        <v>170.18</v>
      </c>
      <c r="L5" s="15">
        <v>477.52</v>
      </c>
      <c r="M5" s="15">
        <v>127.00000000000003</v>
      </c>
      <c r="N5" s="34" t="str">
        <f t="shared" ref="N5:N17" si="0">IF(COUNT(B5:M5)=12,SUM(B5:M5),"")</f>
        <v/>
      </c>
    </row>
    <row r="6" spans="1:27" x14ac:dyDescent="0.2">
      <c r="A6" s="138">
        <v>2003</v>
      </c>
      <c r="B6" s="15">
        <v>134.62000000000003</v>
      </c>
      <c r="C6" s="15">
        <v>132.08000000000001</v>
      </c>
      <c r="D6" s="15">
        <v>0</v>
      </c>
      <c r="E6" s="15" t="s">
        <v>60</v>
      </c>
      <c r="F6" s="15" t="s">
        <v>60</v>
      </c>
      <c r="G6" s="15" t="s">
        <v>60</v>
      </c>
      <c r="H6" s="15" t="s">
        <v>60</v>
      </c>
      <c r="I6" s="15" t="s">
        <v>60</v>
      </c>
      <c r="J6" s="15">
        <v>215.9</v>
      </c>
      <c r="K6" s="15">
        <v>612.14</v>
      </c>
      <c r="L6" s="15">
        <v>294.64</v>
      </c>
      <c r="M6" s="15">
        <v>805.18000000000006</v>
      </c>
      <c r="N6" s="34" t="str">
        <f t="shared" si="0"/>
        <v/>
      </c>
    </row>
    <row r="7" spans="1:27" x14ac:dyDescent="0.2">
      <c r="A7" s="138">
        <v>2004</v>
      </c>
      <c r="B7" s="15">
        <v>193.04000000000005</v>
      </c>
      <c r="C7" s="15">
        <v>73.660000000000011</v>
      </c>
      <c r="D7" s="15">
        <v>175.26000000000002</v>
      </c>
      <c r="E7" s="15">
        <v>177.8</v>
      </c>
      <c r="F7" s="15">
        <v>365.75999999999993</v>
      </c>
      <c r="G7" s="15">
        <v>200.66</v>
      </c>
      <c r="H7" s="15">
        <v>83.820000000000007</v>
      </c>
      <c r="I7" s="15">
        <v>322.57999999999993</v>
      </c>
      <c r="J7" s="15">
        <v>233.67999999999998</v>
      </c>
      <c r="K7" s="15">
        <v>297.18</v>
      </c>
      <c r="L7" s="15">
        <v>330.2000000000001</v>
      </c>
      <c r="M7" s="15">
        <v>223.51999999999998</v>
      </c>
      <c r="N7" s="34">
        <f t="shared" si="0"/>
        <v>2677.1600000000003</v>
      </c>
    </row>
    <row r="8" spans="1:27" x14ac:dyDescent="0.2">
      <c r="A8" s="138">
        <v>2005</v>
      </c>
      <c r="B8" s="15">
        <v>345.44</v>
      </c>
      <c r="C8" s="15">
        <v>81.279999999999987</v>
      </c>
      <c r="D8" s="15">
        <v>96.52000000000001</v>
      </c>
      <c r="E8" s="15">
        <v>215.9</v>
      </c>
      <c r="F8" s="15">
        <v>142.24</v>
      </c>
      <c r="G8" s="15">
        <v>248.92000000000002</v>
      </c>
      <c r="H8" s="15">
        <v>342.90000000000003</v>
      </c>
      <c r="I8" s="15">
        <v>441.96</v>
      </c>
      <c r="J8" s="15"/>
      <c r="K8" s="15">
        <v>505.46</v>
      </c>
      <c r="L8" s="15">
        <v>241.3</v>
      </c>
      <c r="M8" s="15">
        <v>226.06</v>
      </c>
      <c r="N8" s="34"/>
    </row>
    <row r="9" spans="1:27" x14ac:dyDescent="0.2">
      <c r="A9" s="138">
        <v>2006</v>
      </c>
      <c r="B9" s="15">
        <v>170.18</v>
      </c>
      <c r="C9" s="15">
        <v>137.16000000000003</v>
      </c>
      <c r="D9" s="15">
        <v>195.58</v>
      </c>
      <c r="E9" s="15">
        <v>264.15999999999997</v>
      </c>
      <c r="F9" s="15">
        <v>149.86000000000001</v>
      </c>
      <c r="G9" s="15">
        <v>170.18</v>
      </c>
      <c r="H9" s="15">
        <v>213.35999999999999</v>
      </c>
      <c r="I9" s="15">
        <v>220.98000000000002</v>
      </c>
      <c r="J9" s="15">
        <v>144.78000000000003</v>
      </c>
      <c r="K9" s="15">
        <v>213.35999999999999</v>
      </c>
      <c r="L9" s="15">
        <v>645.16</v>
      </c>
      <c r="M9" s="15">
        <v>185.42000000000004</v>
      </c>
      <c r="N9" s="34">
        <f t="shared" si="0"/>
        <v>2710.18</v>
      </c>
    </row>
    <row r="10" spans="1:27" x14ac:dyDescent="0.2">
      <c r="A10" s="138">
        <v>2007</v>
      </c>
      <c r="B10" s="15">
        <v>93.98</v>
      </c>
      <c r="C10" s="15">
        <v>38.099999999999994</v>
      </c>
      <c r="D10" s="15">
        <v>119.38</v>
      </c>
      <c r="E10" s="15">
        <v>225</v>
      </c>
      <c r="F10" s="15">
        <v>460</v>
      </c>
      <c r="G10" s="15">
        <v>257</v>
      </c>
      <c r="H10" s="15">
        <v>112</v>
      </c>
      <c r="I10" s="15" t="s">
        <v>60</v>
      </c>
      <c r="J10" s="15">
        <v>126</v>
      </c>
      <c r="K10" s="15">
        <v>396</v>
      </c>
      <c r="L10" s="15">
        <v>308</v>
      </c>
      <c r="M10" s="15">
        <v>355</v>
      </c>
      <c r="N10" s="34"/>
    </row>
    <row r="11" spans="1:27" x14ac:dyDescent="0.2">
      <c r="A11" s="138">
        <v>2008</v>
      </c>
      <c r="B11" s="15">
        <v>108</v>
      </c>
      <c r="C11" s="15">
        <v>155</v>
      </c>
      <c r="D11" s="15">
        <v>119</v>
      </c>
      <c r="E11" s="15">
        <v>135</v>
      </c>
      <c r="F11" s="15">
        <v>230</v>
      </c>
      <c r="G11" s="15">
        <v>205</v>
      </c>
      <c r="H11" s="15">
        <v>322</v>
      </c>
      <c r="I11" s="15">
        <v>346</v>
      </c>
      <c r="J11" s="15">
        <v>191</v>
      </c>
      <c r="K11" s="15">
        <v>120</v>
      </c>
      <c r="L11" s="15">
        <v>750</v>
      </c>
      <c r="M11" s="15">
        <v>184</v>
      </c>
      <c r="N11" s="34">
        <f t="shared" si="0"/>
        <v>2865</v>
      </c>
    </row>
    <row r="12" spans="1:27" x14ac:dyDescent="0.2">
      <c r="A12" s="138">
        <v>2009</v>
      </c>
      <c r="B12" s="15">
        <v>349</v>
      </c>
      <c r="C12" s="15">
        <v>300</v>
      </c>
      <c r="D12" s="15">
        <v>250</v>
      </c>
      <c r="E12" s="15">
        <v>142</v>
      </c>
      <c r="F12" s="15">
        <v>206</v>
      </c>
      <c r="G12" s="15">
        <v>244</v>
      </c>
      <c r="H12" s="15">
        <v>262</v>
      </c>
      <c r="I12" s="15">
        <v>301</v>
      </c>
      <c r="J12" s="15">
        <v>250</v>
      </c>
      <c r="K12" s="15">
        <v>280</v>
      </c>
      <c r="L12" s="15">
        <v>569</v>
      </c>
      <c r="M12" s="15">
        <v>119</v>
      </c>
      <c r="N12" s="34">
        <f t="shared" si="0"/>
        <v>3272</v>
      </c>
    </row>
    <row r="13" spans="1:27" x14ac:dyDescent="0.2">
      <c r="A13" s="138">
        <v>2010</v>
      </c>
      <c r="B13" s="15">
        <v>97</v>
      </c>
      <c r="C13" s="15">
        <v>116</v>
      </c>
      <c r="D13" s="15">
        <v>173</v>
      </c>
      <c r="E13" s="15">
        <v>176</v>
      </c>
      <c r="F13" s="15">
        <v>211</v>
      </c>
      <c r="G13" s="15">
        <v>405</v>
      </c>
      <c r="H13" s="15" t="s">
        <v>60</v>
      </c>
      <c r="I13" s="15" t="s">
        <v>60</v>
      </c>
      <c r="J13" s="15" t="s">
        <v>60</v>
      </c>
      <c r="K13" s="15" t="s">
        <v>60</v>
      </c>
      <c r="L13" s="15" t="s">
        <v>60</v>
      </c>
      <c r="M13" s="15" t="s">
        <v>60</v>
      </c>
      <c r="N13" s="34" t="str">
        <f t="shared" si="0"/>
        <v/>
      </c>
    </row>
    <row r="14" spans="1:27" x14ac:dyDescent="0.2">
      <c r="A14" s="138">
        <v>2011</v>
      </c>
      <c r="B14" s="15">
        <v>254</v>
      </c>
      <c r="C14" s="15">
        <v>152</v>
      </c>
      <c r="D14" s="15">
        <v>347</v>
      </c>
      <c r="E14" s="15" t="s">
        <v>60</v>
      </c>
      <c r="F14" s="15" t="s">
        <v>60</v>
      </c>
      <c r="G14" s="15" t="s">
        <v>60</v>
      </c>
      <c r="H14" s="15" t="s">
        <v>60</v>
      </c>
      <c r="I14" s="15" t="s">
        <v>60</v>
      </c>
      <c r="J14" s="15" t="s">
        <v>60</v>
      </c>
      <c r="K14" s="15" t="s">
        <v>60</v>
      </c>
      <c r="L14" s="15" t="s">
        <v>60</v>
      </c>
      <c r="M14" s="15" t="s">
        <v>60</v>
      </c>
      <c r="N14" s="34" t="str">
        <f t="shared" si="0"/>
        <v/>
      </c>
    </row>
    <row r="15" spans="1:27" x14ac:dyDescent="0.2">
      <c r="A15" s="138">
        <v>2012</v>
      </c>
      <c r="B15" s="15" t="s">
        <v>60</v>
      </c>
      <c r="C15" s="15" t="s">
        <v>60</v>
      </c>
      <c r="D15" s="15" t="s">
        <v>60</v>
      </c>
      <c r="E15" s="15" t="s">
        <v>60</v>
      </c>
      <c r="F15" s="15" t="s">
        <v>60</v>
      </c>
      <c r="G15" s="15" t="s">
        <v>60</v>
      </c>
      <c r="H15" s="15" t="s">
        <v>60</v>
      </c>
      <c r="I15" s="15" t="s">
        <v>60</v>
      </c>
      <c r="J15" s="15" t="s">
        <v>60</v>
      </c>
      <c r="K15" s="15" t="s">
        <v>60</v>
      </c>
      <c r="L15" s="15" t="s">
        <v>60</v>
      </c>
      <c r="M15" s="15" t="s">
        <v>60</v>
      </c>
      <c r="N15" s="34" t="str">
        <f t="shared" si="0"/>
        <v/>
      </c>
    </row>
    <row r="16" spans="1:27" x14ac:dyDescent="0.2">
      <c r="A16" s="138">
        <v>2013</v>
      </c>
      <c r="B16" s="15" t="s">
        <v>60</v>
      </c>
      <c r="C16" s="15" t="s">
        <v>60</v>
      </c>
      <c r="D16" s="15" t="s">
        <v>60</v>
      </c>
      <c r="E16" s="15" t="s">
        <v>60</v>
      </c>
      <c r="F16" s="15" t="s">
        <v>60</v>
      </c>
      <c r="G16" s="15" t="s">
        <v>60</v>
      </c>
      <c r="H16" s="15" t="s">
        <v>60</v>
      </c>
      <c r="I16" s="15" t="s">
        <v>60</v>
      </c>
      <c r="J16" s="15" t="s">
        <v>60</v>
      </c>
      <c r="K16" s="15" t="s">
        <v>60</v>
      </c>
      <c r="L16" s="15" t="s">
        <v>60</v>
      </c>
      <c r="M16" s="15" t="s">
        <v>60</v>
      </c>
      <c r="N16" s="34" t="str">
        <f t="shared" si="0"/>
        <v/>
      </c>
    </row>
    <row r="17" spans="1:15" x14ac:dyDescent="0.2">
      <c r="A17" s="138">
        <v>2014</v>
      </c>
      <c r="B17" s="15" t="s">
        <v>60</v>
      </c>
      <c r="C17" s="15" t="s">
        <v>60</v>
      </c>
      <c r="D17" s="15" t="s">
        <v>60</v>
      </c>
      <c r="E17" s="15" t="s">
        <v>60</v>
      </c>
      <c r="F17" s="15" t="s">
        <v>60</v>
      </c>
      <c r="G17" s="15" t="s">
        <v>60</v>
      </c>
      <c r="H17" s="15" t="s">
        <v>60</v>
      </c>
      <c r="I17" s="15" t="s">
        <v>60</v>
      </c>
      <c r="J17" s="15" t="s">
        <v>60</v>
      </c>
      <c r="K17" s="15" t="s">
        <v>60</v>
      </c>
      <c r="L17" s="15" t="s">
        <v>60</v>
      </c>
      <c r="M17" s="15" t="s">
        <v>60</v>
      </c>
      <c r="N17" s="34" t="str">
        <f t="shared" si="0"/>
        <v/>
      </c>
    </row>
    <row r="18" spans="1:15" x14ac:dyDescent="0.2">
      <c r="A18" s="138">
        <v>2015</v>
      </c>
      <c r="B18" s="15" t="s">
        <v>60</v>
      </c>
      <c r="C18" s="15" t="s">
        <v>60</v>
      </c>
      <c r="D18" s="15" t="s">
        <v>60</v>
      </c>
      <c r="E18" s="15" t="s">
        <v>60</v>
      </c>
      <c r="F18" s="15" t="s">
        <v>60</v>
      </c>
      <c r="G18" s="15" t="s">
        <v>60</v>
      </c>
      <c r="H18" s="15" t="s">
        <v>60</v>
      </c>
      <c r="I18" s="15" t="s">
        <v>60</v>
      </c>
      <c r="J18" s="15" t="s">
        <v>60</v>
      </c>
      <c r="K18" s="15" t="s">
        <v>60</v>
      </c>
      <c r="L18" s="15" t="s">
        <v>60</v>
      </c>
      <c r="M18" s="15" t="s">
        <v>60</v>
      </c>
      <c r="N18" s="34"/>
    </row>
    <row r="19" spans="1:15" ht="13.5" thickBot="1" x14ac:dyDescent="0.25">
      <c r="A19" s="146"/>
      <c r="B19" s="15"/>
      <c r="C19" s="15"/>
      <c r="D19" s="15"/>
      <c r="E19" s="15"/>
      <c r="F19" s="15"/>
      <c r="G19" s="15"/>
      <c r="H19" s="15"/>
      <c r="I19" s="15"/>
      <c r="J19" s="15"/>
      <c r="K19" s="15"/>
      <c r="L19" s="15"/>
      <c r="M19" s="15"/>
      <c r="N19" s="51"/>
      <c r="O19" t="s">
        <v>60</v>
      </c>
    </row>
    <row r="20" spans="1:15" x14ac:dyDescent="0.2">
      <c r="A20" s="185" t="s">
        <v>48</v>
      </c>
      <c r="B20" s="104">
        <f t="shared" ref="B20:N20" si="1">AVERAGE(B5:B19)</f>
        <v>193.91777777777781</v>
      </c>
      <c r="C20" s="105">
        <f t="shared" si="1"/>
        <v>131.69777777777779</v>
      </c>
      <c r="D20" s="104">
        <f t="shared" si="1"/>
        <v>163.9711111111111</v>
      </c>
      <c r="E20" s="105">
        <f t="shared" si="1"/>
        <v>190.83714285714288</v>
      </c>
      <c r="F20" s="104">
        <f t="shared" si="1"/>
        <v>251.7225</v>
      </c>
      <c r="G20" s="105">
        <f t="shared" si="1"/>
        <v>242.69750000000002</v>
      </c>
      <c r="H20" s="104">
        <f t="shared" si="1"/>
        <v>225.70285714285714</v>
      </c>
      <c r="I20" s="105">
        <f t="shared" si="1"/>
        <v>310.60999999999996</v>
      </c>
      <c r="J20" s="104">
        <f t="shared" si="1"/>
        <v>208.36285714285714</v>
      </c>
      <c r="K20" s="105">
        <f t="shared" si="1"/>
        <v>324.28999999999996</v>
      </c>
      <c r="L20" s="104">
        <f t="shared" si="1"/>
        <v>451.97750000000002</v>
      </c>
      <c r="M20" s="109">
        <f t="shared" si="1"/>
        <v>278.14750000000004</v>
      </c>
      <c r="N20" s="107">
        <f t="shared" si="1"/>
        <v>2881.085</v>
      </c>
      <c r="O20" t="s">
        <v>60</v>
      </c>
    </row>
    <row r="21" spans="1:15" x14ac:dyDescent="0.2">
      <c r="A21" s="148" t="s">
        <v>604</v>
      </c>
      <c r="B21" s="3">
        <f>STDEV(B9:B19)</f>
        <v>103.53321064598867</v>
      </c>
      <c r="C21" s="3">
        <f t="shared" ref="C21:N21" si="2">STDEV(C9:C19)</f>
        <v>85.288886732094227</v>
      </c>
      <c r="D21" s="3">
        <f t="shared" si="2"/>
        <v>87.081005047025059</v>
      </c>
      <c r="E21" s="3">
        <f t="shared" si="2"/>
        <v>55.311419435772869</v>
      </c>
      <c r="F21" s="3">
        <f t="shared" si="2"/>
        <v>120.39062222615178</v>
      </c>
      <c r="G21" s="3">
        <f t="shared" si="2"/>
        <v>89.877408062315595</v>
      </c>
      <c r="H21" s="3">
        <f t="shared" si="2"/>
        <v>88.808008647869158</v>
      </c>
      <c r="I21" s="3">
        <f t="shared" si="2"/>
        <v>63.322193055305007</v>
      </c>
      <c r="J21" s="3">
        <f t="shared" si="2"/>
        <v>55.258653319337007</v>
      </c>
      <c r="K21" s="3">
        <f t="shared" si="2"/>
        <v>116.09850300499134</v>
      </c>
      <c r="L21" s="3">
        <f t="shared" si="2"/>
        <v>188.57240802054446</v>
      </c>
      <c r="M21" s="3">
        <f t="shared" si="2"/>
        <v>100.9674077776256</v>
      </c>
      <c r="N21" s="101">
        <f t="shared" si="2"/>
        <v>290.18957734556909</v>
      </c>
      <c r="O21" t="s">
        <v>60</v>
      </c>
    </row>
    <row r="22" spans="1:15" x14ac:dyDescent="0.2">
      <c r="A22" s="148" t="s">
        <v>605</v>
      </c>
      <c r="B22" s="3">
        <f>B21/B20*100</f>
        <v>53.390262529015608</v>
      </c>
      <c r="C22" s="3">
        <f t="shared" ref="C22:N22" si="3">C21/C20*100</f>
        <v>64.761067476785911</v>
      </c>
      <c r="D22" s="3">
        <f t="shared" si="3"/>
        <v>53.107528793908521</v>
      </c>
      <c r="E22" s="3">
        <f t="shared" si="3"/>
        <v>28.983571336098844</v>
      </c>
      <c r="F22" s="3">
        <f t="shared" si="3"/>
        <v>47.826722770571472</v>
      </c>
      <c r="G22" s="3">
        <f t="shared" si="3"/>
        <v>37.032688042652104</v>
      </c>
      <c r="H22" s="3">
        <f t="shared" si="3"/>
        <v>39.347312556020817</v>
      </c>
      <c r="I22" s="3">
        <f t="shared" si="3"/>
        <v>20.386398717138864</v>
      </c>
      <c r="J22" s="3">
        <f t="shared" si="3"/>
        <v>26.520395274408592</v>
      </c>
      <c r="K22" s="3">
        <f t="shared" si="3"/>
        <v>35.80082734743327</v>
      </c>
      <c r="L22" s="3">
        <f t="shared" si="3"/>
        <v>41.721636147937552</v>
      </c>
      <c r="M22" s="3">
        <f t="shared" si="3"/>
        <v>36.299951564412972</v>
      </c>
      <c r="N22" s="101">
        <f t="shared" si="3"/>
        <v>10.072232417494419</v>
      </c>
      <c r="O22" t="s">
        <v>60</v>
      </c>
    </row>
    <row r="23" spans="1:15" x14ac:dyDescent="0.2">
      <c r="A23" s="148" t="s">
        <v>606</v>
      </c>
      <c r="B23" s="3">
        <f>MIN(B9:B19)</f>
        <v>93.98</v>
      </c>
      <c r="C23" s="3">
        <f t="shared" ref="C23:N23" si="4">MIN(C9:C19)</f>
        <v>38.099999999999994</v>
      </c>
      <c r="D23" s="3">
        <f t="shared" si="4"/>
        <v>119</v>
      </c>
      <c r="E23" s="3">
        <f t="shared" si="4"/>
        <v>135</v>
      </c>
      <c r="F23" s="3">
        <f t="shared" si="4"/>
        <v>149.86000000000001</v>
      </c>
      <c r="G23" s="3">
        <f t="shared" si="4"/>
        <v>170.18</v>
      </c>
      <c r="H23" s="3">
        <f t="shared" si="4"/>
        <v>112</v>
      </c>
      <c r="I23" s="3">
        <f t="shared" si="4"/>
        <v>220.98000000000002</v>
      </c>
      <c r="J23" s="3">
        <f t="shared" si="4"/>
        <v>126</v>
      </c>
      <c r="K23" s="3">
        <f t="shared" si="4"/>
        <v>120</v>
      </c>
      <c r="L23" s="3">
        <f t="shared" si="4"/>
        <v>308</v>
      </c>
      <c r="M23" s="3">
        <f t="shared" si="4"/>
        <v>119</v>
      </c>
      <c r="N23" s="101">
        <f t="shared" si="4"/>
        <v>2710.18</v>
      </c>
    </row>
    <row r="24" spans="1:15" x14ac:dyDescent="0.2">
      <c r="A24" s="148" t="s">
        <v>607</v>
      </c>
      <c r="B24" s="3">
        <f>MAX(B9:B19)</f>
        <v>349</v>
      </c>
      <c r="C24" s="3">
        <f t="shared" ref="C24:N24" si="5">MAX(C9:C19)</f>
        <v>300</v>
      </c>
      <c r="D24" s="3">
        <f t="shared" si="5"/>
        <v>347</v>
      </c>
      <c r="E24" s="3">
        <f t="shared" si="5"/>
        <v>264.15999999999997</v>
      </c>
      <c r="F24" s="3">
        <f t="shared" si="5"/>
        <v>460</v>
      </c>
      <c r="G24" s="3">
        <f t="shared" si="5"/>
        <v>405</v>
      </c>
      <c r="H24" s="3">
        <f t="shared" si="5"/>
        <v>322</v>
      </c>
      <c r="I24" s="3">
        <f t="shared" si="5"/>
        <v>346</v>
      </c>
      <c r="J24" s="3">
        <f t="shared" si="5"/>
        <v>250</v>
      </c>
      <c r="K24" s="3">
        <f t="shared" si="5"/>
        <v>396</v>
      </c>
      <c r="L24" s="3">
        <f t="shared" si="5"/>
        <v>750</v>
      </c>
      <c r="M24" s="3">
        <f t="shared" si="5"/>
        <v>355</v>
      </c>
      <c r="N24" s="101">
        <f t="shared" si="5"/>
        <v>3272</v>
      </c>
    </row>
    <row r="25" spans="1:15" x14ac:dyDescent="0.2">
      <c r="A25" s="148" t="s">
        <v>608</v>
      </c>
      <c r="B25" s="3">
        <f>QUARTILE(B9:B19,1)</f>
        <v>99.75</v>
      </c>
      <c r="C25" s="3">
        <f t="shared" ref="C25:N25" si="6">QUARTILE(C9:C19,1)</f>
        <v>121.29</v>
      </c>
      <c r="D25" s="3">
        <f t="shared" si="6"/>
        <v>132.785</v>
      </c>
      <c r="E25" s="3">
        <f t="shared" si="6"/>
        <v>142</v>
      </c>
      <c r="F25" s="3">
        <f t="shared" si="6"/>
        <v>206</v>
      </c>
      <c r="G25" s="3">
        <f t="shared" si="6"/>
        <v>205</v>
      </c>
      <c r="H25" s="3">
        <f t="shared" si="6"/>
        <v>188.01999999999998</v>
      </c>
      <c r="I25" s="3">
        <f t="shared" si="6"/>
        <v>260.99</v>
      </c>
      <c r="J25" s="3">
        <f t="shared" si="6"/>
        <v>140.08500000000004</v>
      </c>
      <c r="K25" s="3">
        <f t="shared" si="6"/>
        <v>190.01999999999998</v>
      </c>
      <c r="L25" s="3">
        <f t="shared" si="6"/>
        <v>503.75</v>
      </c>
      <c r="M25" s="3">
        <f t="shared" si="6"/>
        <v>167.75</v>
      </c>
      <c r="N25" s="101">
        <f t="shared" si="6"/>
        <v>2787.59</v>
      </c>
    </row>
    <row r="26" spans="1:15" x14ac:dyDescent="0.2">
      <c r="A26" s="148" t="s">
        <v>609</v>
      </c>
      <c r="B26" s="3">
        <f>QUARTILE(B9:B19,2)</f>
        <v>139.09</v>
      </c>
      <c r="C26" s="3">
        <f t="shared" ref="C26:N26" si="7">QUARTILE(C9:C19,2)</f>
        <v>144.58000000000001</v>
      </c>
      <c r="D26" s="3">
        <f t="shared" si="7"/>
        <v>184.29000000000002</v>
      </c>
      <c r="E26" s="3">
        <f t="shared" si="7"/>
        <v>176</v>
      </c>
      <c r="F26" s="3">
        <f t="shared" si="7"/>
        <v>211</v>
      </c>
      <c r="G26" s="3">
        <f t="shared" si="7"/>
        <v>244</v>
      </c>
      <c r="H26" s="3">
        <f t="shared" si="7"/>
        <v>237.68</v>
      </c>
      <c r="I26" s="3">
        <f t="shared" si="7"/>
        <v>301</v>
      </c>
      <c r="J26" s="3">
        <f t="shared" si="7"/>
        <v>167.89000000000001</v>
      </c>
      <c r="K26" s="3">
        <f t="shared" si="7"/>
        <v>246.68</v>
      </c>
      <c r="L26" s="3">
        <f t="shared" si="7"/>
        <v>607.07999999999993</v>
      </c>
      <c r="M26" s="3">
        <f t="shared" si="7"/>
        <v>184.71000000000004</v>
      </c>
      <c r="N26" s="101">
        <f t="shared" si="7"/>
        <v>2865</v>
      </c>
    </row>
    <row r="27" spans="1:15" x14ac:dyDescent="0.2">
      <c r="A27" s="148" t="s">
        <v>610</v>
      </c>
      <c r="B27" s="3">
        <f>QUARTILE(B9:B19,3)</f>
        <v>233.04500000000002</v>
      </c>
      <c r="C27" s="3">
        <f t="shared" ref="C27:N27" si="8">QUARTILE(C9:C19,3)</f>
        <v>154.25</v>
      </c>
      <c r="D27" s="3">
        <f t="shared" si="8"/>
        <v>236.39500000000001</v>
      </c>
      <c r="E27" s="3">
        <f t="shared" si="8"/>
        <v>225</v>
      </c>
      <c r="F27" s="3">
        <f t="shared" si="8"/>
        <v>230</v>
      </c>
      <c r="G27" s="3">
        <f t="shared" si="8"/>
        <v>257</v>
      </c>
      <c r="H27" s="3">
        <f t="shared" si="8"/>
        <v>277</v>
      </c>
      <c r="I27" s="3">
        <f t="shared" si="8"/>
        <v>323.5</v>
      </c>
      <c r="J27" s="3">
        <f t="shared" si="8"/>
        <v>205.75</v>
      </c>
      <c r="K27" s="3">
        <f t="shared" si="8"/>
        <v>309</v>
      </c>
      <c r="L27" s="3">
        <f t="shared" si="8"/>
        <v>671.37</v>
      </c>
      <c r="M27" s="3">
        <f t="shared" si="8"/>
        <v>227.81500000000003</v>
      </c>
      <c r="N27" s="101">
        <f t="shared" si="8"/>
        <v>3068.5</v>
      </c>
    </row>
    <row r="28" spans="1:15" x14ac:dyDescent="0.2">
      <c r="A28" s="148" t="s">
        <v>612</v>
      </c>
      <c r="B28" s="5">
        <f>COUNT(B5:B19)</f>
        <v>9</v>
      </c>
      <c r="C28" s="5">
        <f t="shared" ref="C28:N28" si="9">COUNT(C5:C19)</f>
        <v>9</v>
      </c>
      <c r="D28" s="5">
        <f t="shared" si="9"/>
        <v>9</v>
      </c>
      <c r="E28" s="5">
        <f t="shared" si="9"/>
        <v>7</v>
      </c>
      <c r="F28" s="5">
        <f t="shared" si="9"/>
        <v>8</v>
      </c>
      <c r="G28" s="5">
        <f t="shared" si="9"/>
        <v>8</v>
      </c>
      <c r="H28" s="5">
        <f t="shared" si="9"/>
        <v>7</v>
      </c>
      <c r="I28" s="5">
        <f t="shared" si="9"/>
        <v>6</v>
      </c>
      <c r="J28" s="5">
        <f t="shared" si="9"/>
        <v>7</v>
      </c>
      <c r="K28" s="5">
        <f t="shared" si="9"/>
        <v>8</v>
      </c>
      <c r="L28" s="5">
        <f t="shared" si="9"/>
        <v>8</v>
      </c>
      <c r="M28" s="5">
        <f t="shared" si="9"/>
        <v>8</v>
      </c>
      <c r="N28" s="5">
        <f t="shared" si="9"/>
        <v>4</v>
      </c>
    </row>
    <row r="29" spans="1:15" x14ac:dyDescent="0.2">
      <c r="A29" s="148" t="s">
        <v>613</v>
      </c>
      <c r="B29" s="5">
        <f>B20</f>
        <v>193.91777777777781</v>
      </c>
      <c r="C29" s="5">
        <f t="shared" ref="C29:M29" si="10">B29+C20</f>
        <v>325.6155555555556</v>
      </c>
      <c r="D29" s="5">
        <f t="shared" si="10"/>
        <v>489.5866666666667</v>
      </c>
      <c r="E29" s="5">
        <f t="shared" si="10"/>
        <v>680.42380952380961</v>
      </c>
      <c r="F29" s="5">
        <f t="shared" si="10"/>
        <v>932.14630952380958</v>
      </c>
      <c r="G29" s="5">
        <f t="shared" si="10"/>
        <v>1174.8438095238096</v>
      </c>
      <c r="H29" s="5">
        <f t="shared" si="10"/>
        <v>1400.5466666666666</v>
      </c>
      <c r="I29" s="5">
        <f t="shared" si="10"/>
        <v>1711.1566666666665</v>
      </c>
      <c r="J29" s="5">
        <f t="shared" si="10"/>
        <v>1919.5195238095237</v>
      </c>
      <c r="K29" s="5">
        <f t="shared" si="10"/>
        <v>2243.8095238095239</v>
      </c>
      <c r="L29" s="5">
        <f t="shared" si="10"/>
        <v>2695.7870238095238</v>
      </c>
      <c r="M29" s="5">
        <f t="shared" si="10"/>
        <v>2973.9345238095239</v>
      </c>
      <c r="N29" s="171"/>
    </row>
    <row r="30" spans="1:15" x14ac:dyDescent="0.2">
      <c r="B30" s="3"/>
      <c r="C30" s="3"/>
      <c r="D30" s="3"/>
      <c r="E30" s="3"/>
      <c r="F30" s="3"/>
      <c r="G30" s="3"/>
      <c r="H30" s="3"/>
      <c r="I30" s="3"/>
      <c r="J30" s="3"/>
      <c r="K30" s="3"/>
      <c r="L30" s="3"/>
      <c r="M30" s="3"/>
      <c r="N30" s="1"/>
    </row>
    <row r="31" spans="1:15" x14ac:dyDescent="0.2">
      <c r="B31" s="3"/>
      <c r="C31" s="3"/>
      <c r="D31" s="3"/>
      <c r="E31" s="3"/>
      <c r="F31" s="3"/>
      <c r="G31" s="3"/>
      <c r="H31" s="3"/>
      <c r="I31" s="3"/>
      <c r="J31" s="3"/>
      <c r="K31" s="3"/>
      <c r="L31" s="3"/>
      <c r="M31" s="3"/>
      <c r="N31" s="1"/>
    </row>
    <row r="32" spans="1:15" x14ac:dyDescent="0.2">
      <c r="B32" s="3"/>
      <c r="C32" s="3"/>
      <c r="D32" s="3"/>
      <c r="E32" s="3"/>
      <c r="F32" s="3"/>
      <c r="G32" s="3"/>
      <c r="H32" s="3"/>
      <c r="I32" s="3"/>
      <c r="J32" s="3"/>
      <c r="K32" s="3"/>
      <c r="L32" s="3"/>
      <c r="M32" s="3"/>
      <c r="N32" s="1"/>
    </row>
    <row r="33" spans="2:14" x14ac:dyDescent="0.2">
      <c r="B33" s="3"/>
      <c r="C33" s="3"/>
      <c r="D33" s="3"/>
      <c r="E33" s="3"/>
      <c r="F33" s="3"/>
      <c r="G33" s="3"/>
      <c r="H33" s="3"/>
      <c r="I33" s="3"/>
      <c r="J33" s="3"/>
      <c r="K33" s="3"/>
      <c r="L33" s="3"/>
      <c r="M33" s="3"/>
      <c r="N33" s="1"/>
    </row>
    <row r="34" spans="2:14" x14ac:dyDescent="0.2">
      <c r="B34" s="3"/>
      <c r="C34" s="3"/>
      <c r="D34" s="3"/>
      <c r="E34" s="3"/>
      <c r="F34" s="3"/>
      <c r="G34" s="3"/>
      <c r="H34" s="3"/>
      <c r="I34" s="3"/>
      <c r="J34" s="3"/>
      <c r="K34" s="3"/>
      <c r="L34" s="3"/>
      <c r="M34" s="3"/>
      <c r="N34" s="1"/>
    </row>
    <row r="35" spans="2:14" x14ac:dyDescent="0.2">
      <c r="B35" s="3"/>
      <c r="C35" s="3"/>
      <c r="D35" s="3"/>
      <c r="E35" s="3"/>
      <c r="F35" s="3"/>
      <c r="G35" s="3"/>
      <c r="H35" s="3"/>
      <c r="I35" s="3"/>
      <c r="J35" s="3"/>
      <c r="K35" s="3"/>
      <c r="L35" s="3"/>
      <c r="M35" s="3"/>
      <c r="N35" s="1"/>
    </row>
  </sheetData>
  <mergeCells count="2">
    <mergeCell ref="A1:N1"/>
    <mergeCell ref="G2:H2"/>
  </mergeCells>
  <phoneticPr fontId="0" type="noConversion"/>
  <conditionalFormatting sqref="N5:N19">
    <cfRule type="cellIs" dxfId="2297" priority="55" stopIfTrue="1" operator="equal">
      <formula>$N$21</formula>
    </cfRule>
    <cfRule type="cellIs" dxfId="2296" priority="56" stopIfTrue="1" operator="equal">
      <formula>$N$22</formula>
    </cfRule>
  </conditionalFormatting>
  <conditionalFormatting sqref="B5:B17">
    <cfRule type="top10" dxfId="2295" priority="27" bottom="1" rank="1"/>
    <cfRule type="top10" dxfId="2294" priority="28" rank="1"/>
  </conditionalFormatting>
  <conditionalFormatting sqref="C5:C17">
    <cfRule type="top10" dxfId="2293" priority="25" bottom="1" rank="1"/>
    <cfRule type="top10" dxfId="2292" priority="26" rank="1"/>
  </conditionalFormatting>
  <conditionalFormatting sqref="D5:D17">
    <cfRule type="top10" dxfId="2291" priority="23" bottom="1" rank="1"/>
    <cfRule type="top10" dxfId="2290" priority="24" rank="1"/>
  </conditionalFormatting>
  <conditionalFormatting sqref="E5:E17">
    <cfRule type="top10" dxfId="2289" priority="21" bottom="1" rank="1"/>
    <cfRule type="top10" dxfId="2288" priority="22" rank="1"/>
  </conditionalFormatting>
  <conditionalFormatting sqref="F5:F17">
    <cfRule type="top10" dxfId="2287" priority="19" bottom="1" rank="1"/>
    <cfRule type="top10" dxfId="2286" priority="20" rank="1"/>
  </conditionalFormatting>
  <conditionalFormatting sqref="G5:G17">
    <cfRule type="top10" dxfId="2285" priority="15" bottom="1" rank="1"/>
    <cfRule type="top10" dxfId="2284" priority="16" rank="1"/>
  </conditionalFormatting>
  <conditionalFormatting sqref="H5:H17">
    <cfRule type="top10" dxfId="2283" priority="13" bottom="1" rank="1"/>
    <cfRule type="top10" dxfId="2282" priority="14" rank="1"/>
  </conditionalFormatting>
  <conditionalFormatting sqref="I5:I17">
    <cfRule type="top10" dxfId="2281" priority="11" bottom="1" rank="1"/>
    <cfRule type="top10" dxfId="2280" priority="12" rank="1"/>
  </conditionalFormatting>
  <conditionalFormatting sqref="J5:J17">
    <cfRule type="top10" dxfId="2279" priority="9" bottom="1" rank="1"/>
    <cfRule type="top10" dxfId="2278" priority="10" rank="1"/>
  </conditionalFormatting>
  <conditionalFormatting sqref="K5:K17">
    <cfRule type="top10" dxfId="2277" priority="7" bottom="1" rank="1"/>
    <cfRule type="top10" dxfId="2276" priority="8" rank="1"/>
  </conditionalFormatting>
  <conditionalFormatting sqref="L5:L17">
    <cfRule type="top10" dxfId="2275" priority="5" bottom="1" rank="1"/>
    <cfRule type="top10" dxfId="2274" priority="6" rank="1"/>
  </conditionalFormatting>
  <conditionalFormatting sqref="M5:M17">
    <cfRule type="top10" dxfId="2273" priority="3" bottom="1" rank="1"/>
    <cfRule type="top10" dxfId="2272" priority="4" rank="1"/>
  </conditionalFormatting>
  <conditionalFormatting sqref="B18:M19">
    <cfRule type="top10" dxfId="2271" priority="1" bottom="1" rank="1"/>
    <cfRule type="top10" dxfId="2270" priority="2" rank="1"/>
  </conditionalFormatting>
  <pageMargins left="0.75" right="0.75" top="1" bottom="1" header="0.5" footer="0.5"/>
  <pageSetup orientation="portrait" verticalDpi="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6"/>
  <dimension ref="A1:AJ38"/>
  <sheetViews>
    <sheetView zoomScale="75" zoomScaleNormal="75" workbookViewId="0">
      <pane xSplit="1" ySplit="5" topLeftCell="B6" activePane="bottomRight" state="frozen"/>
      <selection activeCell="C149" sqref="C149:O149"/>
      <selection pane="topRight" activeCell="C149" sqref="C149:O149"/>
      <selection pane="bottomLeft" activeCell="C149" sqref="C149:O149"/>
      <selection pane="bottomRight" activeCell="B1" sqref="A1:B1048576"/>
    </sheetView>
  </sheetViews>
  <sheetFormatPr defaultRowHeight="12.75" x14ac:dyDescent="0.2"/>
  <cols>
    <col min="1" max="1" width="7" style="148" bestFit="1" customWidth="1"/>
    <col min="2" max="2" width="8.85546875" style="1" bestFit="1" customWidth="1"/>
    <col min="3" max="13" width="7.7109375" style="1" customWidth="1"/>
    <col min="14" max="14" width="9.140625" style="1" bestFit="1" customWidth="1"/>
    <col min="16" max="36" width="9.140625" style="10"/>
  </cols>
  <sheetData>
    <row r="1" spans="1:27" x14ac:dyDescent="0.2">
      <c r="A1" s="189"/>
      <c r="B1" s="11"/>
      <c r="C1" s="11"/>
      <c r="D1" s="11"/>
      <c r="E1" s="11"/>
      <c r="F1" s="11"/>
      <c r="G1" s="11"/>
      <c r="H1" s="11"/>
      <c r="I1" s="11"/>
      <c r="J1" s="11"/>
      <c r="K1" s="11"/>
      <c r="L1" s="11"/>
      <c r="M1" s="11"/>
      <c r="N1" s="12"/>
      <c r="P1" s="10" t="s">
        <v>89</v>
      </c>
    </row>
    <row r="2" spans="1:27" ht="16.5" thickBot="1" x14ac:dyDescent="0.3">
      <c r="A2" s="248" t="s">
        <v>67</v>
      </c>
      <c r="B2" s="249"/>
      <c r="C2" s="249"/>
      <c r="D2" s="249"/>
      <c r="E2" s="250"/>
      <c r="F2" s="250"/>
      <c r="G2" s="250"/>
      <c r="H2" s="250"/>
      <c r="I2" s="250"/>
      <c r="J2" s="250"/>
      <c r="K2" s="250"/>
      <c r="L2" s="250"/>
      <c r="M2" s="250"/>
      <c r="N2" s="251"/>
    </row>
    <row r="3" spans="1:27" ht="13.5" thickBot="1" x14ac:dyDescent="0.25">
      <c r="A3" s="150" t="s">
        <v>110</v>
      </c>
      <c r="B3" s="40" t="s">
        <v>175</v>
      </c>
      <c r="C3" s="37" t="s">
        <v>431</v>
      </c>
      <c r="D3" s="38"/>
      <c r="E3" s="58"/>
      <c r="F3" s="68"/>
      <c r="G3" s="247" t="s">
        <v>80</v>
      </c>
      <c r="H3" s="247"/>
      <c r="I3" s="69"/>
      <c r="J3" s="71"/>
      <c r="K3" s="71"/>
      <c r="L3" s="71"/>
      <c r="M3" s="71"/>
      <c r="N3" s="72"/>
    </row>
    <row r="4" spans="1:27" ht="13.5" thickBot="1" x14ac:dyDescent="0.25">
      <c r="A4" s="151"/>
      <c r="B4" s="41" t="s">
        <v>176</v>
      </c>
      <c r="C4" s="36" t="s">
        <v>432</v>
      </c>
      <c r="D4" s="39"/>
      <c r="E4" s="41" t="s">
        <v>78</v>
      </c>
      <c r="F4" s="65">
        <v>30</v>
      </c>
      <c r="G4" s="17"/>
      <c r="H4" s="66" t="s">
        <v>81</v>
      </c>
      <c r="I4" s="67">
        <v>9.1440000000000001</v>
      </c>
      <c r="J4" s="20"/>
      <c r="K4" s="20"/>
      <c r="L4" s="20"/>
      <c r="M4" s="20"/>
      <c r="N4" s="21"/>
    </row>
    <row r="5" spans="1:27" ht="13.5" thickBot="1" x14ac:dyDescent="0.25">
      <c r="A5" s="149" t="s">
        <v>1</v>
      </c>
      <c r="B5" s="49" t="s">
        <v>2</v>
      </c>
      <c r="C5" s="43" t="s">
        <v>3</v>
      </c>
      <c r="D5" s="49" t="s">
        <v>4</v>
      </c>
      <c r="E5" s="43" t="s">
        <v>5</v>
      </c>
      <c r="F5" s="49" t="s">
        <v>6</v>
      </c>
      <c r="G5" s="43" t="s">
        <v>7</v>
      </c>
      <c r="H5" s="49" t="s">
        <v>8</v>
      </c>
      <c r="I5" s="43" t="s">
        <v>9</v>
      </c>
      <c r="J5" s="49" t="s">
        <v>10</v>
      </c>
      <c r="K5" s="43" t="s">
        <v>11</v>
      </c>
      <c r="L5" s="49" t="s">
        <v>12</v>
      </c>
      <c r="M5" s="45" t="s">
        <v>13</v>
      </c>
      <c r="N5" s="35" t="s">
        <v>14</v>
      </c>
      <c r="P5" s="56"/>
      <c r="Q5" s="56"/>
      <c r="R5" s="56"/>
      <c r="S5" s="56"/>
      <c r="T5" s="56"/>
      <c r="U5" s="56"/>
      <c r="V5" s="56"/>
      <c r="W5" s="56"/>
      <c r="X5" s="56"/>
      <c r="Y5" s="56"/>
      <c r="Z5" s="56"/>
      <c r="AA5" s="56"/>
    </row>
    <row r="6" spans="1:27" x14ac:dyDescent="0.2">
      <c r="A6" s="152">
        <v>2000</v>
      </c>
      <c r="B6" s="15" t="s">
        <v>60</v>
      </c>
      <c r="C6" s="98" t="s">
        <v>60</v>
      </c>
      <c r="D6" s="98" t="s">
        <v>60</v>
      </c>
      <c r="E6" s="98" t="s">
        <v>60</v>
      </c>
      <c r="F6" s="98" t="s">
        <v>60</v>
      </c>
      <c r="G6" s="98" t="s">
        <v>60</v>
      </c>
      <c r="H6" s="98" t="s">
        <v>60</v>
      </c>
      <c r="I6" s="98" t="s">
        <v>60</v>
      </c>
      <c r="J6" s="98">
        <v>238.75999999999993</v>
      </c>
      <c r="K6" s="98">
        <v>414.02</v>
      </c>
      <c r="L6" s="98">
        <v>220.98000000000005</v>
      </c>
      <c r="M6" s="98">
        <v>304.80000000000007</v>
      </c>
      <c r="N6" s="34" t="str">
        <f t="shared" ref="N6:N14" si="0">IF(COUNT(B6:M6)=12,SUM(B6:M6),"")</f>
        <v/>
      </c>
      <c r="P6" s="13"/>
    </row>
    <row r="7" spans="1:27" x14ac:dyDescent="0.2">
      <c r="A7" s="152">
        <v>2001</v>
      </c>
      <c r="B7" s="15">
        <v>137.16</v>
      </c>
      <c r="C7" s="98">
        <v>0</v>
      </c>
      <c r="D7" s="98">
        <v>71.12</v>
      </c>
      <c r="E7" s="98">
        <v>93.980000000000032</v>
      </c>
      <c r="F7" s="98">
        <v>226.06</v>
      </c>
      <c r="G7" s="98">
        <v>246.37999999999997</v>
      </c>
      <c r="H7" s="98">
        <v>302.26</v>
      </c>
      <c r="I7" s="98">
        <v>182.88000000000005</v>
      </c>
      <c r="J7" s="98">
        <v>251.45999999999998</v>
      </c>
      <c r="K7" s="98">
        <v>347.9799999999999</v>
      </c>
      <c r="L7" s="98">
        <v>518.16</v>
      </c>
      <c r="M7" s="98">
        <v>312.42</v>
      </c>
      <c r="N7" s="34">
        <f t="shared" si="0"/>
        <v>2689.86</v>
      </c>
    </row>
    <row r="8" spans="1:27" x14ac:dyDescent="0.2">
      <c r="A8" s="152">
        <v>2002</v>
      </c>
      <c r="B8" s="15">
        <v>312.42</v>
      </c>
      <c r="C8" s="98">
        <v>43.179999999999993</v>
      </c>
      <c r="D8" s="98">
        <v>99.06</v>
      </c>
      <c r="E8" s="98">
        <v>500.38000000000005</v>
      </c>
      <c r="F8" s="98">
        <v>66.039999999999992</v>
      </c>
      <c r="G8" s="98">
        <v>68.58</v>
      </c>
      <c r="H8" s="98" t="s">
        <v>60</v>
      </c>
      <c r="I8" s="98" t="s">
        <v>60</v>
      </c>
      <c r="J8" s="98" t="s">
        <v>60</v>
      </c>
      <c r="K8" s="98" t="s">
        <v>60</v>
      </c>
      <c r="L8" s="98" t="s">
        <v>60</v>
      </c>
      <c r="M8" s="98" t="s">
        <v>60</v>
      </c>
      <c r="N8" s="34" t="str">
        <f t="shared" si="0"/>
        <v/>
      </c>
    </row>
    <row r="9" spans="1:27" x14ac:dyDescent="0.2">
      <c r="A9" s="152">
        <v>2003</v>
      </c>
      <c r="B9" s="15" t="s">
        <v>60</v>
      </c>
      <c r="C9" s="98" t="s">
        <v>60</v>
      </c>
      <c r="D9" s="98" t="s">
        <v>60</v>
      </c>
      <c r="E9" s="98">
        <v>2.54</v>
      </c>
      <c r="F9" s="98" t="s">
        <v>60</v>
      </c>
      <c r="G9" s="98" t="s">
        <v>60</v>
      </c>
      <c r="H9" s="98" t="s">
        <v>60</v>
      </c>
      <c r="I9" s="98" t="s">
        <v>60</v>
      </c>
      <c r="J9" s="98" t="s">
        <v>60</v>
      </c>
      <c r="K9" s="98" t="s">
        <v>60</v>
      </c>
      <c r="L9" s="98" t="s">
        <v>60</v>
      </c>
      <c r="M9" s="98" t="s">
        <v>60</v>
      </c>
      <c r="N9" s="34" t="str">
        <f t="shared" si="0"/>
        <v/>
      </c>
    </row>
    <row r="10" spans="1:27" x14ac:dyDescent="0.2">
      <c r="A10" s="152">
        <v>2004</v>
      </c>
      <c r="B10" s="15" t="s">
        <v>60</v>
      </c>
      <c r="C10" s="98" t="s">
        <v>60</v>
      </c>
      <c r="D10" s="98" t="s">
        <v>60</v>
      </c>
      <c r="E10" s="98" t="s">
        <v>60</v>
      </c>
      <c r="F10" s="98" t="s">
        <v>60</v>
      </c>
      <c r="G10" s="98">
        <v>114.3</v>
      </c>
      <c r="H10" s="98">
        <v>248.92000000000004</v>
      </c>
      <c r="I10" s="98" t="s">
        <v>60</v>
      </c>
      <c r="J10" s="98" t="s">
        <v>60</v>
      </c>
      <c r="K10" s="98" t="s">
        <v>60</v>
      </c>
      <c r="L10" s="98">
        <v>401.32000000000011</v>
      </c>
      <c r="M10" s="98">
        <v>182.88000000000002</v>
      </c>
      <c r="N10" s="34" t="str">
        <f t="shared" si="0"/>
        <v/>
      </c>
    </row>
    <row r="11" spans="1:27" x14ac:dyDescent="0.2">
      <c r="A11" s="152">
        <v>2005</v>
      </c>
      <c r="B11" s="15">
        <v>182.88000000000002</v>
      </c>
      <c r="C11" s="98">
        <v>76.200000000000017</v>
      </c>
      <c r="D11" s="98">
        <v>121.92</v>
      </c>
      <c r="E11" s="98">
        <v>289.56000000000006</v>
      </c>
      <c r="F11" s="98">
        <v>307.33999999999997</v>
      </c>
      <c r="G11" s="98">
        <v>320.04000000000002</v>
      </c>
      <c r="H11" s="98">
        <v>353.06000000000006</v>
      </c>
      <c r="I11" s="98">
        <v>276.86</v>
      </c>
      <c r="J11" s="98">
        <v>388.62</v>
      </c>
      <c r="K11" s="98">
        <v>233.68</v>
      </c>
      <c r="L11" s="98">
        <v>299.72000000000003</v>
      </c>
      <c r="M11" s="98">
        <v>182.88000000000002</v>
      </c>
      <c r="N11" s="34">
        <f t="shared" si="0"/>
        <v>3032.76</v>
      </c>
    </row>
    <row r="12" spans="1:27" x14ac:dyDescent="0.2">
      <c r="A12" s="152">
        <v>2006</v>
      </c>
      <c r="B12" s="15">
        <v>106.68000000000005</v>
      </c>
      <c r="C12" s="98">
        <v>71.11999999999999</v>
      </c>
      <c r="D12" s="98">
        <v>157.47999999999999</v>
      </c>
      <c r="E12" s="98">
        <v>243.84000000000003</v>
      </c>
      <c r="F12" s="98">
        <v>429.26000000000005</v>
      </c>
      <c r="G12" s="98">
        <v>203.2</v>
      </c>
      <c r="H12" s="98">
        <v>388.62000000000006</v>
      </c>
      <c r="I12" s="98">
        <v>411.47999999999996</v>
      </c>
      <c r="J12" s="98">
        <v>180.34</v>
      </c>
      <c r="K12" s="98">
        <v>299.72000000000008</v>
      </c>
      <c r="L12" s="98" t="s">
        <v>60</v>
      </c>
      <c r="M12" s="98" t="s">
        <v>60</v>
      </c>
      <c r="N12" s="34" t="str">
        <f t="shared" si="0"/>
        <v/>
      </c>
    </row>
    <row r="13" spans="1:27" x14ac:dyDescent="0.2">
      <c r="A13" s="152">
        <v>2007</v>
      </c>
      <c r="B13" s="15" t="s">
        <v>60</v>
      </c>
      <c r="C13" s="98" t="s">
        <v>60</v>
      </c>
      <c r="D13" s="98" t="s">
        <v>60</v>
      </c>
      <c r="E13" s="98" t="s">
        <v>60</v>
      </c>
      <c r="F13" s="98" t="s">
        <v>60</v>
      </c>
      <c r="G13" s="98" t="s">
        <v>60</v>
      </c>
      <c r="H13" s="98" t="s">
        <v>60</v>
      </c>
      <c r="I13" s="98" t="s">
        <v>60</v>
      </c>
      <c r="J13" s="98" t="s">
        <v>60</v>
      </c>
      <c r="K13" s="98" t="s">
        <v>60</v>
      </c>
      <c r="L13" s="98" t="s">
        <v>60</v>
      </c>
      <c r="M13" s="98" t="s">
        <v>60</v>
      </c>
      <c r="N13" s="34" t="str">
        <f t="shared" si="0"/>
        <v/>
      </c>
    </row>
    <row r="14" spans="1:27" x14ac:dyDescent="0.2">
      <c r="A14" s="152">
        <v>2008</v>
      </c>
      <c r="B14" s="15" t="s">
        <v>60</v>
      </c>
      <c r="C14" s="98" t="s">
        <v>60</v>
      </c>
      <c r="D14" s="98" t="s">
        <v>60</v>
      </c>
      <c r="E14" s="98" t="s">
        <v>60</v>
      </c>
      <c r="F14" s="98" t="s">
        <v>60</v>
      </c>
      <c r="G14" s="98" t="s">
        <v>60</v>
      </c>
      <c r="H14" s="98" t="s">
        <v>60</v>
      </c>
      <c r="I14" s="98" t="s">
        <v>60</v>
      </c>
      <c r="J14" s="98" t="s">
        <v>60</v>
      </c>
      <c r="K14" s="98" t="s">
        <v>60</v>
      </c>
      <c r="L14" s="98" t="s">
        <v>60</v>
      </c>
      <c r="M14" s="98" t="s">
        <v>60</v>
      </c>
      <c r="N14" s="34" t="str">
        <f t="shared" si="0"/>
        <v/>
      </c>
    </row>
    <row r="15" spans="1:27" x14ac:dyDescent="0.2">
      <c r="A15" s="152">
        <v>2009</v>
      </c>
      <c r="B15" s="15" t="s">
        <v>60</v>
      </c>
      <c r="C15" s="98" t="s">
        <v>60</v>
      </c>
      <c r="D15" s="98" t="s">
        <v>60</v>
      </c>
      <c r="E15" s="98" t="s">
        <v>60</v>
      </c>
      <c r="F15" s="98" t="s">
        <v>60</v>
      </c>
      <c r="G15" s="98" t="s">
        <v>60</v>
      </c>
      <c r="H15" s="98" t="s">
        <v>60</v>
      </c>
      <c r="I15" s="98" t="s">
        <v>60</v>
      </c>
      <c r="J15" s="98" t="s">
        <v>60</v>
      </c>
      <c r="K15" s="98" t="s">
        <v>60</v>
      </c>
      <c r="L15" s="98" t="s">
        <v>60</v>
      </c>
      <c r="M15" s="98" t="s">
        <v>60</v>
      </c>
      <c r="N15" s="34" t="str">
        <f t="shared" ref="N15:N20" si="1">IF(COUNT(B15:M15)=12,SUM(B15:M15),"")</f>
        <v/>
      </c>
    </row>
    <row r="16" spans="1:27" x14ac:dyDescent="0.2">
      <c r="A16" s="152">
        <v>2010</v>
      </c>
      <c r="B16" s="98" t="s">
        <v>60</v>
      </c>
      <c r="C16" s="98" t="s">
        <v>60</v>
      </c>
      <c r="D16" s="98" t="s">
        <v>60</v>
      </c>
      <c r="E16" s="98" t="s">
        <v>60</v>
      </c>
      <c r="F16" s="98" t="s">
        <v>60</v>
      </c>
      <c r="G16" s="98" t="s">
        <v>60</v>
      </c>
      <c r="H16" s="98" t="s">
        <v>60</v>
      </c>
      <c r="I16" s="98" t="s">
        <v>60</v>
      </c>
      <c r="J16" s="98" t="s">
        <v>60</v>
      </c>
      <c r="K16" s="98" t="s">
        <v>60</v>
      </c>
      <c r="L16" s="98" t="s">
        <v>60</v>
      </c>
      <c r="M16" s="98" t="s">
        <v>60</v>
      </c>
      <c r="N16" s="34" t="str">
        <f t="shared" si="1"/>
        <v/>
      </c>
    </row>
    <row r="17" spans="1:14" x14ac:dyDescent="0.2">
      <c r="A17" s="152">
        <v>2011</v>
      </c>
      <c r="B17" s="98" t="s">
        <v>60</v>
      </c>
      <c r="C17" s="98" t="s">
        <v>60</v>
      </c>
      <c r="D17" s="98" t="s">
        <v>60</v>
      </c>
      <c r="E17" s="98" t="s">
        <v>60</v>
      </c>
      <c r="F17" s="98" t="s">
        <v>60</v>
      </c>
      <c r="G17" s="98" t="s">
        <v>60</v>
      </c>
      <c r="H17" s="98" t="s">
        <v>60</v>
      </c>
      <c r="I17" s="98" t="s">
        <v>60</v>
      </c>
      <c r="J17" s="98" t="s">
        <v>60</v>
      </c>
      <c r="K17" s="98" t="s">
        <v>60</v>
      </c>
      <c r="L17" s="98" t="s">
        <v>60</v>
      </c>
      <c r="M17" s="98" t="s">
        <v>60</v>
      </c>
      <c r="N17" s="34" t="str">
        <f t="shared" si="1"/>
        <v/>
      </c>
    </row>
    <row r="18" spans="1:14" x14ac:dyDescent="0.2">
      <c r="A18" s="152">
        <v>2012</v>
      </c>
      <c r="B18" s="98" t="s">
        <v>60</v>
      </c>
      <c r="C18" s="98" t="s">
        <v>60</v>
      </c>
      <c r="D18" s="98" t="s">
        <v>60</v>
      </c>
      <c r="E18" s="98" t="s">
        <v>60</v>
      </c>
      <c r="F18" s="98" t="s">
        <v>60</v>
      </c>
      <c r="G18" s="98" t="s">
        <v>60</v>
      </c>
      <c r="H18" s="98" t="s">
        <v>60</v>
      </c>
      <c r="I18" s="98" t="s">
        <v>60</v>
      </c>
      <c r="J18" s="98" t="s">
        <v>60</v>
      </c>
      <c r="K18" s="98" t="s">
        <v>60</v>
      </c>
      <c r="L18" s="98" t="s">
        <v>60</v>
      </c>
      <c r="M18" s="98" t="s">
        <v>60</v>
      </c>
      <c r="N18" s="34" t="str">
        <f t="shared" si="1"/>
        <v/>
      </c>
    </row>
    <row r="19" spans="1:14" x14ac:dyDescent="0.2">
      <c r="A19" s="152">
        <v>2013</v>
      </c>
      <c r="B19" s="98" t="s">
        <v>60</v>
      </c>
      <c r="C19" s="98" t="s">
        <v>60</v>
      </c>
      <c r="D19" s="98" t="s">
        <v>60</v>
      </c>
      <c r="E19" s="98" t="s">
        <v>60</v>
      </c>
      <c r="F19" s="98" t="s">
        <v>60</v>
      </c>
      <c r="G19" s="98" t="s">
        <v>60</v>
      </c>
      <c r="H19" s="98" t="s">
        <v>60</v>
      </c>
      <c r="I19" s="98" t="s">
        <v>60</v>
      </c>
      <c r="J19" s="98" t="s">
        <v>60</v>
      </c>
      <c r="K19" s="98" t="s">
        <v>60</v>
      </c>
      <c r="L19" s="98" t="s">
        <v>60</v>
      </c>
      <c r="M19" s="44" t="s">
        <v>60</v>
      </c>
      <c r="N19" s="34" t="str">
        <f t="shared" si="1"/>
        <v/>
      </c>
    </row>
    <row r="20" spans="1:14" x14ac:dyDescent="0.2">
      <c r="A20" s="152">
        <v>2014</v>
      </c>
      <c r="B20" s="98" t="s">
        <v>60</v>
      </c>
      <c r="C20" s="98" t="s">
        <v>60</v>
      </c>
      <c r="D20" s="98" t="s">
        <v>60</v>
      </c>
      <c r="E20" s="98" t="s">
        <v>60</v>
      </c>
      <c r="F20" s="98" t="s">
        <v>60</v>
      </c>
      <c r="G20" s="98" t="s">
        <v>60</v>
      </c>
      <c r="H20" s="98" t="s">
        <v>60</v>
      </c>
      <c r="I20" s="98" t="s">
        <v>60</v>
      </c>
      <c r="J20" s="98" t="s">
        <v>60</v>
      </c>
      <c r="K20" s="98" t="s">
        <v>60</v>
      </c>
      <c r="L20" s="98" t="s">
        <v>60</v>
      </c>
      <c r="M20" s="44" t="s">
        <v>60</v>
      </c>
      <c r="N20" s="34" t="str">
        <f t="shared" si="1"/>
        <v/>
      </c>
    </row>
    <row r="21" spans="1:14" x14ac:dyDescent="0.2">
      <c r="A21" s="152">
        <v>2015</v>
      </c>
      <c r="B21" s="98" t="s">
        <v>60</v>
      </c>
      <c r="C21" s="98" t="s">
        <v>60</v>
      </c>
      <c r="D21" s="98" t="s">
        <v>60</v>
      </c>
      <c r="E21" s="98" t="s">
        <v>60</v>
      </c>
      <c r="F21" s="98" t="s">
        <v>60</v>
      </c>
      <c r="G21" s="98" t="s">
        <v>60</v>
      </c>
      <c r="H21" s="98" t="s">
        <v>60</v>
      </c>
      <c r="I21" s="98" t="s">
        <v>60</v>
      </c>
      <c r="J21" s="98" t="s">
        <v>60</v>
      </c>
      <c r="K21" s="98" t="s">
        <v>60</v>
      </c>
      <c r="L21" s="98" t="s">
        <v>60</v>
      </c>
      <c r="M21" s="46" t="s">
        <v>60</v>
      </c>
      <c r="N21" s="34"/>
    </row>
    <row r="22" spans="1:14" ht="13.5" thickBot="1" x14ac:dyDescent="0.25">
      <c r="A22" s="153"/>
      <c r="B22" s="98"/>
      <c r="C22" s="98"/>
      <c r="D22" s="98"/>
      <c r="E22" s="98"/>
      <c r="F22" s="98"/>
      <c r="G22" s="98"/>
      <c r="H22" s="98"/>
      <c r="I22" s="98"/>
      <c r="J22" s="98"/>
      <c r="K22" s="98"/>
      <c r="L22" s="98"/>
      <c r="M22" s="48"/>
      <c r="N22" s="51"/>
    </row>
    <row r="23" spans="1:14" x14ac:dyDescent="0.2">
      <c r="A23" s="185" t="s">
        <v>48</v>
      </c>
      <c r="B23" s="104">
        <f t="shared" ref="B23:N23" si="2">AVERAGE(B6:B22)</f>
        <v>184.78500000000003</v>
      </c>
      <c r="C23" s="105">
        <f t="shared" si="2"/>
        <v>47.625</v>
      </c>
      <c r="D23" s="104">
        <f t="shared" si="2"/>
        <v>112.39500000000001</v>
      </c>
      <c r="E23" s="105">
        <f t="shared" si="2"/>
        <v>226.06000000000003</v>
      </c>
      <c r="F23" s="104">
        <f t="shared" si="2"/>
        <v>257.17500000000001</v>
      </c>
      <c r="G23" s="105">
        <f t="shared" si="2"/>
        <v>190.5</v>
      </c>
      <c r="H23" s="104">
        <f t="shared" si="2"/>
        <v>323.21500000000003</v>
      </c>
      <c r="I23" s="105">
        <f t="shared" si="2"/>
        <v>290.40666666666669</v>
      </c>
      <c r="J23" s="104">
        <f t="shared" si="2"/>
        <v>264.79499999999996</v>
      </c>
      <c r="K23" s="105">
        <f t="shared" si="2"/>
        <v>323.84999999999997</v>
      </c>
      <c r="L23" s="104">
        <f t="shared" si="2"/>
        <v>360.04500000000002</v>
      </c>
      <c r="M23" s="109">
        <f t="shared" si="2"/>
        <v>245.745</v>
      </c>
      <c r="N23" s="107">
        <f t="shared" si="2"/>
        <v>2861.3100000000004</v>
      </c>
    </row>
    <row r="24" spans="1:14" x14ac:dyDescent="0.2">
      <c r="A24" s="138" t="s">
        <v>49</v>
      </c>
      <c r="B24" s="15">
        <f t="shared" ref="B24:N24" si="3">MAX(B6:B22)</f>
        <v>312.42</v>
      </c>
      <c r="C24" s="42">
        <f t="shared" si="3"/>
        <v>76.200000000000017</v>
      </c>
      <c r="D24" s="15">
        <f t="shared" si="3"/>
        <v>157.47999999999999</v>
      </c>
      <c r="E24" s="42">
        <f t="shared" si="3"/>
        <v>500.38000000000005</v>
      </c>
      <c r="F24" s="15">
        <f t="shared" si="3"/>
        <v>429.26000000000005</v>
      </c>
      <c r="G24" s="42">
        <f t="shared" si="3"/>
        <v>320.04000000000002</v>
      </c>
      <c r="H24" s="15">
        <f t="shared" si="3"/>
        <v>388.62000000000006</v>
      </c>
      <c r="I24" s="42">
        <f t="shared" si="3"/>
        <v>411.47999999999996</v>
      </c>
      <c r="J24" s="15">
        <f t="shared" si="3"/>
        <v>388.62</v>
      </c>
      <c r="K24" s="42">
        <f t="shared" si="3"/>
        <v>414.02</v>
      </c>
      <c r="L24" s="15">
        <f t="shared" si="3"/>
        <v>518.16</v>
      </c>
      <c r="M24" s="44">
        <f t="shared" si="3"/>
        <v>312.42</v>
      </c>
      <c r="N24" s="34">
        <f t="shared" si="3"/>
        <v>3032.76</v>
      </c>
    </row>
    <row r="25" spans="1:14" ht="13.5" thickBot="1" x14ac:dyDescent="0.25">
      <c r="A25" s="146" t="s">
        <v>43</v>
      </c>
      <c r="B25" s="22">
        <f t="shared" ref="B25:N25" si="4">MIN(B6:B22)</f>
        <v>106.68000000000005</v>
      </c>
      <c r="C25" s="47">
        <f t="shared" si="4"/>
        <v>0</v>
      </c>
      <c r="D25" s="22">
        <f t="shared" si="4"/>
        <v>71.12</v>
      </c>
      <c r="E25" s="47">
        <f t="shared" si="4"/>
        <v>2.54</v>
      </c>
      <c r="F25" s="22">
        <f t="shared" si="4"/>
        <v>66.039999999999992</v>
      </c>
      <c r="G25" s="47">
        <f t="shared" si="4"/>
        <v>68.58</v>
      </c>
      <c r="H25" s="22">
        <f t="shared" si="4"/>
        <v>248.92000000000004</v>
      </c>
      <c r="I25" s="47">
        <f t="shared" si="4"/>
        <v>182.88000000000005</v>
      </c>
      <c r="J25" s="22">
        <f t="shared" si="4"/>
        <v>180.34</v>
      </c>
      <c r="K25" s="47">
        <f t="shared" si="4"/>
        <v>233.68</v>
      </c>
      <c r="L25" s="22">
        <f t="shared" si="4"/>
        <v>220.98000000000005</v>
      </c>
      <c r="M25" s="48">
        <f t="shared" si="4"/>
        <v>182.88000000000002</v>
      </c>
      <c r="N25" s="51">
        <f t="shared" si="4"/>
        <v>2689.86</v>
      </c>
    </row>
    <row r="26" spans="1:14" x14ac:dyDescent="0.2">
      <c r="B26" s="8"/>
      <c r="C26" s="8"/>
      <c r="D26" s="8"/>
      <c r="E26" s="8"/>
      <c r="F26" s="8"/>
      <c r="G26" s="8"/>
      <c r="H26" s="8"/>
      <c r="I26" s="8"/>
      <c r="J26" s="8"/>
      <c r="K26" s="8"/>
      <c r="L26" s="8"/>
      <c r="M26" s="8"/>
    </row>
    <row r="27" spans="1:14" x14ac:dyDescent="0.2">
      <c r="B27" s="8"/>
      <c r="C27" s="8"/>
      <c r="D27" s="8"/>
      <c r="E27" s="8"/>
      <c r="F27" s="8"/>
      <c r="G27" s="8"/>
      <c r="H27" s="8"/>
      <c r="I27" s="8"/>
      <c r="J27" s="8"/>
      <c r="K27" s="8"/>
      <c r="L27" s="8"/>
      <c r="M27" s="8"/>
    </row>
    <row r="28" spans="1:14" x14ac:dyDescent="0.2">
      <c r="B28" s="8"/>
      <c r="C28" s="8"/>
      <c r="D28" s="8"/>
      <c r="E28" s="8"/>
      <c r="F28" s="8"/>
      <c r="G28" s="8"/>
      <c r="H28" s="8"/>
      <c r="I28" s="8"/>
      <c r="J28" s="8"/>
      <c r="K28" s="8"/>
      <c r="L28" s="8"/>
      <c r="M28" s="8"/>
    </row>
    <row r="29" spans="1:14" x14ac:dyDescent="0.2">
      <c r="B29" s="8"/>
      <c r="C29" s="8"/>
      <c r="D29" s="8"/>
      <c r="E29" s="8"/>
      <c r="F29" s="8"/>
      <c r="G29" s="8"/>
      <c r="H29" s="8"/>
      <c r="I29" s="8"/>
      <c r="J29" s="8"/>
      <c r="K29" s="8"/>
      <c r="L29" s="8"/>
      <c r="M29" s="8"/>
    </row>
    <row r="30" spans="1:14" x14ac:dyDescent="0.2">
      <c r="B30" s="8"/>
      <c r="C30" s="8"/>
      <c r="D30" s="8"/>
      <c r="E30" s="8"/>
      <c r="F30" s="8"/>
      <c r="G30" s="8"/>
      <c r="H30" s="8"/>
      <c r="I30" s="8"/>
      <c r="J30" s="8"/>
      <c r="K30" s="8"/>
      <c r="L30" s="8"/>
      <c r="M30" s="8"/>
    </row>
    <row r="31" spans="1:14" x14ac:dyDescent="0.2">
      <c r="B31" s="8"/>
      <c r="C31" s="8"/>
      <c r="D31" s="8"/>
      <c r="E31" s="8"/>
      <c r="F31" s="8"/>
      <c r="G31" s="8"/>
      <c r="H31" s="8"/>
      <c r="I31" s="8"/>
      <c r="J31" s="8"/>
      <c r="K31" s="8"/>
      <c r="L31" s="8"/>
      <c r="M31" s="8"/>
    </row>
    <row r="32" spans="1:14" x14ac:dyDescent="0.2">
      <c r="B32" s="8"/>
      <c r="C32" s="8"/>
      <c r="D32" s="8"/>
      <c r="E32" s="8"/>
      <c r="F32" s="8"/>
      <c r="G32" s="8"/>
      <c r="H32" s="8"/>
      <c r="I32" s="8"/>
      <c r="J32" s="8"/>
      <c r="K32" s="8"/>
      <c r="L32" s="8"/>
      <c r="M32" s="8"/>
    </row>
    <row r="33" spans="2:13" x14ac:dyDescent="0.2">
      <c r="B33" s="8"/>
      <c r="C33" s="8"/>
      <c r="D33" s="8"/>
      <c r="E33" s="8"/>
      <c r="F33" s="8"/>
      <c r="G33" s="8"/>
      <c r="H33" s="8"/>
      <c r="I33" s="8"/>
      <c r="J33" s="8"/>
      <c r="K33" s="8"/>
      <c r="L33" s="8"/>
      <c r="M33" s="8"/>
    </row>
    <row r="34" spans="2:13" x14ac:dyDescent="0.2">
      <c r="B34" s="8"/>
      <c r="C34" s="8"/>
      <c r="D34" s="8"/>
      <c r="E34" s="8"/>
      <c r="F34" s="8"/>
      <c r="G34" s="8"/>
      <c r="H34" s="8"/>
      <c r="I34" s="8"/>
      <c r="J34" s="8"/>
      <c r="K34" s="8"/>
      <c r="L34" s="8"/>
      <c r="M34" s="8"/>
    </row>
    <row r="35" spans="2:13" x14ac:dyDescent="0.2">
      <c r="B35" s="8"/>
      <c r="C35" s="8"/>
      <c r="D35" s="8"/>
      <c r="E35" s="8"/>
      <c r="F35" s="8"/>
      <c r="G35" s="8"/>
      <c r="H35" s="8"/>
      <c r="I35" s="8"/>
      <c r="J35" s="8"/>
      <c r="K35" s="8"/>
      <c r="L35" s="8"/>
      <c r="M35" s="8"/>
    </row>
    <row r="36" spans="2:13" x14ac:dyDescent="0.2">
      <c r="B36" s="8"/>
      <c r="C36" s="8"/>
      <c r="D36" s="8"/>
      <c r="E36" s="8"/>
      <c r="F36" s="8"/>
      <c r="G36" s="8"/>
      <c r="H36" s="8"/>
      <c r="I36" s="8"/>
      <c r="J36" s="8"/>
      <c r="K36" s="8"/>
      <c r="L36" s="8"/>
      <c r="M36" s="8"/>
    </row>
    <row r="37" spans="2:13" x14ac:dyDescent="0.2">
      <c r="B37" s="8"/>
      <c r="C37" s="8"/>
      <c r="D37" s="8"/>
      <c r="E37" s="8"/>
      <c r="F37" s="8"/>
      <c r="G37" s="8"/>
      <c r="H37" s="8"/>
      <c r="I37" s="8"/>
      <c r="J37" s="8"/>
      <c r="K37" s="8"/>
      <c r="L37" s="8"/>
      <c r="M37" s="8"/>
    </row>
    <row r="38" spans="2:13" x14ac:dyDescent="0.2">
      <c r="B38" s="8"/>
      <c r="C38" s="8"/>
      <c r="D38" s="8"/>
      <c r="E38" s="8"/>
      <c r="F38" s="8"/>
      <c r="G38" s="8"/>
      <c r="H38" s="8"/>
      <c r="I38" s="8"/>
      <c r="J38" s="8"/>
      <c r="K38" s="8"/>
      <c r="L38" s="8"/>
      <c r="M38" s="8"/>
    </row>
  </sheetData>
  <mergeCells count="2">
    <mergeCell ref="A2:N2"/>
    <mergeCell ref="G3:H3"/>
  </mergeCells>
  <phoneticPr fontId="0" type="noConversion"/>
  <conditionalFormatting sqref="M19:M22">
    <cfRule type="cellIs" dxfId="2269" priority="52" stopIfTrue="1" operator="equal">
      <formula>$M$24</formula>
    </cfRule>
  </conditionalFormatting>
  <conditionalFormatting sqref="N6:N22">
    <cfRule type="cellIs" dxfId="2268" priority="53" stopIfTrue="1" operator="equal">
      <formula>$N$24</formula>
    </cfRule>
    <cfRule type="cellIs" dxfId="2267" priority="54" stopIfTrue="1" operator="equal">
      <formula>$N$25</formula>
    </cfRule>
  </conditionalFormatting>
  <conditionalFormatting sqref="B6:B15">
    <cfRule type="top10" dxfId="2266" priority="25" bottom="1" rank="1"/>
    <cfRule type="top10" dxfId="2265" priority="26" rank="1"/>
  </conditionalFormatting>
  <conditionalFormatting sqref="C6:C15">
    <cfRule type="top10" dxfId="2264" priority="23" bottom="1" rank="1"/>
    <cfRule type="top10" dxfId="2263" priority="24" rank="1"/>
  </conditionalFormatting>
  <conditionalFormatting sqref="D6:D15">
    <cfRule type="top10" dxfId="2262" priority="21" bottom="1" rank="1"/>
    <cfRule type="top10" dxfId="2261" priority="22" rank="1"/>
  </conditionalFormatting>
  <conditionalFormatting sqref="E6:E15">
    <cfRule type="top10" dxfId="2260" priority="19" bottom="1" rank="1"/>
    <cfRule type="top10" dxfId="2259" priority="20" rank="1"/>
  </conditionalFormatting>
  <conditionalFormatting sqref="F6:F15">
    <cfRule type="top10" dxfId="2258" priority="17" bottom="1" rank="1"/>
    <cfRule type="top10" dxfId="2257" priority="18" rank="1"/>
  </conditionalFormatting>
  <conditionalFormatting sqref="G6:G15">
    <cfRule type="top10" dxfId="2256" priority="15" bottom="1" rank="1"/>
    <cfRule type="top10" dxfId="2255" priority="16" rank="1"/>
  </conditionalFormatting>
  <conditionalFormatting sqref="H6:H15">
    <cfRule type="top10" dxfId="2254" priority="13" bottom="1" rank="1"/>
    <cfRule type="top10" dxfId="2253" priority="14" rank="1"/>
  </conditionalFormatting>
  <conditionalFormatting sqref="I6:I15">
    <cfRule type="top10" dxfId="2252" priority="11" bottom="1" rank="1"/>
    <cfRule type="top10" dxfId="2251" priority="12" rank="1"/>
  </conditionalFormatting>
  <conditionalFormatting sqref="J6:J15">
    <cfRule type="top10" dxfId="2250" priority="9" bottom="1" rank="1"/>
    <cfRule type="top10" dxfId="2249" priority="10" rank="1"/>
  </conditionalFormatting>
  <conditionalFormatting sqref="K6:K15">
    <cfRule type="top10" dxfId="2248" priority="7" bottom="1" rank="1"/>
    <cfRule type="top10" dxfId="2247" priority="8" rank="1"/>
  </conditionalFormatting>
  <conditionalFormatting sqref="L6:L15">
    <cfRule type="top10" dxfId="2246" priority="5" bottom="1" rank="1"/>
    <cfRule type="top10" dxfId="2245" priority="6" rank="1"/>
  </conditionalFormatting>
  <conditionalFormatting sqref="M6:M18">
    <cfRule type="top10" dxfId="2244" priority="3" bottom="1" rank="1"/>
    <cfRule type="top10" dxfId="2243" priority="4" rank="1"/>
  </conditionalFormatting>
  <conditionalFormatting sqref="B16:L22">
    <cfRule type="top10" dxfId="2242" priority="1" bottom="1" rank="1"/>
    <cfRule type="top10" dxfId="2241" priority="2" rank="1"/>
  </conditionalFormatting>
  <pageMargins left="0.75" right="0.75" top="1" bottom="1" header="0.5" footer="0.5"/>
  <pageSetup orientation="portrait"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3"/>
  <dimension ref="A2:AJ106"/>
  <sheetViews>
    <sheetView zoomScale="75" zoomScaleNormal="75" workbookViewId="0">
      <selection activeCell="N18" sqref="N18:N19"/>
    </sheetView>
  </sheetViews>
  <sheetFormatPr defaultRowHeight="12.75" x14ac:dyDescent="0.2"/>
  <cols>
    <col min="1" max="1" width="9.85546875" style="139" bestFit="1" customWidth="1"/>
    <col min="2" max="8" width="7.7109375" customWidth="1"/>
    <col min="9" max="9" width="8.7109375" customWidth="1"/>
    <col min="10" max="13" width="7.7109375" customWidth="1"/>
    <col min="14" max="14" width="9.140625" style="103" bestFit="1" customWidth="1"/>
    <col min="16" max="36" width="9.140625" style="10"/>
  </cols>
  <sheetData>
    <row r="2" spans="1:27" ht="16.5" thickBot="1" x14ac:dyDescent="0.3">
      <c r="A2" s="243" t="s">
        <v>95</v>
      </c>
      <c r="B2" s="244"/>
      <c r="C2" s="244"/>
      <c r="D2" s="244"/>
      <c r="E2" s="245"/>
      <c r="F2" s="245"/>
      <c r="G2" s="245"/>
      <c r="H2" s="245"/>
      <c r="I2" s="245"/>
      <c r="J2" s="245"/>
      <c r="K2" s="245"/>
      <c r="L2" s="245"/>
      <c r="M2" s="245"/>
      <c r="N2" s="246"/>
    </row>
    <row r="3" spans="1:27" ht="13.5" thickBot="1" x14ac:dyDescent="0.25">
      <c r="A3" s="135" t="s">
        <v>111</v>
      </c>
      <c r="B3" s="40" t="s">
        <v>175</v>
      </c>
      <c r="C3" s="37" t="s">
        <v>258</v>
      </c>
      <c r="D3" s="38"/>
      <c r="E3" s="58"/>
      <c r="F3" s="68"/>
      <c r="G3" s="247" t="s">
        <v>80</v>
      </c>
      <c r="H3" s="247"/>
      <c r="I3" s="69"/>
      <c r="J3" s="69"/>
      <c r="K3" s="69"/>
      <c r="L3" s="69"/>
      <c r="M3" s="69"/>
      <c r="N3" s="165"/>
    </row>
    <row r="4" spans="1:27" ht="13.5" thickBot="1" x14ac:dyDescent="0.25">
      <c r="A4" s="136"/>
      <c r="B4" s="41" t="s">
        <v>176</v>
      </c>
      <c r="C4" s="36" t="s">
        <v>259</v>
      </c>
      <c r="D4" s="39"/>
      <c r="E4" s="41" t="s">
        <v>78</v>
      </c>
      <c r="F4" s="65">
        <v>1089.2388451443569</v>
      </c>
      <c r="G4" s="17"/>
      <c r="H4" s="66" t="s">
        <v>81</v>
      </c>
      <c r="I4" s="67">
        <v>332</v>
      </c>
      <c r="J4" s="67">
        <v>332</v>
      </c>
      <c r="K4" s="17"/>
      <c r="L4" s="17"/>
      <c r="M4" s="17"/>
      <c r="N4" s="39"/>
    </row>
    <row r="5" spans="1:27" ht="15.75" thickBot="1" x14ac:dyDescent="0.3">
      <c r="A5" s="137" t="s">
        <v>1</v>
      </c>
      <c r="B5" s="49" t="s">
        <v>2</v>
      </c>
      <c r="C5" s="43" t="s">
        <v>3</v>
      </c>
      <c r="D5" s="49" t="s">
        <v>4</v>
      </c>
      <c r="E5" s="43" t="s">
        <v>5</v>
      </c>
      <c r="F5" s="49" t="s">
        <v>6</v>
      </c>
      <c r="G5" s="43" t="s">
        <v>7</v>
      </c>
      <c r="H5" s="49" t="s">
        <v>8</v>
      </c>
      <c r="I5" s="43" t="s">
        <v>9</v>
      </c>
      <c r="J5" s="49" t="s">
        <v>10</v>
      </c>
      <c r="K5" s="43" t="s">
        <v>11</v>
      </c>
      <c r="L5" s="49" t="s">
        <v>12</v>
      </c>
      <c r="M5" s="45" t="s">
        <v>13</v>
      </c>
      <c r="N5" s="140" t="s">
        <v>582</v>
      </c>
      <c r="O5" s="143" t="s">
        <v>611</v>
      </c>
      <c r="P5" s="23"/>
      <c r="Q5" s="23"/>
      <c r="R5" s="23"/>
      <c r="S5" s="23"/>
      <c r="T5" s="23"/>
      <c r="U5" s="23"/>
      <c r="V5" s="23"/>
      <c r="W5" s="23"/>
      <c r="X5" s="23"/>
      <c r="Y5" s="23"/>
      <c r="Z5" s="23"/>
      <c r="AA5" s="23"/>
    </row>
    <row r="6" spans="1:27" ht="14.25" x14ac:dyDescent="0.2">
      <c r="A6" s="138">
        <v>2010</v>
      </c>
      <c r="B6" s="15">
        <v>72</v>
      </c>
      <c r="C6" s="15">
        <v>147</v>
      </c>
      <c r="D6" s="15">
        <v>134</v>
      </c>
      <c r="E6" s="15">
        <v>169</v>
      </c>
      <c r="F6" s="15">
        <v>243</v>
      </c>
      <c r="G6" s="15">
        <v>351</v>
      </c>
      <c r="H6" s="15">
        <v>302</v>
      </c>
      <c r="I6" s="15">
        <v>639</v>
      </c>
      <c r="J6" s="15">
        <v>190</v>
      </c>
      <c r="K6" s="15">
        <v>377</v>
      </c>
      <c r="L6" s="15">
        <v>650</v>
      </c>
      <c r="M6" s="15">
        <v>1858</v>
      </c>
      <c r="N6" s="174">
        <f t="shared" ref="N6:N15" si="0">IF(COUNT(B6:M6)=12,SUM(B6:M6),"")</f>
        <v>5132</v>
      </c>
      <c r="O6" s="144">
        <f t="shared" ref="O6:O13" si="1">RANK(N6,N$6:N$23,0)</f>
        <v>1</v>
      </c>
    </row>
    <row r="7" spans="1:27" ht="14.25" x14ac:dyDescent="0.2">
      <c r="A7" s="138">
        <v>2011</v>
      </c>
      <c r="B7" s="15">
        <v>196</v>
      </c>
      <c r="C7" s="15">
        <v>73</v>
      </c>
      <c r="D7" s="15">
        <v>75</v>
      </c>
      <c r="E7" s="15">
        <v>209</v>
      </c>
      <c r="F7" s="15">
        <v>214</v>
      </c>
      <c r="G7" s="15">
        <v>544</v>
      </c>
      <c r="H7" s="15">
        <v>440</v>
      </c>
      <c r="I7" s="15">
        <v>323</v>
      </c>
      <c r="J7" s="15">
        <v>305</v>
      </c>
      <c r="K7" s="15">
        <v>405</v>
      </c>
      <c r="L7" s="15">
        <v>795</v>
      </c>
      <c r="M7" s="15">
        <v>518</v>
      </c>
      <c r="N7" s="174">
        <f t="shared" si="0"/>
        <v>4097</v>
      </c>
      <c r="O7" s="144">
        <f t="shared" si="1"/>
        <v>2</v>
      </c>
    </row>
    <row r="8" spans="1:27" ht="14.25" x14ac:dyDescent="0.2">
      <c r="A8" s="138">
        <v>2012</v>
      </c>
      <c r="B8" s="15">
        <v>65</v>
      </c>
      <c r="C8" s="15">
        <v>22</v>
      </c>
      <c r="D8" s="15">
        <v>119</v>
      </c>
      <c r="E8" s="15">
        <v>334</v>
      </c>
      <c r="F8" s="15">
        <v>356</v>
      </c>
      <c r="G8" s="15">
        <v>276</v>
      </c>
      <c r="H8" s="15">
        <v>428</v>
      </c>
      <c r="I8" s="15">
        <v>422</v>
      </c>
      <c r="J8" s="15">
        <v>226</v>
      </c>
      <c r="K8" s="15">
        <v>270</v>
      </c>
      <c r="L8" s="15">
        <v>861</v>
      </c>
      <c r="M8" s="15">
        <v>390</v>
      </c>
      <c r="N8" s="174">
        <f t="shared" si="0"/>
        <v>3769</v>
      </c>
      <c r="O8" s="144">
        <f t="shared" si="1"/>
        <v>3</v>
      </c>
    </row>
    <row r="9" spans="1:27" ht="14.25" x14ac:dyDescent="0.2">
      <c r="A9" s="138">
        <v>2013</v>
      </c>
      <c r="B9" s="15">
        <v>25</v>
      </c>
      <c r="C9" s="15">
        <v>32</v>
      </c>
      <c r="D9" s="15">
        <v>212</v>
      </c>
      <c r="E9" s="15">
        <v>143</v>
      </c>
      <c r="F9" s="15">
        <v>424</v>
      </c>
      <c r="G9" s="15">
        <v>270</v>
      </c>
      <c r="H9" s="15">
        <v>393</v>
      </c>
      <c r="I9" s="15">
        <v>352</v>
      </c>
      <c r="J9" s="15">
        <v>346</v>
      </c>
      <c r="K9" s="15">
        <v>329</v>
      </c>
      <c r="L9" s="15">
        <v>370</v>
      </c>
      <c r="M9" s="15">
        <v>231</v>
      </c>
      <c r="N9" s="174">
        <f t="shared" si="0"/>
        <v>3127</v>
      </c>
      <c r="O9" s="144">
        <f t="shared" si="1"/>
        <v>6</v>
      </c>
    </row>
    <row r="10" spans="1:27" ht="14.25" x14ac:dyDescent="0.2">
      <c r="A10" s="138">
        <v>2014</v>
      </c>
      <c r="B10" s="15">
        <v>99</v>
      </c>
      <c r="C10" s="15">
        <v>22</v>
      </c>
      <c r="D10" s="15">
        <v>27</v>
      </c>
      <c r="E10" s="15">
        <v>202</v>
      </c>
      <c r="F10" s="15">
        <v>561</v>
      </c>
      <c r="G10" s="15">
        <v>131</v>
      </c>
      <c r="H10" s="15">
        <v>196</v>
      </c>
      <c r="I10" s="15">
        <v>244</v>
      </c>
      <c r="J10" s="15">
        <v>472</v>
      </c>
      <c r="K10" s="15">
        <v>340.5</v>
      </c>
      <c r="L10" s="15">
        <v>314</v>
      </c>
      <c r="M10" s="15">
        <v>243</v>
      </c>
      <c r="N10" s="174">
        <f t="shared" si="0"/>
        <v>2851.5</v>
      </c>
      <c r="O10" s="144">
        <f t="shared" si="1"/>
        <v>9</v>
      </c>
    </row>
    <row r="11" spans="1:27" ht="14.25" x14ac:dyDescent="0.2">
      <c r="A11" s="138">
        <v>2015</v>
      </c>
      <c r="B11" s="15">
        <v>72</v>
      </c>
      <c r="C11" s="15">
        <v>108</v>
      </c>
      <c r="D11" s="15">
        <v>81</v>
      </c>
      <c r="E11" s="15">
        <v>100</v>
      </c>
      <c r="F11" s="15">
        <v>129</v>
      </c>
      <c r="G11" s="15">
        <v>237</v>
      </c>
      <c r="H11" s="15">
        <v>315</v>
      </c>
      <c r="I11" s="15">
        <v>223</v>
      </c>
      <c r="J11" s="15">
        <v>388</v>
      </c>
      <c r="K11" s="15">
        <v>374</v>
      </c>
      <c r="L11" s="15">
        <v>441</v>
      </c>
      <c r="M11" s="15">
        <v>52</v>
      </c>
      <c r="N11" s="174">
        <f t="shared" si="0"/>
        <v>2520</v>
      </c>
      <c r="O11" s="144">
        <f t="shared" si="1"/>
        <v>11</v>
      </c>
    </row>
    <row r="12" spans="1:27" ht="14.25" x14ac:dyDescent="0.2">
      <c r="A12" s="138">
        <v>2016</v>
      </c>
      <c r="B12" s="15">
        <v>29</v>
      </c>
      <c r="C12" s="15">
        <v>67</v>
      </c>
      <c r="D12" s="15">
        <v>18</v>
      </c>
      <c r="E12" s="15">
        <v>175</v>
      </c>
      <c r="F12" s="15">
        <v>313</v>
      </c>
      <c r="G12" s="15">
        <v>262</v>
      </c>
      <c r="H12" s="15">
        <v>220</v>
      </c>
      <c r="I12" s="15">
        <v>250</v>
      </c>
      <c r="J12" s="15">
        <v>457</v>
      </c>
      <c r="K12" s="15">
        <v>451</v>
      </c>
      <c r="L12" s="15">
        <v>718</v>
      </c>
      <c r="M12" s="15">
        <v>229</v>
      </c>
      <c r="N12" s="174">
        <f t="shared" si="0"/>
        <v>3189</v>
      </c>
      <c r="O12" s="144">
        <f t="shared" si="1"/>
        <v>5</v>
      </c>
    </row>
    <row r="13" spans="1:27" ht="14.25" x14ac:dyDescent="0.2">
      <c r="A13" s="138">
        <v>2017</v>
      </c>
      <c r="B13" s="15">
        <v>75</v>
      </c>
      <c r="C13" s="15">
        <v>20</v>
      </c>
      <c r="D13" s="15">
        <v>90</v>
      </c>
      <c r="E13" s="15">
        <v>66</v>
      </c>
      <c r="F13" s="15">
        <v>363</v>
      </c>
      <c r="G13" s="15">
        <v>260</v>
      </c>
      <c r="H13" s="15">
        <v>306</v>
      </c>
      <c r="I13" s="15">
        <v>244</v>
      </c>
      <c r="J13" s="15">
        <v>238</v>
      </c>
      <c r="K13" s="15">
        <v>227</v>
      </c>
      <c r="L13" s="15">
        <v>351</v>
      </c>
      <c r="M13" s="15">
        <v>182</v>
      </c>
      <c r="N13" s="174">
        <f t="shared" si="0"/>
        <v>2422</v>
      </c>
      <c r="O13" s="144">
        <f t="shared" si="1"/>
        <v>13</v>
      </c>
    </row>
    <row r="14" spans="1:27" ht="14.25" x14ac:dyDescent="0.2">
      <c r="A14" s="138">
        <v>2018</v>
      </c>
      <c r="B14" s="15">
        <v>80</v>
      </c>
      <c r="C14" s="15">
        <v>0</v>
      </c>
      <c r="D14" s="15">
        <v>6</v>
      </c>
      <c r="E14" s="15">
        <v>159</v>
      </c>
      <c r="F14" s="15">
        <v>218</v>
      </c>
      <c r="G14" s="15">
        <v>483</v>
      </c>
      <c r="H14" s="15">
        <v>395</v>
      </c>
      <c r="I14" s="15">
        <v>340</v>
      </c>
      <c r="J14" s="15"/>
      <c r="K14" s="15">
        <v>315</v>
      </c>
      <c r="L14" s="15">
        <v>169</v>
      </c>
      <c r="M14" s="15">
        <v>26</v>
      </c>
      <c r="N14" s="174"/>
      <c r="O14" s="144"/>
    </row>
    <row r="15" spans="1:27" ht="14.25" x14ac:dyDescent="0.2">
      <c r="A15" s="138">
        <v>2019</v>
      </c>
      <c r="B15" s="3">
        <v>92</v>
      </c>
      <c r="C15" s="15">
        <v>6</v>
      </c>
      <c r="D15" s="15">
        <v>32</v>
      </c>
      <c r="E15" s="15">
        <v>35</v>
      </c>
      <c r="F15" s="15">
        <v>329</v>
      </c>
      <c r="G15" s="15">
        <v>294</v>
      </c>
      <c r="H15" s="15">
        <v>111</v>
      </c>
      <c r="I15" s="15">
        <v>477</v>
      </c>
      <c r="J15" s="15">
        <v>198</v>
      </c>
      <c r="K15" s="15">
        <v>369</v>
      </c>
      <c r="L15" s="15">
        <v>343</v>
      </c>
      <c r="M15" s="15">
        <v>182</v>
      </c>
      <c r="N15" s="174">
        <f t="shared" si="0"/>
        <v>2468</v>
      </c>
      <c r="O15" s="144">
        <f>RANK(N15,N$6:N$23,0)</f>
        <v>12</v>
      </c>
    </row>
    <row r="16" spans="1:27" ht="14.25" x14ac:dyDescent="0.2">
      <c r="A16" s="138">
        <v>2020</v>
      </c>
      <c r="B16" s="3">
        <v>84</v>
      </c>
      <c r="C16" s="15">
        <v>74</v>
      </c>
      <c r="D16" s="15">
        <v>23</v>
      </c>
      <c r="E16" s="15">
        <v>114</v>
      </c>
      <c r="F16" s="15">
        <v>264</v>
      </c>
      <c r="G16" s="15">
        <v>382</v>
      </c>
      <c r="H16" s="15">
        <v>289</v>
      </c>
      <c r="I16" s="15">
        <v>313</v>
      </c>
      <c r="J16" s="15">
        <v>337</v>
      </c>
      <c r="K16" s="15">
        <v>273</v>
      </c>
      <c r="L16" s="15">
        <v>443</v>
      </c>
      <c r="M16" s="15">
        <v>348</v>
      </c>
      <c r="N16" s="174">
        <f t="shared" ref="N16" si="2">IF(COUNT(B16:M16)=12,SUM(B16:M16),"")</f>
        <v>2944</v>
      </c>
      <c r="O16" s="144">
        <f t="shared" ref="O16" si="3">RANK(N16,N$6:N$23,0)</f>
        <v>7</v>
      </c>
    </row>
    <row r="17" spans="1:15" ht="14.25" x14ac:dyDescent="0.2">
      <c r="A17" s="138">
        <v>2021</v>
      </c>
      <c r="B17" s="3">
        <v>178</v>
      </c>
      <c r="C17" s="15">
        <v>29</v>
      </c>
      <c r="D17" s="15">
        <v>157</v>
      </c>
      <c r="E17" s="15">
        <v>302</v>
      </c>
      <c r="F17" s="15">
        <v>383</v>
      </c>
      <c r="G17" s="15">
        <v>280</v>
      </c>
      <c r="H17" s="15">
        <v>533</v>
      </c>
      <c r="I17" s="15">
        <v>508</v>
      </c>
      <c r="J17" s="15">
        <v>282</v>
      </c>
      <c r="K17" s="15">
        <v>267</v>
      </c>
      <c r="L17" s="15">
        <v>423</v>
      </c>
      <c r="M17" s="15">
        <v>132</v>
      </c>
      <c r="N17" s="174">
        <f t="shared" ref="N17" si="4">IF(COUNT(B17:M17)=12,SUM(B17:M17),"")</f>
        <v>3474</v>
      </c>
      <c r="O17" s="144">
        <f t="shared" ref="O17" si="5">RANK(N17,N$6:N$23,0)</f>
        <v>4</v>
      </c>
    </row>
    <row r="18" spans="1:15" ht="14.25" x14ac:dyDescent="0.2">
      <c r="A18" s="138">
        <v>2022</v>
      </c>
      <c r="B18" s="3">
        <v>19</v>
      </c>
      <c r="C18" s="3">
        <v>32</v>
      </c>
      <c r="D18" s="3">
        <v>43</v>
      </c>
      <c r="E18" s="3">
        <v>238</v>
      </c>
      <c r="F18" s="3">
        <v>349</v>
      </c>
      <c r="G18" s="3">
        <v>300</v>
      </c>
      <c r="H18" s="3">
        <v>513</v>
      </c>
      <c r="I18" s="3">
        <v>402</v>
      </c>
      <c r="J18" s="3">
        <v>216</v>
      </c>
      <c r="K18" s="3">
        <v>376</v>
      </c>
      <c r="L18" s="3">
        <v>380</v>
      </c>
      <c r="M18" s="3">
        <v>32</v>
      </c>
      <c r="N18" s="174">
        <f t="shared" ref="N18:N19" si="6">IF(COUNT(B18:M18)=12,SUM(B18:M18),"")</f>
        <v>2900</v>
      </c>
      <c r="O18" s="144">
        <f t="shared" ref="O18:O19" si="7">RANK(N18,N$6:N$23,0)</f>
        <v>8</v>
      </c>
    </row>
    <row r="19" spans="1:15" ht="14.25" x14ac:dyDescent="0.2">
      <c r="A19" s="138">
        <v>2023</v>
      </c>
      <c r="B19" s="3">
        <v>132</v>
      </c>
      <c r="C19" s="3">
        <v>65</v>
      </c>
      <c r="D19" s="3">
        <v>32</v>
      </c>
      <c r="E19" s="3">
        <v>24</v>
      </c>
      <c r="F19" s="3">
        <v>172</v>
      </c>
      <c r="G19" s="3">
        <v>316</v>
      </c>
      <c r="H19" s="3">
        <v>303</v>
      </c>
      <c r="I19" s="3">
        <v>511</v>
      </c>
      <c r="J19" s="3">
        <v>254</v>
      </c>
      <c r="K19" s="3">
        <v>422</v>
      </c>
      <c r="L19" s="3">
        <v>406</v>
      </c>
      <c r="M19" s="3">
        <v>144</v>
      </c>
      <c r="N19" s="174">
        <f t="shared" si="6"/>
        <v>2781</v>
      </c>
      <c r="O19" s="144">
        <f t="shared" si="7"/>
        <v>10</v>
      </c>
    </row>
    <row r="20" spans="1:15" ht="14.25" x14ac:dyDescent="0.2">
      <c r="A20" s="138">
        <v>2024</v>
      </c>
      <c r="B20" s="3"/>
      <c r="C20" s="15"/>
      <c r="D20" s="15"/>
      <c r="E20" s="15"/>
      <c r="F20" s="15"/>
      <c r="G20" s="15"/>
      <c r="H20" s="15"/>
      <c r="I20" s="15"/>
      <c r="J20" s="15"/>
      <c r="K20" s="15"/>
      <c r="L20" s="15"/>
      <c r="M20" s="15"/>
      <c r="N20" s="174"/>
      <c r="O20" s="144"/>
    </row>
    <row r="21" spans="1:15" ht="14.25" x14ac:dyDescent="0.2">
      <c r="A21" s="138">
        <v>2025</v>
      </c>
      <c r="B21" s="3"/>
      <c r="C21" s="15"/>
      <c r="D21" s="15"/>
      <c r="E21" s="15"/>
      <c r="F21" s="15"/>
      <c r="G21" s="15"/>
      <c r="H21" s="15"/>
      <c r="I21" s="15"/>
      <c r="J21" s="15"/>
      <c r="K21" s="15"/>
      <c r="L21" s="15"/>
      <c r="M21" s="15"/>
      <c r="N21" s="174"/>
      <c r="O21" s="144"/>
    </row>
    <row r="22" spans="1:15" ht="14.25" x14ac:dyDescent="0.2">
      <c r="A22" s="138">
        <v>2026</v>
      </c>
      <c r="B22" s="3"/>
      <c r="C22" s="15"/>
      <c r="D22" s="15"/>
      <c r="E22" s="15"/>
      <c r="F22" s="15"/>
      <c r="G22" s="15"/>
      <c r="H22" s="15"/>
      <c r="I22" s="15"/>
      <c r="J22" s="15"/>
      <c r="K22" s="15"/>
      <c r="L22" s="15"/>
      <c r="M22" s="15"/>
      <c r="N22" s="174"/>
      <c r="O22" s="144"/>
    </row>
    <row r="23" spans="1:15" ht="13.5" thickBot="1" x14ac:dyDescent="0.25">
      <c r="A23" s="146"/>
      <c r="B23" s="15"/>
      <c r="C23" s="15"/>
      <c r="D23" s="15"/>
      <c r="E23" s="15"/>
      <c r="F23" s="15"/>
      <c r="G23" s="15"/>
      <c r="H23" s="15"/>
      <c r="I23" s="15"/>
      <c r="J23" s="15"/>
      <c r="K23" s="15"/>
      <c r="L23" s="15"/>
      <c r="M23" s="15"/>
      <c r="N23" s="175"/>
    </row>
    <row r="24" spans="1:15" x14ac:dyDescent="0.2">
      <c r="A24" s="147" t="s">
        <v>603</v>
      </c>
      <c r="B24" s="105">
        <f>AVERAGE(B6:B23)</f>
        <v>87</v>
      </c>
      <c r="C24" s="105">
        <f>AVERAGE(C6:C23)</f>
        <v>49.785714285714285</v>
      </c>
      <c r="D24" s="105">
        <f t="shared" ref="D24:N24" si="8">AVERAGE(D6:D23)</f>
        <v>74.928571428571431</v>
      </c>
      <c r="E24" s="105">
        <f t="shared" si="8"/>
        <v>162.14285714285714</v>
      </c>
      <c r="F24" s="105">
        <f t="shared" si="8"/>
        <v>308.42857142857144</v>
      </c>
      <c r="G24" s="105">
        <f t="shared" si="8"/>
        <v>313.28571428571428</v>
      </c>
      <c r="H24" s="105">
        <f t="shared" si="8"/>
        <v>338.85714285714283</v>
      </c>
      <c r="I24" s="105">
        <f t="shared" si="8"/>
        <v>374.85714285714283</v>
      </c>
      <c r="J24" s="105">
        <f t="shared" si="8"/>
        <v>300.69230769230768</v>
      </c>
      <c r="K24" s="105">
        <f t="shared" si="8"/>
        <v>342.53571428571428</v>
      </c>
      <c r="L24" s="105">
        <f t="shared" si="8"/>
        <v>476</v>
      </c>
      <c r="M24" s="105">
        <f t="shared" si="8"/>
        <v>326.21428571428572</v>
      </c>
      <c r="N24" s="105">
        <f t="shared" si="8"/>
        <v>3205.7307692307691</v>
      </c>
    </row>
    <row r="25" spans="1:15" x14ac:dyDescent="0.2">
      <c r="A25" s="148" t="s">
        <v>604</v>
      </c>
      <c r="B25" s="3">
        <f>STDEV(B6:B23)</f>
        <v>52.127063692776417</v>
      </c>
      <c r="C25" s="3">
        <f>STDEV(C6:C23)</f>
        <v>41.495465130223891</v>
      </c>
      <c r="D25" s="3">
        <f t="shared" ref="D25:N25" si="9">STDEV(D6:D23)</f>
        <v>61.338235390978767</v>
      </c>
      <c r="E25" s="3">
        <f t="shared" si="9"/>
        <v>91.942170070988837</v>
      </c>
      <c r="F25" s="3">
        <f t="shared" si="9"/>
        <v>112.38581506832361</v>
      </c>
      <c r="G25" s="3">
        <f t="shared" si="9"/>
        <v>102.88935698224464</v>
      </c>
      <c r="H25" s="3">
        <f t="shared" si="9"/>
        <v>119.45701328083682</v>
      </c>
      <c r="I25" s="3">
        <f t="shared" si="9"/>
        <v>124.21312772368749</v>
      </c>
      <c r="J25" s="3">
        <f t="shared" si="9"/>
        <v>94.34015106286455</v>
      </c>
      <c r="K25" s="3">
        <f t="shared" si="9"/>
        <v>65.677084250173493</v>
      </c>
      <c r="L25" s="3">
        <f t="shared" si="9"/>
        <v>200.59680187649283</v>
      </c>
      <c r="M25" s="3">
        <f t="shared" si="9"/>
        <v>462.22990925619365</v>
      </c>
      <c r="N25" s="101">
        <f t="shared" si="9"/>
        <v>763.60713653969913</v>
      </c>
    </row>
    <row r="26" spans="1:15" x14ac:dyDescent="0.2">
      <c r="A26" s="148" t="s">
        <v>605</v>
      </c>
      <c r="B26" s="3">
        <f>B25/B24*100</f>
        <v>59.916165164110822</v>
      </c>
      <c r="C26" s="3">
        <f>C25/C24*100</f>
        <v>83.348136559990607</v>
      </c>
      <c r="D26" s="3">
        <f t="shared" ref="D26:N26" si="10">D25/D24*100</f>
        <v>81.862277928856315</v>
      </c>
      <c r="E26" s="3">
        <f t="shared" si="10"/>
        <v>56.704422070213376</v>
      </c>
      <c r="F26" s="3">
        <f t="shared" si="10"/>
        <v>36.438198493666754</v>
      </c>
      <c r="G26" s="3">
        <f t="shared" si="10"/>
        <v>32.842020012572384</v>
      </c>
      <c r="H26" s="3">
        <f t="shared" si="10"/>
        <v>35.252912856908004</v>
      </c>
      <c r="I26" s="3">
        <f t="shared" si="10"/>
        <v>33.136124011654438</v>
      </c>
      <c r="J26" s="3">
        <f t="shared" si="10"/>
        <v>31.374314756133003</v>
      </c>
      <c r="K26" s="3">
        <f t="shared" si="10"/>
        <v>19.173791669323929</v>
      </c>
      <c r="L26" s="3">
        <f t="shared" si="10"/>
        <v>42.142185268170763</v>
      </c>
      <c r="M26" s="3">
        <f t="shared" si="10"/>
        <v>141.69517691234313</v>
      </c>
      <c r="N26" s="101">
        <f t="shared" si="10"/>
        <v>23.820064487914884</v>
      </c>
    </row>
    <row r="27" spans="1:15" x14ac:dyDescent="0.2">
      <c r="A27" s="148" t="s">
        <v>606</v>
      </c>
      <c r="B27" s="3">
        <f>MIN(B6:B23)</f>
        <v>19</v>
      </c>
      <c r="C27" s="3">
        <f>MIN(C6:C23)</f>
        <v>0</v>
      </c>
      <c r="D27" s="3">
        <f t="shared" ref="D27:N27" si="11">MIN(D6:D23)</f>
        <v>6</v>
      </c>
      <c r="E27" s="3">
        <f t="shared" si="11"/>
        <v>24</v>
      </c>
      <c r="F27" s="3">
        <f t="shared" si="11"/>
        <v>129</v>
      </c>
      <c r="G27" s="3">
        <f t="shared" si="11"/>
        <v>131</v>
      </c>
      <c r="H27" s="3">
        <f t="shared" si="11"/>
        <v>111</v>
      </c>
      <c r="I27" s="3">
        <f t="shared" si="11"/>
        <v>223</v>
      </c>
      <c r="J27" s="3">
        <f t="shared" si="11"/>
        <v>190</v>
      </c>
      <c r="K27" s="3">
        <f t="shared" si="11"/>
        <v>227</v>
      </c>
      <c r="L27" s="3">
        <f t="shared" si="11"/>
        <v>169</v>
      </c>
      <c r="M27" s="3">
        <f t="shared" si="11"/>
        <v>26</v>
      </c>
      <c r="N27" s="101">
        <f t="shared" si="11"/>
        <v>2422</v>
      </c>
    </row>
    <row r="28" spans="1:15" x14ac:dyDescent="0.2">
      <c r="A28" s="148" t="s">
        <v>607</v>
      </c>
      <c r="B28" s="3">
        <f>MAX(B6:B23)</f>
        <v>196</v>
      </c>
      <c r="C28" s="3">
        <f>MAX(C6:C23)</f>
        <v>147</v>
      </c>
      <c r="D28" s="3">
        <f t="shared" ref="D28:N28" si="12">MAX(D6:D23)</f>
        <v>212</v>
      </c>
      <c r="E28" s="3">
        <f t="shared" si="12"/>
        <v>334</v>
      </c>
      <c r="F28" s="3">
        <f t="shared" si="12"/>
        <v>561</v>
      </c>
      <c r="G28" s="3">
        <f t="shared" si="12"/>
        <v>544</v>
      </c>
      <c r="H28" s="3">
        <f t="shared" si="12"/>
        <v>533</v>
      </c>
      <c r="I28" s="3">
        <f t="shared" si="12"/>
        <v>639</v>
      </c>
      <c r="J28" s="3">
        <f t="shared" si="12"/>
        <v>472</v>
      </c>
      <c r="K28" s="3">
        <f t="shared" si="12"/>
        <v>451</v>
      </c>
      <c r="L28" s="3">
        <f t="shared" si="12"/>
        <v>861</v>
      </c>
      <c r="M28" s="3">
        <f t="shared" si="12"/>
        <v>1858</v>
      </c>
      <c r="N28" s="101">
        <f t="shared" si="12"/>
        <v>5132</v>
      </c>
    </row>
    <row r="29" spans="1:15" x14ac:dyDescent="0.2">
      <c r="A29" s="148" t="s">
        <v>608</v>
      </c>
      <c r="B29" s="3">
        <f>QUARTILE(B6:B23,1)</f>
        <v>66.75</v>
      </c>
      <c r="C29" s="3">
        <f>QUARTILE(C6:C23,1)</f>
        <v>22</v>
      </c>
      <c r="D29" s="3">
        <f t="shared" ref="D29:N29" si="13">QUARTILE(D6:D23,1)</f>
        <v>28.25</v>
      </c>
      <c r="E29" s="3">
        <f t="shared" si="13"/>
        <v>103.5</v>
      </c>
      <c r="F29" s="3">
        <f t="shared" si="13"/>
        <v>224.25</v>
      </c>
      <c r="G29" s="3">
        <f t="shared" si="13"/>
        <v>264</v>
      </c>
      <c r="H29" s="3">
        <f t="shared" si="13"/>
        <v>292.25</v>
      </c>
      <c r="I29" s="3">
        <f t="shared" si="13"/>
        <v>265.75</v>
      </c>
      <c r="J29" s="3">
        <f t="shared" si="13"/>
        <v>226</v>
      </c>
      <c r="K29" s="3">
        <f t="shared" si="13"/>
        <v>283.5</v>
      </c>
      <c r="L29" s="3">
        <f t="shared" si="13"/>
        <v>355.75</v>
      </c>
      <c r="M29" s="3">
        <f t="shared" si="13"/>
        <v>135</v>
      </c>
      <c r="N29" s="101">
        <f t="shared" si="13"/>
        <v>2781</v>
      </c>
    </row>
    <row r="30" spans="1:15" x14ac:dyDescent="0.2">
      <c r="A30" s="148" t="s">
        <v>609</v>
      </c>
      <c r="B30" s="3">
        <f>QUARTILE(B6:B23,2)</f>
        <v>77.5</v>
      </c>
      <c r="C30" s="3">
        <f>QUARTILE(C6:C23,2)</f>
        <v>32</v>
      </c>
      <c r="D30" s="3">
        <f t="shared" ref="D30:N30" si="14">QUARTILE(D6:D23,2)</f>
        <v>59</v>
      </c>
      <c r="E30" s="3">
        <f t="shared" si="14"/>
        <v>164</v>
      </c>
      <c r="F30" s="3">
        <f t="shared" si="14"/>
        <v>321</v>
      </c>
      <c r="G30" s="3">
        <f t="shared" si="14"/>
        <v>287</v>
      </c>
      <c r="H30" s="3">
        <f t="shared" si="14"/>
        <v>310.5</v>
      </c>
      <c r="I30" s="3">
        <f t="shared" si="14"/>
        <v>346</v>
      </c>
      <c r="J30" s="3">
        <f t="shared" si="14"/>
        <v>282</v>
      </c>
      <c r="K30" s="3">
        <f t="shared" si="14"/>
        <v>354.75</v>
      </c>
      <c r="L30" s="3">
        <f t="shared" si="14"/>
        <v>414.5</v>
      </c>
      <c r="M30" s="3">
        <f t="shared" si="14"/>
        <v>205.5</v>
      </c>
      <c r="N30" s="101">
        <f t="shared" si="14"/>
        <v>2944</v>
      </c>
    </row>
    <row r="31" spans="1:15" x14ac:dyDescent="0.2">
      <c r="A31" s="148" t="s">
        <v>610</v>
      </c>
      <c r="B31" s="3">
        <f>QUARTILE(B4:B23,3)</f>
        <v>97.25</v>
      </c>
      <c r="C31" s="3">
        <f>QUARTILE(C4:C23,3)</f>
        <v>71.5</v>
      </c>
      <c r="D31" s="3">
        <f t="shared" ref="D31:N31" si="15">QUARTILE(D4:D23,3)</f>
        <v>111.75</v>
      </c>
      <c r="E31" s="3">
        <f t="shared" si="15"/>
        <v>207.25</v>
      </c>
      <c r="F31" s="3">
        <f t="shared" si="15"/>
        <v>373</v>
      </c>
      <c r="G31" s="3">
        <f t="shared" si="15"/>
        <v>342.25</v>
      </c>
      <c r="H31" s="3">
        <f t="shared" si="15"/>
        <v>419.75</v>
      </c>
      <c r="I31" s="3">
        <f t="shared" si="15"/>
        <v>449.5</v>
      </c>
      <c r="J31" s="3">
        <f t="shared" si="15"/>
        <v>343.75</v>
      </c>
      <c r="K31" s="3">
        <f t="shared" si="15"/>
        <v>376.75</v>
      </c>
      <c r="L31" s="3">
        <f t="shared" si="15"/>
        <v>598.25</v>
      </c>
      <c r="M31" s="3">
        <f t="shared" si="15"/>
        <v>321.75</v>
      </c>
      <c r="N31" s="101">
        <f t="shared" si="15"/>
        <v>3474</v>
      </c>
    </row>
    <row r="32" spans="1:15" x14ac:dyDescent="0.2">
      <c r="A32" s="148" t="s">
        <v>611</v>
      </c>
      <c r="B32" s="5">
        <f>RANK(B19,B6:B23,0)</f>
        <v>3</v>
      </c>
      <c r="C32" s="5">
        <f t="shared" ref="C32:N32" si="16">RANK(C19,C6:C23,0)</f>
        <v>6</v>
      </c>
      <c r="D32" s="5">
        <f t="shared" si="16"/>
        <v>9</v>
      </c>
      <c r="E32" s="5">
        <f t="shared" si="16"/>
        <v>14</v>
      </c>
      <c r="F32" s="5">
        <f t="shared" si="16"/>
        <v>13</v>
      </c>
      <c r="G32" s="5">
        <f t="shared" si="16"/>
        <v>5</v>
      </c>
      <c r="H32" s="5">
        <f t="shared" si="16"/>
        <v>9</v>
      </c>
      <c r="I32" s="5">
        <f t="shared" si="16"/>
        <v>2</v>
      </c>
      <c r="J32" s="5">
        <f t="shared" si="16"/>
        <v>8</v>
      </c>
      <c r="K32" s="5">
        <f t="shared" si="16"/>
        <v>2</v>
      </c>
      <c r="L32" s="5">
        <f t="shared" si="16"/>
        <v>8</v>
      </c>
      <c r="M32" s="5">
        <f t="shared" si="16"/>
        <v>10</v>
      </c>
      <c r="N32" s="166">
        <f t="shared" si="16"/>
        <v>10</v>
      </c>
    </row>
    <row r="33" spans="1:14" x14ac:dyDescent="0.2">
      <c r="A33" s="148" t="s">
        <v>612</v>
      </c>
      <c r="B33" s="5">
        <f>COUNT(B6:B23)</f>
        <v>14</v>
      </c>
      <c r="C33" s="5">
        <f>COUNT(C6:C23)</f>
        <v>14</v>
      </c>
      <c r="D33" s="5">
        <f t="shared" ref="D33:N33" si="17">COUNT(D6:D23)</f>
        <v>14</v>
      </c>
      <c r="E33" s="5">
        <f t="shared" si="17"/>
        <v>14</v>
      </c>
      <c r="F33" s="5">
        <f t="shared" si="17"/>
        <v>14</v>
      </c>
      <c r="G33" s="5">
        <f t="shared" si="17"/>
        <v>14</v>
      </c>
      <c r="H33" s="5">
        <f t="shared" si="17"/>
        <v>14</v>
      </c>
      <c r="I33" s="5">
        <f t="shared" si="17"/>
        <v>14</v>
      </c>
      <c r="J33" s="5">
        <f t="shared" si="17"/>
        <v>13</v>
      </c>
      <c r="K33" s="5">
        <f t="shared" si="17"/>
        <v>14</v>
      </c>
      <c r="L33" s="5">
        <f t="shared" si="17"/>
        <v>14</v>
      </c>
      <c r="M33" s="5">
        <f t="shared" si="17"/>
        <v>14</v>
      </c>
      <c r="N33" s="166">
        <f t="shared" si="17"/>
        <v>13</v>
      </c>
    </row>
    <row r="34" spans="1:14" x14ac:dyDescent="0.2">
      <c r="A34" s="148" t="s">
        <v>614</v>
      </c>
      <c r="B34" s="3">
        <f>B19</f>
        <v>132</v>
      </c>
      <c r="C34" s="3">
        <f>B34+C19</f>
        <v>197</v>
      </c>
      <c r="D34" s="3">
        <f t="shared" ref="D34:M34" si="18">C34+D19</f>
        <v>229</v>
      </c>
      <c r="E34" s="3">
        <f t="shared" si="18"/>
        <v>253</v>
      </c>
      <c r="F34" s="3">
        <f t="shared" si="18"/>
        <v>425</v>
      </c>
      <c r="G34" s="3">
        <f t="shared" si="18"/>
        <v>741</v>
      </c>
      <c r="H34" s="3">
        <f t="shared" si="18"/>
        <v>1044</v>
      </c>
      <c r="I34" s="3">
        <f t="shared" si="18"/>
        <v>1555</v>
      </c>
      <c r="J34" s="3">
        <f t="shared" si="18"/>
        <v>1809</v>
      </c>
      <c r="K34" s="3">
        <f t="shared" si="18"/>
        <v>2231</v>
      </c>
      <c r="L34" s="3">
        <f t="shared" si="18"/>
        <v>2637</v>
      </c>
      <c r="M34" s="3">
        <f t="shared" si="18"/>
        <v>2781</v>
      </c>
      <c r="N34" s="171"/>
    </row>
    <row r="35" spans="1:14" x14ac:dyDescent="0.2">
      <c r="A35" s="148" t="s">
        <v>613</v>
      </c>
      <c r="B35" s="3">
        <f>B24</f>
        <v>87</v>
      </c>
      <c r="C35" s="3">
        <f>B35+C24</f>
        <v>136.78571428571428</v>
      </c>
      <c r="D35" s="3">
        <f t="shared" ref="D35:M35" si="19">C35+D24</f>
        <v>211.71428571428572</v>
      </c>
      <c r="E35" s="3">
        <f t="shared" si="19"/>
        <v>373.85714285714289</v>
      </c>
      <c r="F35" s="3">
        <f t="shared" si="19"/>
        <v>682.28571428571433</v>
      </c>
      <c r="G35" s="3">
        <f t="shared" si="19"/>
        <v>995.57142857142867</v>
      </c>
      <c r="H35" s="3">
        <f t="shared" si="19"/>
        <v>1334.4285714285716</v>
      </c>
      <c r="I35" s="3">
        <f t="shared" si="19"/>
        <v>1709.2857142857144</v>
      </c>
      <c r="J35" s="3">
        <f t="shared" si="19"/>
        <v>2009.9780219780221</v>
      </c>
      <c r="K35" s="3">
        <f t="shared" si="19"/>
        <v>2352.5137362637365</v>
      </c>
      <c r="L35" s="3">
        <f t="shared" si="19"/>
        <v>2828.5137362637365</v>
      </c>
      <c r="M35" s="3">
        <f t="shared" si="19"/>
        <v>3154.7280219780223</v>
      </c>
      <c r="N35" s="171"/>
    </row>
    <row r="36" spans="1:14" x14ac:dyDescent="0.2">
      <c r="B36" s="1"/>
      <c r="C36" s="1"/>
      <c r="D36" s="1"/>
      <c r="E36" s="1"/>
      <c r="F36" s="1"/>
      <c r="G36" s="1"/>
      <c r="H36" s="1"/>
      <c r="I36" s="1"/>
      <c r="J36" s="1"/>
      <c r="K36" s="1"/>
      <c r="L36" s="1"/>
      <c r="M36" s="1"/>
      <c r="N36" s="169"/>
    </row>
    <row r="37" spans="1:14" x14ac:dyDescent="0.2">
      <c r="B37" s="1"/>
      <c r="C37" s="1"/>
      <c r="D37" s="1"/>
      <c r="E37" s="1"/>
      <c r="F37" s="1"/>
      <c r="G37" s="1"/>
      <c r="H37" s="1"/>
      <c r="I37" s="1"/>
      <c r="J37" s="1"/>
      <c r="K37" s="1"/>
      <c r="L37" s="1"/>
      <c r="M37" s="1"/>
      <c r="N37" s="169"/>
    </row>
    <row r="38" spans="1:14" x14ac:dyDescent="0.2">
      <c r="B38" s="1"/>
      <c r="C38" s="1"/>
      <c r="D38" s="1"/>
      <c r="E38" s="1"/>
      <c r="F38" s="1"/>
      <c r="G38" s="1"/>
      <c r="H38" s="1"/>
      <c r="I38" s="1"/>
      <c r="J38" s="1"/>
      <c r="K38" s="1"/>
      <c r="L38" s="1"/>
      <c r="M38" s="1"/>
      <c r="N38" s="169"/>
    </row>
    <row r="39" spans="1:14" x14ac:dyDescent="0.2">
      <c r="B39" s="1"/>
      <c r="C39" s="1"/>
      <c r="D39" s="1"/>
      <c r="E39" s="1"/>
      <c r="F39" s="1"/>
      <c r="G39" s="1"/>
      <c r="H39" s="1"/>
      <c r="I39" s="1"/>
      <c r="J39" s="1"/>
      <c r="K39" s="1"/>
      <c r="L39" s="1"/>
      <c r="M39" s="1"/>
      <c r="N39" s="169"/>
    </row>
    <row r="40" spans="1:14" x14ac:dyDescent="0.2">
      <c r="B40" s="1"/>
      <c r="C40" s="1"/>
      <c r="D40" s="1"/>
      <c r="E40" s="1"/>
      <c r="F40" s="1"/>
      <c r="G40" s="1"/>
      <c r="H40" s="1"/>
      <c r="I40" s="1"/>
      <c r="J40" s="1"/>
      <c r="K40" s="1"/>
      <c r="L40" s="1"/>
      <c r="M40" s="1"/>
      <c r="N40" s="169"/>
    </row>
    <row r="41" spans="1:14" x14ac:dyDescent="0.2">
      <c r="B41" s="1"/>
      <c r="C41" s="1"/>
      <c r="D41" s="1"/>
      <c r="E41" s="1"/>
      <c r="F41" s="1"/>
      <c r="G41" s="1"/>
      <c r="H41" s="1"/>
      <c r="I41" s="1"/>
      <c r="J41" s="1"/>
      <c r="K41" s="1"/>
      <c r="L41" s="1"/>
      <c r="M41" s="1"/>
      <c r="N41" s="169"/>
    </row>
    <row r="42" spans="1:14" x14ac:dyDescent="0.2">
      <c r="B42" s="1"/>
      <c r="C42" s="1"/>
      <c r="D42" s="1"/>
      <c r="E42" s="1"/>
      <c r="F42" s="1"/>
      <c r="G42" s="1"/>
      <c r="H42" s="1"/>
      <c r="I42" s="1"/>
      <c r="J42" s="1"/>
      <c r="K42" s="1"/>
      <c r="L42" s="1"/>
      <c r="M42" s="1"/>
      <c r="N42" s="169"/>
    </row>
    <row r="43" spans="1:14" x14ac:dyDescent="0.2">
      <c r="B43" s="1"/>
      <c r="C43" s="1"/>
      <c r="D43" s="1"/>
      <c r="E43" s="1"/>
      <c r="F43" s="1"/>
      <c r="G43" s="1"/>
      <c r="H43" s="1"/>
      <c r="I43" s="1"/>
      <c r="J43" s="1"/>
      <c r="K43" s="1"/>
      <c r="L43" s="1"/>
      <c r="M43" s="1"/>
      <c r="N43" s="169"/>
    </row>
    <row r="44" spans="1:14" x14ac:dyDescent="0.2">
      <c r="B44" s="1"/>
      <c r="C44" s="1"/>
      <c r="D44" s="1"/>
      <c r="E44" s="1"/>
      <c r="F44" s="1"/>
      <c r="G44" s="1"/>
      <c r="H44" s="1"/>
      <c r="I44" s="1"/>
      <c r="J44" s="1"/>
      <c r="K44" s="1"/>
      <c r="L44" s="1"/>
      <c r="M44" s="1"/>
      <c r="N44" s="169"/>
    </row>
    <row r="45" spans="1:14" x14ac:dyDescent="0.2">
      <c r="B45" s="1"/>
      <c r="C45" s="1"/>
      <c r="D45" s="1"/>
      <c r="E45" s="1"/>
      <c r="F45" s="1"/>
      <c r="G45" s="1"/>
      <c r="H45" s="1"/>
      <c r="I45" s="1"/>
      <c r="J45" s="1"/>
      <c r="K45" s="1"/>
      <c r="L45" s="1"/>
      <c r="M45" s="1"/>
      <c r="N45" s="169"/>
    </row>
    <row r="46" spans="1:14" x14ac:dyDescent="0.2">
      <c r="B46" s="1"/>
      <c r="C46" s="1"/>
      <c r="D46" s="1"/>
      <c r="E46" s="1"/>
      <c r="F46" s="1"/>
      <c r="G46" s="1"/>
      <c r="H46" s="1"/>
      <c r="I46" s="1"/>
      <c r="J46" s="1"/>
      <c r="K46" s="1"/>
      <c r="L46" s="1"/>
      <c r="M46" s="1"/>
      <c r="N46" s="169"/>
    </row>
    <row r="47" spans="1:14" x14ac:dyDescent="0.2">
      <c r="B47" s="1"/>
      <c r="C47" s="1"/>
      <c r="D47" s="1"/>
      <c r="E47" s="1"/>
      <c r="F47" s="1"/>
      <c r="G47" s="1"/>
      <c r="H47" s="1"/>
      <c r="I47" s="1"/>
      <c r="J47" s="1"/>
      <c r="K47" s="1"/>
      <c r="L47" s="1"/>
      <c r="M47" s="1"/>
      <c r="N47" s="169"/>
    </row>
    <row r="48" spans="1:14" x14ac:dyDescent="0.2">
      <c r="B48" s="1"/>
      <c r="C48" s="1"/>
      <c r="D48" s="1"/>
      <c r="E48" s="1"/>
      <c r="F48" s="1"/>
      <c r="G48" s="1"/>
      <c r="H48" s="1"/>
      <c r="I48" s="1"/>
      <c r="J48" s="1"/>
      <c r="K48" s="1"/>
      <c r="L48" s="1"/>
      <c r="M48" s="1"/>
      <c r="N48" s="169"/>
    </row>
    <row r="49" spans="2:14" x14ac:dyDescent="0.2">
      <c r="B49" s="1"/>
      <c r="C49" s="1"/>
      <c r="D49" s="1"/>
      <c r="E49" s="1"/>
      <c r="F49" s="1"/>
      <c r="G49" s="1"/>
      <c r="H49" s="1"/>
      <c r="I49" s="1"/>
      <c r="J49" s="1"/>
      <c r="K49" s="1"/>
      <c r="L49" s="1"/>
      <c r="M49" s="1"/>
      <c r="N49" s="169"/>
    </row>
    <row r="50" spans="2:14" x14ac:dyDescent="0.2">
      <c r="B50" s="1"/>
      <c r="C50" s="1"/>
      <c r="D50" s="1"/>
      <c r="E50" s="1"/>
      <c r="F50" s="1"/>
      <c r="G50" s="1"/>
      <c r="H50" s="1"/>
      <c r="I50" s="1"/>
      <c r="J50" s="1"/>
      <c r="K50" s="1"/>
      <c r="L50" s="1"/>
      <c r="M50" s="1"/>
      <c r="N50" s="169"/>
    </row>
    <row r="51" spans="2:14" x14ac:dyDescent="0.2">
      <c r="B51" s="1"/>
      <c r="C51" s="1"/>
      <c r="D51" s="1"/>
      <c r="E51" s="1"/>
      <c r="F51" s="1"/>
      <c r="G51" s="1"/>
      <c r="H51" s="1"/>
      <c r="I51" s="1"/>
      <c r="J51" s="1"/>
      <c r="K51" s="1"/>
      <c r="L51" s="1"/>
      <c r="M51" s="1"/>
      <c r="N51" s="169"/>
    </row>
    <row r="52" spans="2:14" x14ac:dyDescent="0.2">
      <c r="B52" s="1"/>
      <c r="C52" s="1"/>
      <c r="D52" s="1"/>
      <c r="E52" s="1"/>
      <c r="F52" s="1"/>
      <c r="G52" s="1"/>
      <c r="H52" s="1"/>
      <c r="I52" s="1"/>
      <c r="J52" s="1"/>
      <c r="K52" s="1"/>
      <c r="L52" s="1"/>
      <c r="M52" s="1"/>
      <c r="N52" s="169"/>
    </row>
    <row r="53" spans="2:14" x14ac:dyDescent="0.2">
      <c r="B53" s="1"/>
      <c r="C53" s="1"/>
      <c r="D53" s="1"/>
      <c r="E53" s="1"/>
      <c r="F53" s="1"/>
      <c r="G53" s="1"/>
      <c r="H53" s="1"/>
      <c r="I53" s="1"/>
      <c r="J53" s="1"/>
      <c r="K53" s="1"/>
      <c r="L53" s="1"/>
      <c r="M53" s="1"/>
      <c r="N53" s="169"/>
    </row>
    <row r="54" spans="2:14" x14ac:dyDescent="0.2">
      <c r="B54" s="1"/>
      <c r="C54" s="1"/>
      <c r="D54" s="1"/>
      <c r="E54" s="1"/>
      <c r="F54" s="1"/>
      <c r="G54" s="1"/>
      <c r="H54" s="1"/>
      <c r="I54" s="1"/>
      <c r="J54" s="1"/>
      <c r="K54" s="1"/>
      <c r="L54" s="1"/>
      <c r="M54" s="1"/>
      <c r="N54" s="169"/>
    </row>
    <row r="55" spans="2:14" x14ac:dyDescent="0.2">
      <c r="B55" s="1"/>
      <c r="C55" s="1"/>
      <c r="D55" s="1"/>
      <c r="E55" s="1"/>
      <c r="F55" s="1"/>
      <c r="G55" s="1"/>
      <c r="H55" s="1"/>
      <c r="I55" s="1"/>
      <c r="J55" s="1"/>
      <c r="K55" s="1"/>
      <c r="L55" s="1"/>
      <c r="M55" s="1"/>
      <c r="N55" s="169"/>
    </row>
    <row r="56" spans="2:14" x14ac:dyDescent="0.2">
      <c r="B56" s="1"/>
      <c r="C56" s="1"/>
      <c r="D56" s="1"/>
      <c r="E56" s="1"/>
      <c r="F56" s="1"/>
      <c r="G56" s="1"/>
      <c r="H56" s="1"/>
      <c r="I56" s="1"/>
      <c r="J56" s="1"/>
      <c r="K56" s="1"/>
      <c r="L56" s="1"/>
      <c r="M56" s="1"/>
      <c r="N56" s="169"/>
    </row>
    <row r="57" spans="2:14" x14ac:dyDescent="0.2">
      <c r="B57" s="1"/>
      <c r="C57" s="1"/>
      <c r="D57" s="1"/>
      <c r="E57" s="1"/>
      <c r="F57" s="1"/>
      <c r="G57" s="1"/>
      <c r="H57" s="1"/>
      <c r="I57" s="1"/>
      <c r="J57" s="1"/>
      <c r="K57" s="1"/>
      <c r="L57" s="1"/>
      <c r="M57" s="1"/>
      <c r="N57" s="169"/>
    </row>
    <row r="58" spans="2:14" x14ac:dyDescent="0.2">
      <c r="B58" s="1"/>
      <c r="C58" s="1"/>
      <c r="D58" s="1"/>
      <c r="E58" s="1"/>
      <c r="F58" s="1"/>
      <c r="G58" s="1"/>
      <c r="H58" s="1"/>
      <c r="I58" s="1"/>
      <c r="J58" s="1"/>
      <c r="K58" s="1"/>
      <c r="L58" s="1"/>
      <c r="M58" s="1"/>
      <c r="N58" s="169"/>
    </row>
    <row r="59" spans="2:14" x14ac:dyDescent="0.2">
      <c r="B59" s="1"/>
      <c r="C59" s="1"/>
      <c r="D59" s="1"/>
      <c r="E59" s="1"/>
      <c r="F59" s="1"/>
      <c r="G59" s="1"/>
      <c r="H59" s="1"/>
      <c r="I59" s="1"/>
      <c r="J59" s="1"/>
      <c r="K59" s="1"/>
      <c r="L59" s="1"/>
      <c r="M59" s="1"/>
      <c r="N59" s="169"/>
    </row>
    <row r="60" spans="2:14" x14ac:dyDescent="0.2">
      <c r="B60" s="1"/>
      <c r="C60" s="1"/>
      <c r="D60" s="1"/>
      <c r="E60" s="1"/>
      <c r="F60" s="1"/>
      <c r="G60" s="1"/>
      <c r="H60" s="1"/>
      <c r="I60" s="1"/>
      <c r="J60" s="1"/>
      <c r="K60" s="1"/>
      <c r="L60" s="1"/>
      <c r="M60" s="1"/>
      <c r="N60" s="169"/>
    </row>
    <row r="61" spans="2:14" x14ac:dyDescent="0.2">
      <c r="B61" s="1"/>
      <c r="C61" s="1"/>
      <c r="D61" s="1"/>
      <c r="E61" s="1"/>
      <c r="F61" s="1"/>
      <c r="G61" s="1"/>
      <c r="H61" s="1"/>
      <c r="I61" s="1"/>
      <c r="J61" s="1"/>
      <c r="K61" s="1"/>
      <c r="L61" s="1"/>
      <c r="M61" s="1"/>
      <c r="N61" s="169"/>
    </row>
    <row r="62" spans="2:14" x14ac:dyDescent="0.2">
      <c r="B62" s="1"/>
      <c r="C62" s="1"/>
      <c r="D62" s="1"/>
      <c r="E62" s="1"/>
      <c r="F62" s="1"/>
      <c r="G62" s="1"/>
      <c r="H62" s="1"/>
      <c r="I62" s="1"/>
      <c r="J62" s="1"/>
      <c r="K62" s="1"/>
      <c r="L62" s="1"/>
      <c r="M62" s="1"/>
      <c r="N62" s="169"/>
    </row>
    <row r="63" spans="2:14" x14ac:dyDescent="0.2">
      <c r="B63" s="1"/>
      <c r="C63" s="1"/>
      <c r="D63" s="1"/>
      <c r="E63" s="1"/>
      <c r="F63" s="1"/>
      <c r="G63" s="1"/>
      <c r="H63" s="1"/>
      <c r="I63" s="1"/>
      <c r="J63" s="1"/>
      <c r="K63" s="1"/>
      <c r="L63" s="1"/>
      <c r="M63" s="1"/>
      <c r="N63" s="169"/>
    </row>
    <row r="64" spans="2:14" x14ac:dyDescent="0.2">
      <c r="B64" s="1"/>
      <c r="C64" s="1"/>
      <c r="D64" s="1"/>
      <c r="E64" s="1"/>
      <c r="F64" s="1"/>
      <c r="G64" s="1"/>
      <c r="H64" s="1"/>
      <c r="I64" s="1"/>
      <c r="J64" s="1"/>
      <c r="K64" s="1"/>
      <c r="L64" s="1"/>
      <c r="M64" s="1"/>
      <c r="N64" s="169"/>
    </row>
    <row r="65" spans="2:14" x14ac:dyDescent="0.2">
      <c r="B65" s="1"/>
      <c r="C65" s="1"/>
      <c r="D65" s="1"/>
      <c r="E65" s="1"/>
      <c r="F65" s="1"/>
      <c r="G65" s="1"/>
      <c r="H65" s="1"/>
      <c r="I65" s="1"/>
      <c r="J65" s="1"/>
      <c r="K65" s="1"/>
      <c r="L65" s="1"/>
      <c r="M65" s="1"/>
      <c r="N65" s="169"/>
    </row>
    <row r="66" spans="2:14" x14ac:dyDescent="0.2">
      <c r="B66" s="1"/>
      <c r="C66" s="1"/>
      <c r="D66" s="1"/>
      <c r="E66" s="1"/>
      <c r="F66" s="1"/>
      <c r="G66" s="1"/>
      <c r="H66" s="1"/>
      <c r="I66" s="1"/>
      <c r="J66" s="1"/>
      <c r="K66" s="1"/>
      <c r="L66" s="1"/>
      <c r="M66" s="1"/>
      <c r="N66" s="169"/>
    </row>
    <row r="67" spans="2:14" x14ac:dyDescent="0.2">
      <c r="B67" s="1"/>
      <c r="C67" s="1"/>
      <c r="D67" s="1"/>
      <c r="E67" s="1"/>
      <c r="F67" s="1"/>
      <c r="G67" s="1"/>
      <c r="H67" s="1"/>
      <c r="I67" s="1"/>
      <c r="J67" s="1"/>
      <c r="K67" s="1"/>
      <c r="L67" s="1"/>
      <c r="M67" s="1"/>
      <c r="N67" s="169"/>
    </row>
    <row r="68" spans="2:14" x14ac:dyDescent="0.2">
      <c r="B68" s="1"/>
      <c r="C68" s="1"/>
      <c r="D68" s="1"/>
      <c r="E68" s="1"/>
      <c r="F68" s="1"/>
      <c r="G68" s="1"/>
      <c r="H68" s="1"/>
      <c r="I68" s="1"/>
      <c r="J68" s="1"/>
      <c r="K68" s="1"/>
      <c r="L68" s="1"/>
      <c r="M68" s="1"/>
      <c r="N68" s="169"/>
    </row>
    <row r="69" spans="2:14" x14ac:dyDescent="0.2">
      <c r="B69" s="1"/>
      <c r="C69" s="1"/>
      <c r="D69" s="1"/>
      <c r="E69" s="1"/>
      <c r="F69" s="1"/>
      <c r="G69" s="1"/>
      <c r="H69" s="1"/>
      <c r="I69" s="1"/>
      <c r="J69" s="1"/>
      <c r="K69" s="1"/>
      <c r="L69" s="1"/>
      <c r="M69" s="1"/>
      <c r="N69" s="169"/>
    </row>
    <row r="70" spans="2:14" x14ac:dyDescent="0.2">
      <c r="B70" s="1"/>
      <c r="C70" s="1"/>
      <c r="D70" s="1"/>
      <c r="E70" s="1"/>
      <c r="F70" s="1"/>
      <c r="G70" s="1"/>
      <c r="H70" s="1"/>
      <c r="I70" s="1"/>
      <c r="J70" s="1"/>
      <c r="K70" s="1"/>
      <c r="L70" s="1"/>
      <c r="M70" s="1"/>
      <c r="N70" s="169"/>
    </row>
    <row r="71" spans="2:14" x14ac:dyDescent="0.2">
      <c r="B71" s="1"/>
      <c r="C71" s="1"/>
      <c r="D71" s="1"/>
      <c r="E71" s="1"/>
      <c r="F71" s="1"/>
      <c r="G71" s="1"/>
      <c r="H71" s="1"/>
      <c r="I71" s="1"/>
      <c r="J71" s="1"/>
      <c r="K71" s="1"/>
      <c r="L71" s="1"/>
      <c r="M71" s="1"/>
      <c r="N71" s="169"/>
    </row>
    <row r="72" spans="2:14" x14ac:dyDescent="0.2">
      <c r="B72" s="1"/>
      <c r="C72" s="1"/>
      <c r="D72" s="1"/>
      <c r="E72" s="1"/>
      <c r="F72" s="1"/>
      <c r="G72" s="1"/>
      <c r="H72" s="1"/>
      <c r="I72" s="1"/>
      <c r="J72" s="1"/>
      <c r="K72" s="1"/>
      <c r="L72" s="1"/>
      <c r="M72" s="1"/>
      <c r="N72" s="169"/>
    </row>
    <row r="73" spans="2:14" x14ac:dyDescent="0.2">
      <c r="B73" s="1"/>
      <c r="C73" s="1"/>
      <c r="D73" s="1"/>
      <c r="E73" s="1"/>
      <c r="F73" s="1"/>
      <c r="G73" s="1"/>
      <c r="H73" s="1"/>
      <c r="I73" s="1"/>
      <c r="J73" s="1"/>
      <c r="K73" s="1"/>
      <c r="L73" s="1"/>
      <c r="M73" s="1"/>
      <c r="N73" s="169"/>
    </row>
    <row r="74" spans="2:14" x14ac:dyDescent="0.2">
      <c r="B74" s="1"/>
      <c r="C74" s="1"/>
      <c r="D74" s="1"/>
      <c r="E74" s="1"/>
      <c r="F74" s="1"/>
      <c r="G74" s="1"/>
      <c r="H74" s="1"/>
      <c r="I74" s="1"/>
      <c r="J74" s="1"/>
      <c r="K74" s="1"/>
      <c r="L74" s="1"/>
      <c r="M74" s="1"/>
      <c r="N74" s="169"/>
    </row>
    <row r="75" spans="2:14" x14ac:dyDescent="0.2">
      <c r="B75" s="1"/>
      <c r="C75" s="1"/>
      <c r="D75" s="1"/>
      <c r="E75" s="1"/>
      <c r="F75" s="1"/>
      <c r="G75" s="1"/>
      <c r="H75" s="1"/>
      <c r="I75" s="1"/>
      <c r="J75" s="1"/>
      <c r="K75" s="1"/>
      <c r="L75" s="1"/>
      <c r="M75" s="1"/>
      <c r="N75" s="169"/>
    </row>
    <row r="76" spans="2:14" x14ac:dyDescent="0.2">
      <c r="B76" s="1"/>
      <c r="C76" s="1"/>
      <c r="D76" s="1"/>
      <c r="E76" s="1"/>
      <c r="F76" s="1"/>
      <c r="G76" s="1"/>
      <c r="H76" s="1"/>
      <c r="I76" s="1"/>
      <c r="J76" s="1"/>
      <c r="K76" s="1"/>
      <c r="L76" s="1"/>
      <c r="M76" s="1"/>
      <c r="N76" s="169"/>
    </row>
    <row r="77" spans="2:14" x14ac:dyDescent="0.2">
      <c r="B77" s="1"/>
      <c r="C77" s="1"/>
      <c r="D77" s="1"/>
      <c r="E77" s="1"/>
      <c r="F77" s="1"/>
      <c r="G77" s="1"/>
      <c r="H77" s="1"/>
      <c r="I77" s="1"/>
      <c r="J77" s="1"/>
      <c r="K77" s="1"/>
      <c r="L77" s="1"/>
      <c r="M77" s="1"/>
      <c r="N77" s="169"/>
    </row>
    <row r="78" spans="2:14" x14ac:dyDescent="0.2">
      <c r="B78" s="1"/>
      <c r="C78" s="1"/>
      <c r="D78" s="1"/>
      <c r="E78" s="1"/>
      <c r="F78" s="1"/>
      <c r="G78" s="1"/>
      <c r="H78" s="1"/>
      <c r="I78" s="1"/>
      <c r="J78" s="1"/>
      <c r="K78" s="1"/>
      <c r="L78" s="1"/>
      <c r="M78" s="1"/>
      <c r="N78" s="169"/>
    </row>
    <row r="79" spans="2:14" x14ac:dyDescent="0.2">
      <c r="B79" s="1"/>
      <c r="C79" s="1"/>
      <c r="D79" s="1"/>
      <c r="E79" s="1"/>
      <c r="F79" s="1"/>
      <c r="G79" s="1"/>
      <c r="H79" s="1"/>
      <c r="I79" s="1"/>
      <c r="J79" s="1"/>
      <c r="K79" s="1"/>
      <c r="L79" s="1"/>
      <c r="M79" s="1"/>
      <c r="N79" s="169"/>
    </row>
    <row r="80" spans="2:14" x14ac:dyDescent="0.2">
      <c r="B80" s="1"/>
      <c r="C80" s="1"/>
      <c r="D80" s="1"/>
      <c r="E80" s="1"/>
      <c r="F80" s="1"/>
      <c r="G80" s="1"/>
      <c r="H80" s="1"/>
      <c r="I80" s="1"/>
      <c r="J80" s="1"/>
      <c r="K80" s="1"/>
      <c r="L80" s="1"/>
      <c r="M80" s="1"/>
      <c r="N80" s="169"/>
    </row>
    <row r="81" spans="2:14" x14ac:dyDescent="0.2">
      <c r="B81" s="1"/>
      <c r="C81" s="1"/>
      <c r="D81" s="1"/>
      <c r="E81" s="1"/>
      <c r="F81" s="1"/>
      <c r="G81" s="1"/>
      <c r="H81" s="1"/>
      <c r="I81" s="1"/>
      <c r="J81" s="1"/>
      <c r="K81" s="1"/>
      <c r="L81" s="1"/>
      <c r="M81" s="1"/>
      <c r="N81" s="169"/>
    </row>
    <row r="82" spans="2:14" x14ac:dyDescent="0.2">
      <c r="B82" s="1"/>
      <c r="C82" s="1"/>
      <c r="D82" s="1"/>
      <c r="E82" s="1"/>
      <c r="F82" s="1"/>
      <c r="G82" s="1"/>
      <c r="H82" s="1"/>
      <c r="I82" s="1"/>
      <c r="J82" s="1"/>
      <c r="K82" s="1"/>
      <c r="L82" s="1"/>
      <c r="M82" s="1"/>
      <c r="N82" s="169"/>
    </row>
    <row r="83" spans="2:14" x14ac:dyDescent="0.2">
      <c r="B83" s="1"/>
      <c r="C83" s="1"/>
      <c r="D83" s="1"/>
      <c r="E83" s="1"/>
      <c r="F83" s="1"/>
      <c r="G83" s="1"/>
      <c r="H83" s="1"/>
      <c r="I83" s="1"/>
      <c r="J83" s="1"/>
      <c r="K83" s="1"/>
      <c r="L83" s="1"/>
      <c r="M83" s="1"/>
      <c r="N83" s="169"/>
    </row>
    <row r="84" spans="2:14" x14ac:dyDescent="0.2">
      <c r="B84" s="1"/>
      <c r="C84" s="1"/>
      <c r="D84" s="1"/>
      <c r="E84" s="1"/>
      <c r="F84" s="1"/>
      <c r="G84" s="1"/>
      <c r="H84" s="1"/>
      <c r="I84" s="1"/>
      <c r="J84" s="1"/>
      <c r="K84" s="1"/>
      <c r="L84" s="1"/>
      <c r="M84" s="1"/>
      <c r="N84" s="169"/>
    </row>
    <row r="85" spans="2:14" x14ac:dyDescent="0.2">
      <c r="B85" s="1"/>
      <c r="C85" s="1"/>
      <c r="D85" s="1"/>
      <c r="E85" s="1"/>
      <c r="F85" s="1"/>
      <c r="G85" s="1"/>
      <c r="H85" s="1"/>
      <c r="I85" s="1"/>
      <c r="J85" s="1"/>
      <c r="K85" s="1"/>
      <c r="L85" s="1"/>
      <c r="M85" s="1"/>
      <c r="N85" s="169"/>
    </row>
    <row r="86" spans="2:14" x14ac:dyDescent="0.2">
      <c r="B86" s="1"/>
      <c r="C86" s="1"/>
      <c r="D86" s="1"/>
      <c r="E86" s="1"/>
      <c r="F86" s="1"/>
      <c r="G86" s="1"/>
      <c r="H86" s="1"/>
      <c r="I86" s="1"/>
      <c r="J86" s="1"/>
      <c r="K86" s="1"/>
      <c r="L86" s="1"/>
      <c r="M86" s="1"/>
      <c r="N86" s="169"/>
    </row>
    <row r="87" spans="2:14" x14ac:dyDescent="0.2">
      <c r="B87" s="1"/>
      <c r="C87" s="1"/>
      <c r="D87" s="1"/>
      <c r="E87" s="1"/>
      <c r="F87" s="1"/>
      <c r="G87" s="1"/>
      <c r="H87" s="1"/>
      <c r="I87" s="1"/>
      <c r="J87" s="1"/>
      <c r="K87" s="1"/>
      <c r="L87" s="1"/>
      <c r="M87" s="1"/>
      <c r="N87" s="169"/>
    </row>
    <row r="88" spans="2:14" x14ac:dyDescent="0.2">
      <c r="B88" s="1"/>
      <c r="C88" s="1"/>
      <c r="D88" s="1"/>
      <c r="E88" s="1"/>
      <c r="F88" s="1"/>
      <c r="G88" s="1"/>
      <c r="H88" s="1"/>
      <c r="I88" s="1"/>
      <c r="J88" s="1"/>
      <c r="K88" s="1"/>
      <c r="L88" s="1"/>
      <c r="M88" s="1"/>
      <c r="N88" s="169"/>
    </row>
    <row r="89" spans="2:14" x14ac:dyDescent="0.2">
      <c r="B89" s="1"/>
      <c r="C89" s="1"/>
      <c r="D89" s="1"/>
      <c r="E89" s="1"/>
      <c r="F89" s="1"/>
      <c r="G89" s="1"/>
      <c r="H89" s="1"/>
      <c r="I89" s="1"/>
      <c r="J89" s="1"/>
      <c r="K89" s="1"/>
      <c r="L89" s="1"/>
      <c r="M89" s="1"/>
      <c r="N89" s="169"/>
    </row>
    <row r="90" spans="2:14" x14ac:dyDescent="0.2">
      <c r="B90" s="1"/>
      <c r="C90" s="1"/>
      <c r="D90" s="1"/>
      <c r="E90" s="1"/>
      <c r="F90" s="1"/>
      <c r="G90" s="1"/>
      <c r="H90" s="1"/>
      <c r="I90" s="1"/>
      <c r="J90" s="1"/>
      <c r="K90" s="1"/>
      <c r="L90" s="1"/>
      <c r="M90" s="1"/>
      <c r="N90" s="169"/>
    </row>
    <row r="91" spans="2:14" x14ac:dyDescent="0.2">
      <c r="B91" s="1"/>
      <c r="C91" s="1"/>
      <c r="D91" s="1"/>
      <c r="E91" s="1"/>
      <c r="F91" s="1"/>
      <c r="G91" s="1"/>
      <c r="H91" s="1"/>
      <c r="I91" s="1"/>
      <c r="J91" s="1"/>
      <c r="K91" s="1"/>
      <c r="L91" s="1"/>
      <c r="M91" s="1"/>
      <c r="N91" s="169"/>
    </row>
    <row r="92" spans="2:14" x14ac:dyDescent="0.2">
      <c r="B92" s="1"/>
      <c r="C92" s="1"/>
      <c r="D92" s="1"/>
      <c r="E92" s="1"/>
      <c r="F92" s="1"/>
      <c r="G92" s="1"/>
      <c r="H92" s="1"/>
      <c r="I92" s="1"/>
      <c r="J92" s="1"/>
      <c r="K92" s="1"/>
      <c r="L92" s="1"/>
      <c r="M92" s="1"/>
      <c r="N92" s="169"/>
    </row>
    <row r="93" spans="2:14" x14ac:dyDescent="0.2">
      <c r="B93" s="1"/>
      <c r="C93" s="1"/>
      <c r="D93" s="1"/>
      <c r="E93" s="1"/>
      <c r="F93" s="1"/>
      <c r="G93" s="1"/>
      <c r="H93" s="1"/>
      <c r="I93" s="1"/>
      <c r="J93" s="1"/>
      <c r="K93" s="1"/>
      <c r="L93" s="1"/>
      <c r="M93" s="1"/>
      <c r="N93" s="169"/>
    </row>
    <row r="94" spans="2:14" x14ac:dyDescent="0.2">
      <c r="B94" s="1"/>
      <c r="C94" s="1"/>
      <c r="D94" s="1"/>
      <c r="E94" s="1"/>
      <c r="F94" s="1"/>
      <c r="G94" s="1"/>
      <c r="H94" s="1"/>
      <c r="I94" s="1"/>
      <c r="J94" s="1"/>
      <c r="K94" s="1"/>
      <c r="L94" s="1"/>
      <c r="M94" s="1"/>
      <c r="N94" s="169"/>
    </row>
    <row r="95" spans="2:14" x14ac:dyDescent="0.2">
      <c r="B95" s="1"/>
      <c r="C95" s="1"/>
      <c r="D95" s="1"/>
      <c r="E95" s="1"/>
      <c r="F95" s="1"/>
      <c r="G95" s="1"/>
      <c r="H95" s="1"/>
      <c r="I95" s="1"/>
      <c r="J95" s="1"/>
      <c r="K95" s="1"/>
      <c r="L95" s="1"/>
      <c r="M95" s="1"/>
      <c r="N95" s="169"/>
    </row>
    <row r="96" spans="2:14" x14ac:dyDescent="0.2">
      <c r="B96" s="1"/>
      <c r="C96" s="1"/>
      <c r="D96" s="1"/>
      <c r="E96" s="1"/>
      <c r="F96" s="1"/>
      <c r="G96" s="1"/>
      <c r="H96" s="1"/>
      <c r="I96" s="1"/>
      <c r="J96" s="1"/>
      <c r="K96" s="1"/>
      <c r="L96" s="1"/>
      <c r="M96" s="1"/>
      <c r="N96" s="169"/>
    </row>
    <row r="97" spans="2:14" x14ac:dyDescent="0.2">
      <c r="B97" s="1"/>
      <c r="C97" s="1"/>
      <c r="D97" s="1"/>
      <c r="E97" s="1"/>
      <c r="F97" s="1"/>
      <c r="G97" s="1"/>
      <c r="H97" s="1"/>
      <c r="I97" s="1"/>
      <c r="J97" s="1"/>
      <c r="K97" s="1"/>
      <c r="L97" s="1"/>
      <c r="M97" s="1"/>
      <c r="N97" s="169"/>
    </row>
    <row r="98" spans="2:14" x14ac:dyDescent="0.2">
      <c r="B98" s="1"/>
      <c r="C98" s="1"/>
      <c r="D98" s="1"/>
      <c r="E98" s="1"/>
      <c r="F98" s="1"/>
      <c r="G98" s="1"/>
      <c r="H98" s="1"/>
      <c r="I98" s="1"/>
      <c r="J98" s="1"/>
      <c r="K98" s="1"/>
      <c r="L98" s="1"/>
      <c r="M98" s="1"/>
      <c r="N98" s="169"/>
    </row>
    <row r="99" spans="2:14" x14ac:dyDescent="0.2">
      <c r="B99" s="1"/>
      <c r="C99" s="1"/>
      <c r="D99" s="1"/>
      <c r="E99" s="1"/>
      <c r="F99" s="1"/>
      <c r="G99" s="1"/>
      <c r="H99" s="1"/>
      <c r="I99" s="1"/>
      <c r="J99" s="1"/>
      <c r="K99" s="1"/>
      <c r="L99" s="1"/>
      <c r="M99" s="1"/>
      <c r="N99" s="169"/>
    </row>
    <row r="100" spans="2:14" x14ac:dyDescent="0.2">
      <c r="B100" s="1"/>
      <c r="C100" s="1"/>
      <c r="D100" s="1"/>
      <c r="E100" s="1"/>
      <c r="F100" s="1"/>
      <c r="G100" s="1"/>
      <c r="H100" s="1"/>
      <c r="I100" s="1"/>
      <c r="J100" s="1"/>
      <c r="K100" s="1"/>
      <c r="L100" s="1"/>
      <c r="M100" s="1"/>
      <c r="N100" s="169"/>
    </row>
    <row r="101" spans="2:14" x14ac:dyDescent="0.2">
      <c r="B101" s="1"/>
      <c r="C101" s="1"/>
      <c r="D101" s="1"/>
      <c r="E101" s="1"/>
      <c r="F101" s="1"/>
      <c r="G101" s="1"/>
      <c r="H101" s="1"/>
      <c r="I101" s="1"/>
      <c r="J101" s="1"/>
      <c r="K101" s="1"/>
      <c r="L101" s="1"/>
      <c r="M101" s="1"/>
      <c r="N101" s="169"/>
    </row>
    <row r="102" spans="2:14" x14ac:dyDescent="0.2">
      <c r="B102" s="1"/>
      <c r="C102" s="1"/>
      <c r="D102" s="1"/>
      <c r="E102" s="1"/>
      <c r="F102" s="1"/>
      <c r="G102" s="1"/>
      <c r="H102" s="1"/>
      <c r="I102" s="1"/>
      <c r="J102" s="1"/>
      <c r="K102" s="1"/>
      <c r="L102" s="1"/>
      <c r="M102" s="1"/>
      <c r="N102" s="169"/>
    </row>
    <row r="103" spans="2:14" x14ac:dyDescent="0.2">
      <c r="B103" s="1"/>
      <c r="C103" s="1"/>
      <c r="D103" s="1"/>
      <c r="E103" s="1"/>
      <c r="F103" s="1"/>
      <c r="G103" s="1"/>
      <c r="H103" s="1"/>
      <c r="I103" s="1"/>
      <c r="J103" s="1"/>
      <c r="K103" s="1"/>
      <c r="L103" s="1"/>
      <c r="M103" s="1"/>
      <c r="N103" s="169"/>
    </row>
    <row r="104" spans="2:14" x14ac:dyDescent="0.2">
      <c r="B104" s="1"/>
      <c r="C104" s="1"/>
      <c r="D104" s="1"/>
      <c r="E104" s="1"/>
      <c r="F104" s="1"/>
      <c r="G104" s="1"/>
      <c r="H104" s="1"/>
      <c r="I104" s="1"/>
      <c r="J104" s="1"/>
      <c r="K104" s="1"/>
      <c r="L104" s="1"/>
      <c r="M104" s="1"/>
      <c r="N104" s="169"/>
    </row>
    <row r="105" spans="2:14" x14ac:dyDescent="0.2">
      <c r="B105" s="1"/>
      <c r="C105" s="1"/>
      <c r="D105" s="1"/>
      <c r="E105" s="1"/>
      <c r="F105" s="1"/>
      <c r="G105" s="1"/>
      <c r="H105" s="1"/>
      <c r="I105" s="1"/>
      <c r="J105" s="1"/>
      <c r="K105" s="1"/>
      <c r="L105" s="1"/>
      <c r="M105" s="1"/>
      <c r="N105" s="169"/>
    </row>
    <row r="106" spans="2:14" x14ac:dyDescent="0.2">
      <c r="B106" s="1"/>
      <c r="C106" s="1"/>
      <c r="D106" s="1"/>
      <c r="E106" s="1"/>
      <c r="F106" s="1"/>
      <c r="G106" s="1"/>
      <c r="H106" s="1"/>
      <c r="I106" s="1"/>
      <c r="J106" s="1"/>
      <c r="K106" s="1"/>
      <c r="L106" s="1"/>
      <c r="M106" s="1"/>
      <c r="N106" s="169"/>
    </row>
  </sheetData>
  <mergeCells count="2">
    <mergeCell ref="A2:N2"/>
    <mergeCell ref="G3:H3"/>
  </mergeCells>
  <phoneticPr fontId="7" type="noConversion"/>
  <conditionalFormatting sqref="B23">
    <cfRule type="top10" dxfId="2240" priority="150" bottom="1" rank="1"/>
    <cfRule type="top10" dxfId="2239" priority="151" rank="1"/>
  </conditionalFormatting>
  <conditionalFormatting sqref="C23">
    <cfRule type="top10" dxfId="2238" priority="148" bottom="1" rank="1"/>
    <cfRule type="top10" dxfId="2237" priority="149" rank="1"/>
  </conditionalFormatting>
  <conditionalFormatting sqref="D23">
    <cfRule type="top10" dxfId="2236" priority="146" bottom="1" rank="1"/>
    <cfRule type="top10" dxfId="2235" priority="147" rank="1"/>
  </conditionalFormatting>
  <conditionalFormatting sqref="E23">
    <cfRule type="top10" dxfId="2234" priority="144" bottom="1" rank="1"/>
    <cfRule type="top10" dxfId="2233" priority="145" rank="1"/>
  </conditionalFormatting>
  <conditionalFormatting sqref="F23">
    <cfRule type="top10" dxfId="2232" priority="142" bottom="1" rank="1"/>
    <cfRule type="top10" dxfId="2231" priority="143" rank="1"/>
  </conditionalFormatting>
  <conditionalFormatting sqref="G23">
    <cfRule type="top10" dxfId="2230" priority="140" bottom="1" rank="1"/>
    <cfRule type="top10" dxfId="2229" priority="141" rank="1"/>
  </conditionalFormatting>
  <conditionalFormatting sqref="H23:I23">
    <cfRule type="top10" dxfId="2228" priority="138" bottom="1" rank="1"/>
    <cfRule type="top10" dxfId="2227" priority="139" rank="1"/>
  </conditionalFormatting>
  <conditionalFormatting sqref="J23">
    <cfRule type="top10" dxfId="2226" priority="136" bottom="1" rank="1"/>
    <cfRule type="top10" dxfId="2225" priority="137" rank="1"/>
  </conditionalFormatting>
  <conditionalFormatting sqref="K23">
    <cfRule type="top10" dxfId="2224" priority="134" bottom="1" rank="1"/>
    <cfRule type="top10" dxfId="2223" priority="135" rank="1"/>
  </conditionalFormatting>
  <conditionalFormatting sqref="L23">
    <cfRule type="top10" dxfId="2222" priority="132" bottom="1" rank="1"/>
    <cfRule type="top10" dxfId="2221" priority="133" rank="1"/>
  </conditionalFormatting>
  <conditionalFormatting sqref="M23">
    <cfRule type="top10" dxfId="2220" priority="130" bottom="1" rank="1"/>
    <cfRule type="top10" dxfId="2219" priority="131" rank="1"/>
  </conditionalFormatting>
  <conditionalFormatting sqref="N23">
    <cfRule type="top10" dxfId="2218" priority="128" bottom="1" rank="1"/>
    <cfRule type="top10" dxfId="2217" priority="129" rank="1"/>
  </conditionalFormatting>
  <conditionalFormatting sqref="N6:N22">
    <cfRule type="top10" dxfId="2216" priority="32" bottom="1" rank="1"/>
    <cfRule type="top10" dxfId="2215" priority="33" rank="1"/>
  </conditionalFormatting>
  <conditionalFormatting sqref="N6:N22">
    <cfRule type="top10" dxfId="2214" priority="7" bottom="1" rank="1"/>
    <cfRule type="top10" dxfId="2213" priority="8" rank="1"/>
  </conditionalFormatting>
  <conditionalFormatting sqref="B6:B23">
    <cfRule type="top10" dxfId="2212" priority="29" bottom="1" rank="1"/>
    <cfRule type="top10" dxfId="2211" priority="30" rank="1"/>
  </conditionalFormatting>
  <conditionalFormatting sqref="C6:C23">
    <cfRule type="top10" dxfId="2210" priority="27" bottom="1" rank="1"/>
    <cfRule type="top10" dxfId="2209" priority="28" rank="1"/>
  </conditionalFormatting>
  <conditionalFormatting sqref="D6:D23">
    <cfRule type="top10" dxfId="2208" priority="25" bottom="1" rank="1"/>
    <cfRule type="top10" dxfId="2207" priority="26" rank="1"/>
  </conditionalFormatting>
  <conditionalFormatting sqref="E6:E23">
    <cfRule type="top10" dxfId="2206" priority="23" bottom="1" rank="1"/>
    <cfRule type="top10" dxfId="2205" priority="24" rank="1"/>
  </conditionalFormatting>
  <conditionalFormatting sqref="F6:F23">
    <cfRule type="top10" dxfId="2204" priority="21" bottom="1" rank="1"/>
    <cfRule type="top10" dxfId="2203" priority="22" rank="1"/>
  </conditionalFormatting>
  <conditionalFormatting sqref="G6:G23">
    <cfRule type="top10" dxfId="2202" priority="19" bottom="1" rank="1"/>
    <cfRule type="top10" dxfId="2201" priority="20" rank="1"/>
  </conditionalFormatting>
  <conditionalFormatting sqref="H7:H23">
    <cfRule type="top10" dxfId="2200" priority="17" bottom="1" rank="1"/>
    <cfRule type="top10" dxfId="2199" priority="18" rank="1"/>
  </conditionalFormatting>
  <conditionalFormatting sqref="J6:J23">
    <cfRule type="top10" dxfId="2198" priority="15" bottom="1" rank="1"/>
    <cfRule type="top10" dxfId="2197" priority="16" rank="1"/>
  </conditionalFormatting>
  <conditionalFormatting sqref="I6:I22">
    <cfRule type="top10" dxfId="2196" priority="3" bottom="1" rank="1"/>
    <cfRule type="top10" dxfId="2195" priority="4" rank="1"/>
  </conditionalFormatting>
  <conditionalFormatting sqref="K6:K22">
    <cfRule type="top10" dxfId="2194" priority="13" bottom="1" rank="1"/>
    <cfRule type="top10" dxfId="2193" priority="14" rank="1"/>
  </conditionalFormatting>
  <conditionalFormatting sqref="L6:L22">
    <cfRule type="top10" dxfId="2192" priority="11" bottom="1" rank="1"/>
    <cfRule type="top10" dxfId="2191" priority="12" rank="1"/>
  </conditionalFormatting>
  <conditionalFormatting sqref="M6:M23">
    <cfRule type="top10" dxfId="2190" priority="9" bottom="1" rank="1"/>
    <cfRule type="top10" dxfId="2189" priority="10" rank="1"/>
  </conditionalFormatting>
  <conditionalFormatting sqref="I23">
    <cfRule type="top10" dxfId="2188" priority="1" bottom="1" rank="1"/>
    <cfRule type="top10" dxfId="2187" priority="2" rank="1"/>
  </conditionalFormatting>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92"/>
  <sheetViews>
    <sheetView zoomScale="75" zoomScaleNormal="75" workbookViewId="0">
      <pane ySplit="2" topLeftCell="A3" activePane="bottomLeft" state="frozen"/>
      <selection pane="bottomLeft" activeCell="L2" sqref="L2"/>
    </sheetView>
  </sheetViews>
  <sheetFormatPr defaultRowHeight="12.75" x14ac:dyDescent="0.2"/>
  <cols>
    <col min="1" max="1" width="19" bestFit="1" customWidth="1"/>
    <col min="2" max="2" width="18.28515625" bestFit="1" customWidth="1"/>
    <col min="3" max="3" width="8.85546875" style="3"/>
    <col min="4" max="4" width="11" style="3" bestFit="1" customWidth="1"/>
    <col min="5" max="5" width="9.85546875" style="3" bestFit="1" customWidth="1"/>
    <col min="6" max="6" width="12.140625" customWidth="1"/>
    <col min="7" max="7" width="10.28515625" bestFit="1" customWidth="1"/>
    <col min="8" max="8" width="9.5703125" style="87" bestFit="1" customWidth="1"/>
    <col min="9" max="9" width="11.5703125" style="87" bestFit="1" customWidth="1"/>
    <col min="10" max="10" width="13.140625" bestFit="1" customWidth="1"/>
    <col min="11" max="11" width="15.140625" customWidth="1"/>
    <col min="12" max="12" width="53.140625" customWidth="1"/>
  </cols>
  <sheetData>
    <row r="1" spans="1:12" ht="19.5" thickBot="1" x14ac:dyDescent="0.35">
      <c r="A1" s="75" t="s">
        <v>177</v>
      </c>
      <c r="C1" s="90"/>
      <c r="D1" s="60"/>
      <c r="E1" s="91"/>
      <c r="F1" s="80" t="s">
        <v>191</v>
      </c>
      <c r="G1" s="74"/>
      <c r="H1" s="94"/>
      <c r="I1" s="95"/>
      <c r="J1" s="81" t="s">
        <v>192</v>
      </c>
      <c r="K1" s="82"/>
      <c r="L1" s="99" t="s">
        <v>623</v>
      </c>
    </row>
    <row r="2" spans="1:12" x14ac:dyDescent="0.2">
      <c r="A2" s="83" t="s">
        <v>193</v>
      </c>
      <c r="B2" s="84" t="s">
        <v>194</v>
      </c>
      <c r="C2" s="92" t="s">
        <v>195</v>
      </c>
      <c r="D2" s="93" t="s">
        <v>196</v>
      </c>
      <c r="E2" s="92" t="s">
        <v>410</v>
      </c>
      <c r="F2" s="85" t="s">
        <v>197</v>
      </c>
      <c r="G2" s="85" t="s">
        <v>198</v>
      </c>
      <c r="H2" s="96" t="s">
        <v>197</v>
      </c>
      <c r="I2" s="96" t="s">
        <v>198</v>
      </c>
      <c r="J2" s="86" t="s">
        <v>199</v>
      </c>
      <c r="K2" s="86" t="s">
        <v>200</v>
      </c>
    </row>
    <row r="3" spans="1:12" ht="15" x14ac:dyDescent="0.25">
      <c r="A3" t="s">
        <v>82</v>
      </c>
      <c r="B3" t="s">
        <v>201</v>
      </c>
      <c r="C3" s="3">
        <v>125</v>
      </c>
      <c r="D3" s="3">
        <v>1011231.933</v>
      </c>
      <c r="E3" s="3">
        <v>654658.10649999999</v>
      </c>
      <c r="F3" t="s">
        <v>202</v>
      </c>
      <c r="G3" t="s">
        <v>203</v>
      </c>
      <c r="H3" s="87">
        <v>9.1277777777777782</v>
      </c>
      <c r="I3" s="87">
        <v>-79.598611111111111</v>
      </c>
      <c r="J3" s="88">
        <v>39198</v>
      </c>
      <c r="K3" s="89"/>
    </row>
    <row r="4" spans="1:12" ht="15" x14ac:dyDescent="0.25">
      <c r="A4" t="s">
        <v>0</v>
      </c>
      <c r="B4" t="s">
        <v>204</v>
      </c>
      <c r="C4" s="3">
        <v>459.94320000000005</v>
      </c>
      <c r="D4" s="3">
        <v>1035211</v>
      </c>
      <c r="E4" s="3">
        <v>642054</v>
      </c>
      <c r="F4" t="s">
        <v>205</v>
      </c>
      <c r="G4" t="s">
        <v>206</v>
      </c>
      <c r="H4" s="87">
        <v>9.3644444444444446</v>
      </c>
      <c r="I4" s="87">
        <v>-79.706111111111113</v>
      </c>
      <c r="J4" s="88">
        <v>3774</v>
      </c>
      <c r="K4" s="89"/>
    </row>
    <row r="5" spans="1:12" ht="15" x14ac:dyDescent="0.25">
      <c r="A5" t="s">
        <v>96</v>
      </c>
      <c r="B5" t="s">
        <v>207</v>
      </c>
      <c r="C5" s="3">
        <v>171</v>
      </c>
      <c r="D5" s="3">
        <v>1019838.312</v>
      </c>
      <c r="E5" s="3">
        <v>636189.5442</v>
      </c>
      <c r="F5" t="s">
        <v>208</v>
      </c>
      <c r="G5" t="s">
        <v>209</v>
      </c>
      <c r="H5" s="87">
        <v>9.224444444444444</v>
      </c>
      <c r="I5" s="87">
        <v>-79.760277777777773</v>
      </c>
      <c r="J5" s="88" t="s">
        <v>210</v>
      </c>
      <c r="K5" s="89"/>
    </row>
    <row r="6" spans="1:12" ht="15" x14ac:dyDescent="0.25">
      <c r="A6" t="s">
        <v>211</v>
      </c>
      <c r="B6" t="s">
        <v>212</v>
      </c>
      <c r="C6" s="3">
        <v>39.624000000000002</v>
      </c>
      <c r="D6" s="3">
        <v>1017897.944</v>
      </c>
      <c r="E6" s="3">
        <v>651549.10239999997</v>
      </c>
      <c r="F6" t="s">
        <v>213</v>
      </c>
      <c r="G6" t="s">
        <v>214</v>
      </c>
      <c r="H6" s="87">
        <v>9.2063888888888883</v>
      </c>
      <c r="I6" s="87">
        <v>-79.620555555555555</v>
      </c>
      <c r="J6" s="88" t="s">
        <v>215</v>
      </c>
      <c r="K6" s="89"/>
    </row>
    <row r="7" spans="1:12" ht="15" x14ac:dyDescent="0.25">
      <c r="A7" t="s">
        <v>83</v>
      </c>
      <c r="B7" t="s">
        <v>216</v>
      </c>
      <c r="C7" s="3">
        <v>2</v>
      </c>
      <c r="D7" s="3">
        <v>985896.36</v>
      </c>
      <c r="E7" s="3">
        <v>661109.93999999994</v>
      </c>
      <c r="F7" t="s">
        <v>217</v>
      </c>
      <c r="G7" t="s">
        <v>218</v>
      </c>
      <c r="H7" s="87">
        <v>8.9166666666666661</v>
      </c>
      <c r="I7" s="87">
        <v>-79.534722222222214</v>
      </c>
      <c r="J7" s="88">
        <v>38682</v>
      </c>
      <c r="K7" s="89"/>
    </row>
    <row r="8" spans="1:12" ht="15" x14ac:dyDescent="0.25">
      <c r="A8" t="s">
        <v>219</v>
      </c>
      <c r="B8" t="s">
        <v>220</v>
      </c>
      <c r="C8" s="3">
        <v>265.17599999999999</v>
      </c>
      <c r="D8" s="3">
        <v>1016500.5649999999</v>
      </c>
      <c r="E8" s="3">
        <v>663154.06790000002</v>
      </c>
      <c r="F8" t="s">
        <v>221</v>
      </c>
      <c r="G8" t="s">
        <v>222</v>
      </c>
      <c r="H8" s="87">
        <v>9.1933333333333334</v>
      </c>
      <c r="I8" s="87">
        <v>-79.515000000000001</v>
      </c>
      <c r="J8" s="88">
        <v>36216</v>
      </c>
      <c r="K8" s="89"/>
    </row>
    <row r="9" spans="1:12" ht="15" x14ac:dyDescent="0.25">
      <c r="A9" t="s">
        <v>18</v>
      </c>
      <c r="B9" t="s">
        <v>223</v>
      </c>
      <c r="C9" s="3">
        <v>30.48</v>
      </c>
      <c r="D9" s="3">
        <v>990618.47</v>
      </c>
      <c r="E9" s="3">
        <v>658953</v>
      </c>
      <c r="F9" t="s">
        <v>224</v>
      </c>
      <c r="G9" t="s">
        <v>225</v>
      </c>
      <c r="H9" s="87">
        <v>8.9594444444444434</v>
      </c>
      <c r="I9" s="87">
        <v>-79.55416666666666</v>
      </c>
      <c r="J9" s="88" t="s">
        <v>226</v>
      </c>
      <c r="K9" s="89"/>
    </row>
    <row r="10" spans="1:12" ht="15" x14ac:dyDescent="0.25">
      <c r="A10" t="s">
        <v>87</v>
      </c>
      <c r="B10" t="s">
        <v>227</v>
      </c>
      <c r="C10" s="3">
        <v>53</v>
      </c>
      <c r="D10" s="3">
        <v>1008502.902</v>
      </c>
      <c r="E10" s="3">
        <v>632195.80850000004</v>
      </c>
      <c r="F10" t="s">
        <v>228</v>
      </c>
      <c r="G10" t="s">
        <v>229</v>
      </c>
      <c r="H10" s="87">
        <v>9.1202777777777779</v>
      </c>
      <c r="I10" s="87">
        <v>-79.797222222222217</v>
      </c>
      <c r="J10" s="88">
        <v>39476</v>
      </c>
      <c r="K10" s="89"/>
    </row>
    <row r="11" spans="1:12" ht="15" x14ac:dyDescent="0.25">
      <c r="A11" t="s">
        <v>230</v>
      </c>
      <c r="B11" t="s">
        <v>107</v>
      </c>
      <c r="C11" s="3">
        <v>33.527999999999999</v>
      </c>
      <c r="D11" s="3">
        <v>1013267.932</v>
      </c>
      <c r="E11" s="3">
        <v>627848.46680000005</v>
      </c>
      <c r="F11" t="s">
        <v>231</v>
      </c>
      <c r="G11" t="s">
        <v>232</v>
      </c>
      <c r="H11" s="87">
        <v>9.1652777777777779</v>
      </c>
      <c r="I11" s="87">
        <v>-79.836388888888891</v>
      </c>
      <c r="J11" s="88">
        <v>9223</v>
      </c>
      <c r="K11" s="89"/>
    </row>
    <row r="12" spans="1:12" ht="15" x14ac:dyDescent="0.25">
      <c r="A12" t="s">
        <v>20</v>
      </c>
      <c r="B12" t="s">
        <v>233</v>
      </c>
      <c r="C12" s="3">
        <v>97.536000000000001</v>
      </c>
      <c r="D12" s="3">
        <v>1037450.14</v>
      </c>
      <c r="E12" s="3">
        <v>662913.8652</v>
      </c>
      <c r="F12" t="s">
        <v>234</v>
      </c>
      <c r="G12" t="s">
        <v>235</v>
      </c>
      <c r="H12" s="87">
        <v>9.382777777777779</v>
      </c>
      <c r="I12" s="87">
        <v>-79.516388888888883</v>
      </c>
      <c r="J12" s="88">
        <v>12298</v>
      </c>
      <c r="K12" s="89"/>
    </row>
    <row r="13" spans="1:12" ht="15" x14ac:dyDescent="0.25">
      <c r="A13" t="s">
        <v>236</v>
      </c>
      <c r="B13" t="s">
        <v>237</v>
      </c>
      <c r="C13" s="3">
        <v>32.918399999999998</v>
      </c>
      <c r="D13" s="3">
        <v>1003444.044</v>
      </c>
      <c r="E13" s="3">
        <v>629376.16540000006</v>
      </c>
      <c r="F13" t="s">
        <v>238</v>
      </c>
      <c r="G13" t="s">
        <v>239</v>
      </c>
      <c r="H13" s="87">
        <v>9.0763888888888893</v>
      </c>
      <c r="I13" s="87">
        <v>-79.822777777777773</v>
      </c>
      <c r="J13" s="88">
        <v>4384</v>
      </c>
      <c r="K13" s="89"/>
    </row>
    <row r="14" spans="1:12" ht="15" x14ac:dyDescent="0.25">
      <c r="A14" t="s">
        <v>240</v>
      </c>
      <c r="C14" s="3">
        <v>32.4</v>
      </c>
      <c r="D14" s="3">
        <v>995516.47</v>
      </c>
      <c r="E14" s="3">
        <v>629022.30000000005</v>
      </c>
      <c r="F14" t="s">
        <v>241</v>
      </c>
      <c r="G14" t="s">
        <v>242</v>
      </c>
      <c r="H14" s="87">
        <v>9.0047222222222221</v>
      </c>
      <c r="I14" s="87">
        <v>-79.826111111111103</v>
      </c>
      <c r="J14" s="88">
        <v>37580</v>
      </c>
      <c r="K14" s="89"/>
    </row>
    <row r="15" spans="1:12" ht="15" x14ac:dyDescent="0.25">
      <c r="A15" t="s">
        <v>55</v>
      </c>
      <c r="B15" t="s">
        <v>243</v>
      </c>
      <c r="C15" s="3">
        <v>120.0912</v>
      </c>
      <c r="D15" s="3">
        <v>997917.70620000002</v>
      </c>
      <c r="E15" s="3">
        <v>620263.81649999996</v>
      </c>
      <c r="F15" t="s">
        <v>244</v>
      </c>
      <c r="G15" t="s">
        <v>245</v>
      </c>
      <c r="H15" s="87">
        <v>9.0266666666666673</v>
      </c>
      <c r="I15" s="87">
        <v>-79.905833333333334</v>
      </c>
      <c r="J15" s="88">
        <v>36635</v>
      </c>
      <c r="K15" s="89"/>
    </row>
    <row r="16" spans="1:12" ht="15" x14ac:dyDescent="0.25">
      <c r="A16" t="s">
        <v>246</v>
      </c>
      <c r="B16" t="s">
        <v>247</v>
      </c>
      <c r="C16" s="3">
        <v>479</v>
      </c>
      <c r="D16" s="3">
        <v>1038875.915</v>
      </c>
      <c r="E16" s="3">
        <v>686064.92469999997</v>
      </c>
      <c r="F16" t="s">
        <v>248</v>
      </c>
      <c r="G16" t="s">
        <v>249</v>
      </c>
      <c r="H16" s="87">
        <v>9.3947222222222209</v>
      </c>
      <c r="I16" s="87">
        <v>-79.305555555555557</v>
      </c>
      <c r="J16" s="88">
        <v>40379</v>
      </c>
      <c r="K16" s="89"/>
    </row>
    <row r="17" spans="1:11" ht="15" x14ac:dyDescent="0.25">
      <c r="A17" t="s">
        <v>56</v>
      </c>
      <c r="B17" t="s">
        <v>250</v>
      </c>
      <c r="C17" s="3">
        <v>640</v>
      </c>
      <c r="D17" s="3">
        <v>1033032.039</v>
      </c>
      <c r="E17" s="3">
        <v>684689.32290000003</v>
      </c>
      <c r="F17" t="s">
        <v>251</v>
      </c>
      <c r="G17" t="s">
        <v>252</v>
      </c>
      <c r="H17" s="87">
        <v>9.3419444444444455</v>
      </c>
      <c r="I17" s="87">
        <v>-79.318333333333328</v>
      </c>
      <c r="J17" s="88">
        <v>36483</v>
      </c>
      <c r="K17" s="89"/>
    </row>
    <row r="18" spans="1:11" ht="15" x14ac:dyDescent="0.25">
      <c r="A18" t="s">
        <v>23</v>
      </c>
      <c r="B18" t="s">
        <v>253</v>
      </c>
      <c r="C18" s="3">
        <v>103.63200000000001</v>
      </c>
      <c r="D18" s="3">
        <v>1024274.82</v>
      </c>
      <c r="E18" s="3">
        <v>663701.62560000003</v>
      </c>
      <c r="F18" t="s">
        <v>254</v>
      </c>
      <c r="G18" t="s">
        <v>255</v>
      </c>
      <c r="H18" s="87">
        <v>9.2636111111111106</v>
      </c>
      <c r="I18" s="87">
        <v>-79.509722222222223</v>
      </c>
      <c r="J18" s="88">
        <v>11994</v>
      </c>
      <c r="K18" s="89"/>
    </row>
    <row r="19" spans="1:11" ht="15" x14ac:dyDescent="0.25">
      <c r="A19" t="s">
        <v>256</v>
      </c>
      <c r="B19" t="s">
        <v>257</v>
      </c>
      <c r="C19" s="3">
        <v>332</v>
      </c>
      <c r="D19" s="3">
        <v>1033850.14</v>
      </c>
      <c r="E19" s="3">
        <v>668726.47</v>
      </c>
      <c r="F19" t="s">
        <v>258</v>
      </c>
      <c r="G19" t="s">
        <v>259</v>
      </c>
      <c r="H19" s="87">
        <v>9.35</v>
      </c>
      <c r="I19" s="87">
        <v>-79.463611111111121</v>
      </c>
      <c r="J19" s="88">
        <v>39933</v>
      </c>
      <c r="K19" s="89"/>
    </row>
    <row r="20" spans="1:11" ht="15" x14ac:dyDescent="0.25">
      <c r="A20" t="s">
        <v>25</v>
      </c>
      <c r="B20" t="s">
        <v>260</v>
      </c>
      <c r="C20" s="3">
        <v>38.1</v>
      </c>
      <c r="D20" s="3">
        <v>1027959.811</v>
      </c>
      <c r="E20" s="3">
        <v>639700.88540000003</v>
      </c>
      <c r="F20" t="s">
        <v>261</v>
      </c>
      <c r="G20" t="s">
        <v>262</v>
      </c>
      <c r="H20" s="87">
        <v>9.2977777777777781</v>
      </c>
      <c r="I20" s="87">
        <v>-79.728055555555557</v>
      </c>
      <c r="J20" s="88">
        <v>17258</v>
      </c>
      <c r="K20" s="89"/>
    </row>
    <row r="21" spans="1:11" ht="15" x14ac:dyDescent="0.25">
      <c r="A21" t="s">
        <v>524</v>
      </c>
      <c r="B21" t="s">
        <v>526</v>
      </c>
      <c r="C21" s="3">
        <v>37</v>
      </c>
      <c r="D21" s="3">
        <v>994073.42</v>
      </c>
      <c r="E21" s="3">
        <v>654805.43000000005</v>
      </c>
      <c r="F21" t="s">
        <v>437</v>
      </c>
      <c r="G21" t="s">
        <v>438</v>
      </c>
      <c r="H21" s="87">
        <v>8.9902669999999993</v>
      </c>
      <c r="I21" s="87">
        <v>-79.591750000000005</v>
      </c>
      <c r="J21" s="97" t="s">
        <v>525</v>
      </c>
      <c r="K21" s="89"/>
    </row>
    <row r="22" spans="1:11" ht="15" x14ac:dyDescent="0.25">
      <c r="A22" t="s">
        <v>595</v>
      </c>
      <c r="B22" t="s">
        <v>597</v>
      </c>
      <c r="D22" s="3">
        <v>1003004</v>
      </c>
      <c r="E22" s="3">
        <v>546994</v>
      </c>
      <c r="H22" s="87">
        <v>9.0734840000000005</v>
      </c>
      <c r="I22" s="87">
        <v>-80.572365000000005</v>
      </c>
      <c r="J22" s="97"/>
      <c r="K22" s="89"/>
    </row>
    <row r="23" spans="1:11" ht="15" x14ac:dyDescent="0.25">
      <c r="A23" t="s">
        <v>596</v>
      </c>
      <c r="B23" t="s">
        <v>598</v>
      </c>
      <c r="C23" s="3">
        <v>37</v>
      </c>
      <c r="D23" s="3">
        <v>993158</v>
      </c>
      <c r="E23" s="3">
        <v>654609</v>
      </c>
      <c r="F23" t="s">
        <v>573</v>
      </c>
      <c r="G23" t="s">
        <v>574</v>
      </c>
      <c r="H23" s="87">
        <f t="shared" ref="H23" si="0">MID(F23,1,2) + (MID(F23, 5, 2)/60) + (MID(F23, 9, 2)/3600)</f>
        <v>8.9824999999999999</v>
      </c>
      <c r="I23" s="87">
        <f t="shared" ref="I23" si="1">(MID(G23,1,2) + (MID(G23, 5, 2)/60) + (MID(G23, 9, 2)/3600)) * -1</f>
        <v>-79.593611111111102</v>
      </c>
      <c r="J23" s="88">
        <v>40403</v>
      </c>
      <c r="K23" s="89"/>
    </row>
    <row r="24" spans="1:11" ht="15" x14ac:dyDescent="0.25">
      <c r="A24" t="s">
        <v>84</v>
      </c>
      <c r="B24" t="s">
        <v>263</v>
      </c>
      <c r="C24" s="3">
        <v>6.7735703999999997</v>
      </c>
      <c r="D24" s="3">
        <v>993032</v>
      </c>
      <c r="E24" s="3">
        <v>656675</v>
      </c>
      <c r="F24" t="s">
        <v>264</v>
      </c>
      <c r="G24" t="s">
        <v>265</v>
      </c>
      <c r="H24" s="87">
        <v>8.9794444444444448</v>
      </c>
      <c r="I24" s="87">
        <v>-79.575000000000003</v>
      </c>
      <c r="J24" s="88">
        <v>38477</v>
      </c>
      <c r="K24" s="89"/>
    </row>
    <row r="25" spans="1:11" ht="15" x14ac:dyDescent="0.25">
      <c r="A25" t="s">
        <v>28</v>
      </c>
      <c r="B25" t="s">
        <v>266</v>
      </c>
      <c r="C25" s="3">
        <v>4.5720000000000001</v>
      </c>
      <c r="D25" s="3">
        <v>991286.03</v>
      </c>
      <c r="E25" s="3">
        <v>656842.80000000005</v>
      </c>
      <c r="F25" t="s">
        <v>267</v>
      </c>
      <c r="G25" t="s">
        <v>268</v>
      </c>
      <c r="H25" s="87">
        <v>8.9655555555555555</v>
      </c>
      <c r="I25" s="87">
        <v>-79.573333333333323</v>
      </c>
      <c r="J25" s="88">
        <v>30317</v>
      </c>
      <c r="K25" s="89"/>
    </row>
    <row r="26" spans="1:11" ht="15" x14ac:dyDescent="0.25">
      <c r="A26" t="s">
        <v>57</v>
      </c>
      <c r="B26" t="s">
        <v>269</v>
      </c>
      <c r="C26" s="3">
        <v>228.60000000000002</v>
      </c>
      <c r="D26" s="3">
        <v>1045201.584</v>
      </c>
      <c r="E26" s="3">
        <v>672245.74710000004</v>
      </c>
      <c r="F26" t="s">
        <v>270</v>
      </c>
      <c r="G26" t="s">
        <v>271</v>
      </c>
      <c r="H26" s="87">
        <v>9.4524999999999988</v>
      </c>
      <c r="I26" s="87">
        <v>-79.431111111111122</v>
      </c>
      <c r="J26" s="88">
        <v>36662</v>
      </c>
      <c r="K26" s="89"/>
    </row>
    <row r="27" spans="1:11" ht="15" x14ac:dyDescent="0.25">
      <c r="A27" t="s">
        <v>24</v>
      </c>
      <c r="B27" t="s">
        <v>272</v>
      </c>
      <c r="C27" s="3">
        <v>42.672000000000004</v>
      </c>
      <c r="D27" s="3">
        <v>992239.76729999995</v>
      </c>
      <c r="E27" s="3">
        <v>610996.84680000006</v>
      </c>
      <c r="F27" t="s">
        <v>273</v>
      </c>
      <c r="G27" t="s">
        <v>274</v>
      </c>
      <c r="H27" s="87">
        <v>8.9755555555555553</v>
      </c>
      <c r="I27" s="87">
        <v>-79.990277777777777</v>
      </c>
      <c r="J27" s="88">
        <v>17411</v>
      </c>
      <c r="K27" s="89"/>
    </row>
    <row r="28" spans="1:11" ht="15" x14ac:dyDescent="0.25">
      <c r="A28" t="s">
        <v>29</v>
      </c>
      <c r="B28" t="s">
        <v>275</v>
      </c>
      <c r="C28" s="3">
        <v>60.96</v>
      </c>
      <c r="D28" s="3">
        <v>1001476.851</v>
      </c>
      <c r="E28" s="3">
        <v>646756.67409999995</v>
      </c>
      <c r="F28" t="s">
        <v>276</v>
      </c>
      <c r="G28" t="s">
        <v>277</v>
      </c>
      <c r="H28" s="87">
        <v>9.0580555555555566</v>
      </c>
      <c r="I28" s="87">
        <v>-79.664722222222224</v>
      </c>
      <c r="J28" s="88" t="s">
        <v>278</v>
      </c>
      <c r="K28" s="89"/>
    </row>
    <row r="29" spans="1:11" ht="15" x14ac:dyDescent="0.25">
      <c r="A29" t="s">
        <v>30</v>
      </c>
      <c r="B29" t="s">
        <v>279</v>
      </c>
      <c r="C29" s="3">
        <v>480.06</v>
      </c>
      <c r="D29" s="3">
        <v>1041937.583</v>
      </c>
      <c r="E29" s="3">
        <v>656092.13749999995</v>
      </c>
      <c r="F29" t="s">
        <v>280</v>
      </c>
      <c r="G29" t="s">
        <v>281</v>
      </c>
      <c r="H29" s="87">
        <v>9.4236111111111107</v>
      </c>
      <c r="I29" s="87">
        <v>-79.578333333333333</v>
      </c>
      <c r="J29" s="88">
        <v>17533</v>
      </c>
      <c r="K29" s="89"/>
    </row>
    <row r="30" spans="1:11" ht="15" x14ac:dyDescent="0.25">
      <c r="A30" t="s">
        <v>51</v>
      </c>
      <c r="B30" t="s">
        <v>282</v>
      </c>
      <c r="C30" s="3">
        <v>542.54399999999998</v>
      </c>
      <c r="D30" s="3">
        <v>1040295</v>
      </c>
      <c r="E30" s="3">
        <v>680911</v>
      </c>
      <c r="F30" t="s">
        <v>283</v>
      </c>
      <c r="G30" t="s">
        <v>284</v>
      </c>
      <c r="H30" s="87">
        <v>9.4097222222222232</v>
      </c>
      <c r="I30" s="87">
        <v>-79.35222222222221</v>
      </c>
      <c r="J30" s="88">
        <v>35949</v>
      </c>
      <c r="K30" s="89"/>
    </row>
    <row r="31" spans="1:11" ht="15" x14ac:dyDescent="0.25">
      <c r="A31" t="s">
        <v>134</v>
      </c>
      <c r="B31" t="s">
        <v>285</v>
      </c>
      <c r="C31" s="3">
        <v>10.058400000000001</v>
      </c>
      <c r="D31" s="3">
        <v>991664.02</v>
      </c>
      <c r="E31" s="3">
        <v>659468.14</v>
      </c>
      <c r="F31" t="s">
        <v>286</v>
      </c>
      <c r="G31" t="s">
        <v>287</v>
      </c>
      <c r="H31" s="87">
        <v>8.9688888888888894</v>
      </c>
      <c r="I31" s="87">
        <v>-79.549444444444447</v>
      </c>
      <c r="J31" s="88">
        <v>35886</v>
      </c>
      <c r="K31" s="89"/>
    </row>
    <row r="32" spans="1:11" ht="15" x14ac:dyDescent="0.25">
      <c r="A32" t="s">
        <v>288</v>
      </c>
      <c r="B32" t="s">
        <v>289</v>
      </c>
      <c r="C32" s="3">
        <v>348.99600000000004</v>
      </c>
      <c r="D32" s="3">
        <v>1019241.13</v>
      </c>
      <c r="E32" s="3">
        <v>641044.43999999994</v>
      </c>
      <c r="F32" t="s">
        <v>290</v>
      </c>
      <c r="G32" t="s">
        <v>291</v>
      </c>
      <c r="H32" s="87">
        <v>9.2188888888888894</v>
      </c>
      <c r="I32" s="87">
        <v>-79.716111111111118</v>
      </c>
      <c r="J32" s="88">
        <v>35913</v>
      </c>
      <c r="K32" s="89"/>
    </row>
    <row r="33" spans="1:11" ht="15" x14ac:dyDescent="0.25">
      <c r="A33" t="s">
        <v>594</v>
      </c>
      <c r="B33" t="s">
        <v>593</v>
      </c>
      <c r="C33" s="3">
        <v>172</v>
      </c>
      <c r="D33" s="3">
        <v>1026085</v>
      </c>
      <c r="E33" s="3">
        <v>612632.17000000004</v>
      </c>
      <c r="F33" t="s">
        <v>530</v>
      </c>
      <c r="G33" t="s">
        <v>529</v>
      </c>
      <c r="H33" s="87">
        <v>9.2810310000000005</v>
      </c>
      <c r="I33" s="87">
        <v>-79.974518000000003</v>
      </c>
      <c r="J33" s="100" t="s">
        <v>531</v>
      </c>
      <c r="K33" s="89"/>
    </row>
    <row r="34" spans="1:11" ht="15" x14ac:dyDescent="0.25">
      <c r="A34" s="99" t="s">
        <v>405</v>
      </c>
      <c r="B34" s="99" t="s">
        <v>406</v>
      </c>
      <c r="C34" s="3">
        <v>1</v>
      </c>
      <c r="D34" s="3">
        <v>1039605.52</v>
      </c>
      <c r="E34" s="3">
        <v>625076.42000000004</v>
      </c>
      <c r="F34" s="99" t="s">
        <v>409</v>
      </c>
      <c r="G34" s="99" t="s">
        <v>408</v>
      </c>
      <c r="H34" s="87">
        <v>9.4027419999999999</v>
      </c>
      <c r="I34" s="87">
        <v>-79.860837000000004</v>
      </c>
      <c r="J34" s="100" t="s">
        <v>407</v>
      </c>
      <c r="K34" s="89"/>
    </row>
    <row r="35" spans="1:11" ht="15" x14ac:dyDescent="0.25">
      <c r="A35" t="s">
        <v>31</v>
      </c>
      <c r="B35" t="s">
        <v>292</v>
      </c>
      <c r="C35" s="3">
        <v>31.394400000000001</v>
      </c>
      <c r="D35" s="3">
        <v>1007454.88</v>
      </c>
      <c r="E35" s="3">
        <v>643528.94559999998</v>
      </c>
      <c r="F35" t="s">
        <v>293</v>
      </c>
      <c r="G35" t="s">
        <v>294</v>
      </c>
      <c r="H35" s="87">
        <v>9.112222222222222</v>
      </c>
      <c r="I35" s="87">
        <v>-79.693888888888893</v>
      </c>
      <c r="J35" s="88" t="s">
        <v>295</v>
      </c>
      <c r="K35" s="89"/>
    </row>
    <row r="36" spans="1:11" ht="15" x14ac:dyDescent="0.25">
      <c r="A36" t="s">
        <v>58</v>
      </c>
      <c r="B36" t="s">
        <v>296</v>
      </c>
      <c r="C36" s="3">
        <v>345.94800000000004</v>
      </c>
      <c r="D36" s="3">
        <v>979762.87849999999</v>
      </c>
      <c r="E36" s="3">
        <v>608251.06359999999</v>
      </c>
      <c r="F36" t="s">
        <v>297</v>
      </c>
      <c r="G36" t="s">
        <v>298</v>
      </c>
      <c r="H36" s="87">
        <v>8.8627777777777776</v>
      </c>
      <c r="I36" s="87">
        <v>-80.015555555555551</v>
      </c>
      <c r="J36" s="88">
        <v>36707</v>
      </c>
      <c r="K36" s="89"/>
    </row>
    <row r="37" spans="1:11" ht="15" x14ac:dyDescent="0.25">
      <c r="A37" t="s">
        <v>299</v>
      </c>
      <c r="B37" t="s">
        <v>300</v>
      </c>
      <c r="C37" s="3">
        <v>30.48</v>
      </c>
      <c r="D37" s="3">
        <v>1024588</v>
      </c>
      <c r="E37" s="3">
        <v>618565.41740000003</v>
      </c>
      <c r="F37" t="s">
        <v>301</v>
      </c>
      <c r="G37" t="s">
        <v>302</v>
      </c>
      <c r="H37" s="87">
        <v>9.2683333333333344</v>
      </c>
      <c r="I37" s="87">
        <v>-79.920555555555566</v>
      </c>
      <c r="J37" s="88">
        <v>1828</v>
      </c>
      <c r="K37" s="89"/>
    </row>
    <row r="38" spans="1:11" ht="15" x14ac:dyDescent="0.25">
      <c r="A38" t="s">
        <v>44</v>
      </c>
      <c r="B38" t="s">
        <v>303</v>
      </c>
      <c r="C38" s="3">
        <v>32.918399999999998</v>
      </c>
      <c r="D38" s="3">
        <v>1024047.58</v>
      </c>
      <c r="E38" s="3">
        <v>617621.23</v>
      </c>
      <c r="F38" t="s">
        <v>304</v>
      </c>
      <c r="G38" t="s">
        <v>305</v>
      </c>
      <c r="H38" s="87">
        <v>9.2630555555555549</v>
      </c>
      <c r="I38" s="87">
        <v>-79.929166666666674</v>
      </c>
      <c r="J38" s="88">
        <v>35431</v>
      </c>
      <c r="K38" s="89"/>
    </row>
    <row r="39" spans="1:11" ht="15" x14ac:dyDescent="0.25">
      <c r="A39" t="s">
        <v>59</v>
      </c>
      <c r="B39" t="s">
        <v>306</v>
      </c>
      <c r="C39" s="3">
        <v>179.83200000000002</v>
      </c>
      <c r="D39" s="3">
        <v>999855.91</v>
      </c>
      <c r="E39" s="3">
        <v>649164</v>
      </c>
      <c r="F39" t="s">
        <v>307</v>
      </c>
      <c r="G39" t="s">
        <v>308</v>
      </c>
      <c r="H39" s="87">
        <v>9.0511111111111102</v>
      </c>
      <c r="I39" s="87">
        <v>-79.655000000000001</v>
      </c>
      <c r="J39" s="88">
        <v>36895</v>
      </c>
      <c r="K39" s="89"/>
    </row>
    <row r="40" spans="1:11" ht="15" x14ac:dyDescent="0.25">
      <c r="A40" t="s">
        <v>33</v>
      </c>
      <c r="B40" t="s">
        <v>309</v>
      </c>
      <c r="C40" s="3">
        <v>28.956000000000003</v>
      </c>
      <c r="D40" s="3">
        <v>1014523.077</v>
      </c>
      <c r="E40" s="3">
        <v>616581.47199999995</v>
      </c>
      <c r="F40" t="s">
        <v>310</v>
      </c>
      <c r="G40" t="s">
        <v>311</v>
      </c>
      <c r="H40" s="87">
        <v>9.1769444444444446</v>
      </c>
      <c r="I40" s="87">
        <v>-79.938888888888897</v>
      </c>
      <c r="J40" s="88">
        <v>21885</v>
      </c>
      <c r="K40" s="88"/>
    </row>
    <row r="41" spans="1:11" ht="15" x14ac:dyDescent="0.25">
      <c r="A41" t="s">
        <v>590</v>
      </c>
      <c r="C41" s="3">
        <v>101</v>
      </c>
      <c r="D41" s="3">
        <v>1017600</v>
      </c>
      <c r="E41" s="3">
        <v>662560</v>
      </c>
      <c r="F41" t="s">
        <v>591</v>
      </c>
      <c r="G41" t="s">
        <v>592</v>
      </c>
      <c r="H41" s="87">
        <f>MID(F41,1,2) + (MID(F41, 5, 5)/60)</f>
        <v>9.2043333333333326</v>
      </c>
      <c r="I41" s="87">
        <f>(MID(G41,1,2) + (MID(G41, 5, 5)/60)) * -1</f>
        <v>-79.525666666666666</v>
      </c>
      <c r="J41" s="88"/>
      <c r="K41" s="88"/>
    </row>
    <row r="42" spans="1:11" ht="15" x14ac:dyDescent="0.25">
      <c r="A42" t="s">
        <v>312</v>
      </c>
      <c r="B42" t="s">
        <v>599</v>
      </c>
      <c r="C42" s="3">
        <v>100.6</v>
      </c>
      <c r="D42" s="3">
        <v>1017884</v>
      </c>
      <c r="E42" s="3">
        <v>662790</v>
      </c>
      <c r="F42" t="s">
        <v>313</v>
      </c>
      <c r="G42" t="s">
        <v>314</v>
      </c>
      <c r="H42" s="87">
        <v>9.2049780000000005</v>
      </c>
      <c r="I42" s="87">
        <v>-79.518028999999999</v>
      </c>
      <c r="J42" s="88">
        <v>37355</v>
      </c>
    </row>
    <row r="43" spans="1:11" ht="15" x14ac:dyDescent="0.25">
      <c r="A43" t="s">
        <v>315</v>
      </c>
      <c r="B43" t="s">
        <v>316</v>
      </c>
      <c r="C43" s="3">
        <v>24</v>
      </c>
      <c r="D43" s="3">
        <v>1018277.292</v>
      </c>
      <c r="E43" s="3">
        <v>618950.88390000002</v>
      </c>
      <c r="F43" t="s">
        <v>317</v>
      </c>
      <c r="G43" t="s">
        <v>318</v>
      </c>
      <c r="H43" s="87">
        <v>9.2108333333333334</v>
      </c>
      <c r="I43" s="87">
        <v>-79.917222222222222</v>
      </c>
      <c r="J43" s="100" t="s">
        <v>525</v>
      </c>
      <c r="K43" s="88"/>
    </row>
    <row r="44" spans="1:11" ht="15" x14ac:dyDescent="0.25">
      <c r="A44" t="s">
        <v>53</v>
      </c>
      <c r="B44" t="s">
        <v>319</v>
      </c>
      <c r="C44" s="3">
        <v>545.59199999999998</v>
      </c>
      <c r="D44" s="3">
        <v>965871.89260000002</v>
      </c>
      <c r="E44" s="3">
        <v>604803.95319999999</v>
      </c>
      <c r="F44" t="s">
        <v>320</v>
      </c>
      <c r="G44" t="s">
        <v>321</v>
      </c>
      <c r="H44" s="87">
        <v>8.737222222222222</v>
      </c>
      <c r="I44" s="87">
        <v>-80.047222222222217</v>
      </c>
      <c r="J44" s="88">
        <v>35852</v>
      </c>
      <c r="K44" s="88"/>
    </row>
    <row r="45" spans="1:11" ht="15" x14ac:dyDescent="0.25">
      <c r="A45" t="s">
        <v>322</v>
      </c>
      <c r="B45" t="s">
        <v>323</v>
      </c>
      <c r="C45" s="3">
        <v>30.48</v>
      </c>
      <c r="D45" s="3">
        <v>1000272.051</v>
      </c>
      <c r="E45" s="3">
        <v>605600.94999999995</v>
      </c>
      <c r="F45" t="s">
        <v>324</v>
      </c>
      <c r="G45" t="s">
        <v>325</v>
      </c>
      <c r="H45" s="87">
        <v>9.0483333333333338</v>
      </c>
      <c r="I45" s="87">
        <v>-80.039166666666659</v>
      </c>
      <c r="J45" s="88">
        <v>9345</v>
      </c>
      <c r="K45" s="88"/>
    </row>
    <row r="46" spans="1:11" ht="15" x14ac:dyDescent="0.25">
      <c r="A46" t="s">
        <v>22</v>
      </c>
      <c r="B46" t="s">
        <v>326</v>
      </c>
      <c r="C46" s="3">
        <v>47.244</v>
      </c>
      <c r="D46" s="3">
        <v>1004050.899</v>
      </c>
      <c r="E46" s="3">
        <v>645067.87800000003</v>
      </c>
      <c r="F46" t="s">
        <v>327</v>
      </c>
      <c r="G46" t="s">
        <v>328</v>
      </c>
      <c r="H46" s="87">
        <v>9.0813888888888883</v>
      </c>
      <c r="I46" s="87">
        <v>-79.680000000000007</v>
      </c>
      <c r="J46" s="88">
        <v>24504</v>
      </c>
      <c r="K46" s="88"/>
    </row>
    <row r="47" spans="1:11" ht="15" x14ac:dyDescent="0.25">
      <c r="A47" t="s">
        <v>329</v>
      </c>
      <c r="B47" t="s">
        <v>330</v>
      </c>
      <c r="C47" s="3">
        <v>33.527999999999999</v>
      </c>
      <c r="D47" s="3">
        <v>1005109.314</v>
      </c>
      <c r="E47" s="3">
        <v>611235.99329999997</v>
      </c>
      <c r="F47" t="s">
        <v>331</v>
      </c>
      <c r="G47" t="s">
        <v>332</v>
      </c>
      <c r="H47" s="87">
        <v>9.0919444444444455</v>
      </c>
      <c r="I47" s="87">
        <v>-79.987777777777779</v>
      </c>
      <c r="J47" s="88">
        <v>4384</v>
      </c>
      <c r="K47" s="88"/>
    </row>
    <row r="48" spans="1:11" ht="15" x14ac:dyDescent="0.25">
      <c r="A48" t="s">
        <v>45</v>
      </c>
      <c r="B48" t="s">
        <v>333</v>
      </c>
      <c r="C48" s="3">
        <v>3.048</v>
      </c>
      <c r="D48" s="3">
        <v>1034280.22</v>
      </c>
      <c r="E48" s="3">
        <v>619176.66</v>
      </c>
      <c r="F48" t="s">
        <v>334</v>
      </c>
      <c r="G48" t="s">
        <v>335</v>
      </c>
      <c r="H48" s="87">
        <v>9.3555555555555561</v>
      </c>
      <c r="I48" s="87">
        <v>-79.914722222222224</v>
      </c>
      <c r="J48" s="88">
        <v>35370</v>
      </c>
      <c r="K48" s="88"/>
    </row>
    <row r="49" spans="1:11" ht="15" x14ac:dyDescent="0.25">
      <c r="A49" t="s">
        <v>336</v>
      </c>
      <c r="B49" t="s">
        <v>337</v>
      </c>
      <c r="C49" s="3">
        <v>103.63200000000001</v>
      </c>
      <c r="D49" s="3">
        <v>989270.33180000004</v>
      </c>
      <c r="E49" s="3">
        <v>603064.40630000003</v>
      </c>
      <c r="F49" t="s">
        <v>338</v>
      </c>
      <c r="G49" t="s">
        <v>339</v>
      </c>
      <c r="H49" s="87">
        <v>8.9488888888888898</v>
      </c>
      <c r="I49" s="87">
        <v>-80.0625</v>
      </c>
      <c r="J49" s="88">
        <v>17411</v>
      </c>
      <c r="K49" s="88"/>
    </row>
    <row r="50" spans="1:11" ht="15" x14ac:dyDescent="0.25">
      <c r="A50" t="s">
        <v>70</v>
      </c>
      <c r="B50" t="s">
        <v>340</v>
      </c>
      <c r="D50" s="3">
        <v>974262.7</v>
      </c>
      <c r="E50" s="3">
        <v>580310.6</v>
      </c>
      <c r="F50" t="s">
        <v>341</v>
      </c>
      <c r="G50" t="s">
        <v>342</v>
      </c>
      <c r="H50" s="87">
        <v>8.8241666666666667</v>
      </c>
      <c r="I50" s="87">
        <v>-80.287777777777777</v>
      </c>
      <c r="J50" s="88">
        <v>38076</v>
      </c>
    </row>
    <row r="51" spans="1:11" ht="15" x14ac:dyDescent="0.25">
      <c r="A51" t="s">
        <v>63</v>
      </c>
      <c r="B51" t="s">
        <v>343</v>
      </c>
      <c r="C51" s="3">
        <v>221.9</v>
      </c>
      <c r="D51" s="3">
        <v>984461.2</v>
      </c>
      <c r="E51" s="3">
        <v>581329.1</v>
      </c>
      <c r="F51" t="s">
        <v>344</v>
      </c>
      <c r="G51" t="s">
        <v>345</v>
      </c>
      <c r="H51" s="87">
        <v>8.9052777777777781</v>
      </c>
      <c r="I51" s="87">
        <v>-80.260277777777773</v>
      </c>
      <c r="J51" s="88">
        <v>37349</v>
      </c>
    </row>
    <row r="52" spans="1:11" ht="15" x14ac:dyDescent="0.25">
      <c r="A52" t="s">
        <v>54</v>
      </c>
      <c r="B52" t="s">
        <v>346</v>
      </c>
      <c r="C52" s="3">
        <v>19.812000000000001</v>
      </c>
      <c r="D52" s="3">
        <v>996646.07</v>
      </c>
      <c r="E52" s="3">
        <v>652790.64</v>
      </c>
      <c r="F52" t="s">
        <v>347</v>
      </c>
      <c r="G52" t="s">
        <v>348</v>
      </c>
      <c r="H52" s="87">
        <v>9.0141666666666662</v>
      </c>
      <c r="I52" s="87">
        <v>-79.61</v>
      </c>
      <c r="J52" s="88">
        <v>3197</v>
      </c>
      <c r="K52" s="88"/>
    </row>
    <row r="53" spans="1:11" ht="15" x14ac:dyDescent="0.25">
      <c r="A53" t="s">
        <v>38</v>
      </c>
      <c r="B53" t="s">
        <v>349</v>
      </c>
      <c r="C53" s="3">
        <v>33.527999999999999</v>
      </c>
      <c r="D53" s="3">
        <v>1021647.06</v>
      </c>
      <c r="E53" s="3">
        <v>625959.6618</v>
      </c>
      <c r="F53" t="s">
        <v>350</v>
      </c>
      <c r="G53" t="s">
        <v>351</v>
      </c>
      <c r="H53" s="87">
        <v>9.2411111111111097</v>
      </c>
      <c r="I53" s="87">
        <v>-79.853333333333325</v>
      </c>
      <c r="J53" s="88">
        <v>2892</v>
      </c>
      <c r="K53" s="88"/>
    </row>
    <row r="54" spans="1:11" ht="15" x14ac:dyDescent="0.25">
      <c r="A54" t="s">
        <v>568</v>
      </c>
      <c r="B54" t="s">
        <v>589</v>
      </c>
      <c r="D54" s="3">
        <v>993648.74</v>
      </c>
      <c r="E54" s="3">
        <v>654096.32999999996</v>
      </c>
      <c r="F54" t="s">
        <v>569</v>
      </c>
      <c r="G54" t="s">
        <v>570</v>
      </c>
      <c r="H54" s="87">
        <f t="shared" ref="H54" si="2">MID(F54,1,2) + (MID(F54, 5, 2)/60) + (MID(F54, 9, 2)/3600)</f>
        <v>8.9863888888888876</v>
      </c>
      <c r="I54" s="87">
        <f t="shared" ref="I54" si="3">(MID(G54,1,2) + (MID(G54, 5, 2)/60) + (MID(G54, 9, 2)/3600)) * -1</f>
        <v>-79.598333333333329</v>
      </c>
      <c r="J54" s="88"/>
      <c r="K54" s="88"/>
    </row>
    <row r="55" spans="1:11" ht="15" x14ac:dyDescent="0.25">
      <c r="A55" t="s">
        <v>39</v>
      </c>
      <c r="B55" t="s">
        <v>352</v>
      </c>
      <c r="C55" s="3">
        <v>30.48</v>
      </c>
      <c r="D55" s="3">
        <v>997595.29</v>
      </c>
      <c r="E55" s="3">
        <v>651993.02</v>
      </c>
      <c r="F55" t="s">
        <v>353</v>
      </c>
      <c r="G55" t="s">
        <v>354</v>
      </c>
      <c r="H55" s="87">
        <v>9.0227777777777778</v>
      </c>
      <c r="I55" s="87">
        <v>-79.61722222222221</v>
      </c>
      <c r="J55" s="88">
        <v>2923</v>
      </c>
      <c r="K55" s="88"/>
    </row>
    <row r="56" spans="1:11" ht="15" x14ac:dyDescent="0.25">
      <c r="A56" t="s">
        <v>40</v>
      </c>
      <c r="B56" t="s">
        <v>355</v>
      </c>
      <c r="C56" s="3">
        <v>106.68</v>
      </c>
      <c r="D56" s="3">
        <v>1037122.529</v>
      </c>
      <c r="E56" s="3">
        <v>658003.22039999999</v>
      </c>
      <c r="F56" t="s">
        <v>356</v>
      </c>
      <c r="G56" t="s">
        <v>357</v>
      </c>
      <c r="H56" s="87">
        <v>9.3800000000000008</v>
      </c>
      <c r="I56" s="87">
        <v>-79.561111111111103</v>
      </c>
      <c r="J56" s="88">
        <v>12328</v>
      </c>
      <c r="K56" s="88"/>
    </row>
    <row r="57" spans="1:11" ht="15" x14ac:dyDescent="0.25">
      <c r="A57" t="s">
        <v>358</v>
      </c>
      <c r="B57" t="s">
        <v>359</v>
      </c>
      <c r="C57" s="3">
        <v>25</v>
      </c>
      <c r="D57" s="3">
        <v>1015349.573</v>
      </c>
      <c r="E57" s="3">
        <v>625674.61659999995</v>
      </c>
      <c r="F57" t="s">
        <v>360</v>
      </c>
      <c r="G57" t="s">
        <v>361</v>
      </c>
      <c r="H57" s="87">
        <v>9.1841666666666661</v>
      </c>
      <c r="I57" s="87">
        <v>-79.856111111111105</v>
      </c>
      <c r="J57" s="88">
        <v>39569</v>
      </c>
      <c r="K57" s="88"/>
    </row>
    <row r="58" spans="1:11" ht="15" x14ac:dyDescent="0.25">
      <c r="A58" t="s">
        <v>362</v>
      </c>
      <c r="B58" t="s">
        <v>363</v>
      </c>
      <c r="C58" s="3">
        <v>55</v>
      </c>
      <c r="D58" s="3">
        <v>1012893</v>
      </c>
      <c r="E58" s="3">
        <v>631189</v>
      </c>
      <c r="F58" t="s">
        <v>364</v>
      </c>
      <c r="G58" t="s">
        <v>365</v>
      </c>
      <c r="H58" s="87">
        <v>9.16</v>
      </c>
      <c r="I58" s="87">
        <v>-79.806111111111107</v>
      </c>
      <c r="J58" s="88">
        <v>39569</v>
      </c>
      <c r="K58" s="88"/>
    </row>
    <row r="59" spans="1:11" ht="15" x14ac:dyDescent="0.25">
      <c r="A59" t="s">
        <v>47</v>
      </c>
      <c r="B59" t="s">
        <v>366</v>
      </c>
      <c r="C59" s="3">
        <v>198.12</v>
      </c>
      <c r="D59" s="3">
        <v>1026355.68</v>
      </c>
      <c r="E59" s="3">
        <v>675961.61</v>
      </c>
      <c r="F59" t="s">
        <v>367</v>
      </c>
      <c r="G59" t="s">
        <v>368</v>
      </c>
      <c r="H59" s="87">
        <v>9.281944444444445</v>
      </c>
      <c r="I59" s="87">
        <v>-79.398055555555558</v>
      </c>
      <c r="J59" s="88">
        <v>26665</v>
      </c>
      <c r="K59" s="88"/>
    </row>
    <row r="60" spans="1:11" ht="15" x14ac:dyDescent="0.25">
      <c r="A60" t="s">
        <v>571</v>
      </c>
      <c r="B60" t="s">
        <v>588</v>
      </c>
      <c r="C60" s="3">
        <v>201.16800000000001</v>
      </c>
      <c r="D60" s="3">
        <v>1026355.68</v>
      </c>
      <c r="E60" s="3">
        <v>675961.61</v>
      </c>
      <c r="F60" t="s">
        <v>367</v>
      </c>
      <c r="G60" t="s">
        <v>368</v>
      </c>
      <c r="H60" s="87">
        <f t="shared" ref="H60" si="4">MID(F60,1,2) + (MID(F60, 5, 2)/60) + (MID(F60, 9, 2)/3600)</f>
        <v>9.281944444444445</v>
      </c>
      <c r="I60" s="87">
        <f t="shared" ref="I60" si="5">(MID(G60,1,2) + (MID(G60, 5, 2)/60) + (MID(G60, 9, 2)/3600)) * -1</f>
        <v>-79.398055555555558</v>
      </c>
      <c r="J60" s="88"/>
      <c r="K60" s="88"/>
    </row>
    <row r="61" spans="1:11" ht="15" x14ac:dyDescent="0.25">
      <c r="A61" t="s">
        <v>41</v>
      </c>
      <c r="B61" t="s">
        <v>369</v>
      </c>
      <c r="C61" s="3">
        <v>79.248000000000005</v>
      </c>
      <c r="D61" s="3">
        <v>1028757.318</v>
      </c>
      <c r="E61" s="3">
        <v>655596.08109999995</v>
      </c>
      <c r="F61" t="s">
        <v>370</v>
      </c>
      <c r="G61" t="s">
        <v>371</v>
      </c>
      <c r="H61" s="87">
        <v>9.3044444444444458</v>
      </c>
      <c r="I61" s="87">
        <v>-79.583333333333329</v>
      </c>
      <c r="J61" s="88">
        <v>1</v>
      </c>
      <c r="K61" s="88"/>
    </row>
    <row r="62" spans="1:11" ht="15" x14ac:dyDescent="0.25">
      <c r="A62" t="s">
        <v>42</v>
      </c>
      <c r="B62" t="s">
        <v>372</v>
      </c>
      <c r="C62" s="3">
        <v>519.98880000000008</v>
      </c>
      <c r="D62" s="3">
        <v>1041572.194</v>
      </c>
      <c r="E62" s="3">
        <v>664238.70609999995</v>
      </c>
      <c r="F62" t="s">
        <v>373</v>
      </c>
      <c r="G62" t="s">
        <v>374</v>
      </c>
      <c r="H62" s="87">
        <v>9.42</v>
      </c>
      <c r="I62" s="87">
        <v>-79.504166666666663</v>
      </c>
      <c r="J62" s="88">
        <v>15067</v>
      </c>
      <c r="K62" s="88"/>
    </row>
    <row r="63" spans="1:11" ht="15" x14ac:dyDescent="0.25">
      <c r="A63" t="s">
        <v>85</v>
      </c>
      <c r="B63" t="s">
        <v>375</v>
      </c>
      <c r="C63" s="3">
        <v>102</v>
      </c>
      <c r="D63" s="3">
        <v>998635.46039999998</v>
      </c>
      <c r="E63" s="3">
        <v>637190.65029999998</v>
      </c>
      <c r="F63" t="s">
        <v>376</v>
      </c>
      <c r="G63" t="s">
        <v>377</v>
      </c>
      <c r="H63" s="87">
        <v>9.0326666666666675</v>
      </c>
      <c r="I63" s="87">
        <v>-79.751833333333337</v>
      </c>
      <c r="J63" s="88">
        <v>39153</v>
      </c>
      <c r="K63" s="88"/>
    </row>
    <row r="64" spans="1:11" ht="15" x14ac:dyDescent="0.25">
      <c r="A64" t="s">
        <v>46</v>
      </c>
      <c r="B64" t="s">
        <v>378</v>
      </c>
      <c r="C64" s="3">
        <v>27.736800000000002</v>
      </c>
      <c r="D64" s="3">
        <v>1015610.84</v>
      </c>
      <c r="E64" s="3">
        <v>647864.38</v>
      </c>
      <c r="F64" t="s">
        <v>379</v>
      </c>
      <c r="G64" t="s">
        <v>380</v>
      </c>
      <c r="H64" s="87">
        <v>9.1858333333333331</v>
      </c>
      <c r="I64" s="87">
        <v>-79.654166666666669</v>
      </c>
      <c r="J64" s="88">
        <v>31413</v>
      </c>
      <c r="K64" s="88"/>
    </row>
    <row r="65" spans="1:12" ht="15" x14ac:dyDescent="0.25">
      <c r="A65" t="s">
        <v>76</v>
      </c>
      <c r="B65" s="99" t="s">
        <v>532</v>
      </c>
      <c r="C65" s="3">
        <v>38</v>
      </c>
      <c r="D65" s="3">
        <v>982280.56</v>
      </c>
      <c r="E65" s="3">
        <v>564076.56000000006</v>
      </c>
      <c r="F65" t="s">
        <v>516</v>
      </c>
      <c r="G65" s="87" t="s">
        <v>517</v>
      </c>
      <c r="H65" s="87">
        <v>8.885783</v>
      </c>
      <c r="I65" s="87">
        <v>-80.417232999999996</v>
      </c>
      <c r="J65" s="88">
        <v>38108</v>
      </c>
      <c r="K65" s="88"/>
    </row>
    <row r="66" spans="1:12" ht="15" x14ac:dyDescent="0.25">
      <c r="A66" t="s">
        <v>381</v>
      </c>
      <c r="B66" t="s">
        <v>382</v>
      </c>
      <c r="C66" s="3">
        <v>134</v>
      </c>
      <c r="D66" s="3">
        <v>995812.89</v>
      </c>
      <c r="E66" s="3">
        <v>651785.98</v>
      </c>
      <c r="F66" t="s">
        <v>383</v>
      </c>
      <c r="G66" t="s">
        <v>384</v>
      </c>
      <c r="H66" s="87">
        <v>9.0066666666666659</v>
      </c>
      <c r="I66" s="87">
        <v>-79.619166666666658</v>
      </c>
      <c r="J66" s="88">
        <v>39588</v>
      </c>
      <c r="K66" s="88"/>
    </row>
    <row r="67" spans="1:12" ht="15" x14ac:dyDescent="0.25">
      <c r="A67" t="s">
        <v>86</v>
      </c>
      <c r="B67" t="s">
        <v>385</v>
      </c>
      <c r="C67" s="3">
        <v>64</v>
      </c>
      <c r="D67" s="3">
        <v>1022743.934</v>
      </c>
      <c r="E67" s="3">
        <v>657451.272</v>
      </c>
      <c r="F67" t="s">
        <v>386</v>
      </c>
      <c r="G67" t="s">
        <v>387</v>
      </c>
      <c r="H67" s="87">
        <v>9.25</v>
      </c>
      <c r="I67" s="87">
        <v>-79.566666666666663</v>
      </c>
      <c r="J67" s="88">
        <v>39356</v>
      </c>
      <c r="K67" s="88"/>
    </row>
    <row r="68" spans="1:12" ht="15" x14ac:dyDescent="0.25">
      <c r="A68" t="s">
        <v>388</v>
      </c>
      <c r="B68" t="s">
        <v>389</v>
      </c>
      <c r="C68" s="3">
        <v>200</v>
      </c>
      <c r="D68" s="3">
        <v>1036627.861</v>
      </c>
      <c r="E68" s="3">
        <v>649493.22210000001</v>
      </c>
      <c r="F68" t="s">
        <v>390</v>
      </c>
      <c r="G68" t="s">
        <v>391</v>
      </c>
      <c r="H68" s="87">
        <v>9.3758333333333344</v>
      </c>
      <c r="I68" s="87">
        <v>-79.638611111111118</v>
      </c>
      <c r="J68" s="88">
        <v>39898</v>
      </c>
      <c r="K68" s="88"/>
    </row>
    <row r="69" spans="1:12" ht="15" x14ac:dyDescent="0.25">
      <c r="A69" t="s">
        <v>79</v>
      </c>
      <c r="B69" t="s">
        <v>392</v>
      </c>
      <c r="C69" s="3">
        <v>968.65440000000001</v>
      </c>
      <c r="D69" s="3">
        <v>1021100.86</v>
      </c>
      <c r="E69" s="3">
        <v>675618.97</v>
      </c>
      <c r="F69" t="s">
        <v>393</v>
      </c>
      <c r="G69" t="s">
        <v>394</v>
      </c>
      <c r="H69" s="87">
        <v>9.2344444444444438</v>
      </c>
      <c r="I69" s="87">
        <v>-79.401388888888889</v>
      </c>
      <c r="J69" s="88">
        <v>35893</v>
      </c>
      <c r="K69" s="88"/>
    </row>
    <row r="70" spans="1:12" ht="15" x14ac:dyDescent="0.25">
      <c r="A70" t="s">
        <v>69</v>
      </c>
      <c r="B70" t="s">
        <v>395</v>
      </c>
      <c r="C70" s="3">
        <v>109.72800000000001</v>
      </c>
      <c r="D70" s="3">
        <v>990130.02419999999</v>
      </c>
      <c r="E70" s="3">
        <v>624586.0834</v>
      </c>
      <c r="F70" t="s">
        <v>396</v>
      </c>
      <c r="G70" t="s">
        <v>397</v>
      </c>
      <c r="H70" s="87">
        <v>8.9686111111111106</v>
      </c>
      <c r="I70" s="87">
        <v>-79.867777777777775</v>
      </c>
      <c r="J70" s="88">
        <v>38068</v>
      </c>
      <c r="K70" s="88"/>
    </row>
    <row r="72" spans="1:12" ht="18.75" x14ac:dyDescent="0.3">
      <c r="A72" s="75" t="s">
        <v>533</v>
      </c>
      <c r="C72"/>
      <c r="G72" s="87"/>
      <c r="I72"/>
      <c r="J72" s="88"/>
      <c r="K72" s="88"/>
    </row>
    <row r="73" spans="1:12" ht="15" x14ac:dyDescent="0.25">
      <c r="A73" t="s">
        <v>17</v>
      </c>
      <c r="B73" t="s">
        <v>398</v>
      </c>
      <c r="C73">
        <v>4</v>
      </c>
      <c r="D73" s="3">
        <v>989631.01</v>
      </c>
      <c r="E73" s="3">
        <v>657580.69999999995</v>
      </c>
      <c r="F73" t="s">
        <v>399</v>
      </c>
      <c r="G73" s="87" t="s">
        <v>400</v>
      </c>
      <c r="H73" s="87">
        <v>8.9499999999999993</v>
      </c>
      <c r="I73">
        <v>-79.566666999999995</v>
      </c>
      <c r="J73" s="97" t="s">
        <v>401</v>
      </c>
      <c r="K73" s="97" t="s">
        <v>402</v>
      </c>
    </row>
    <row r="74" spans="1:12" ht="15" x14ac:dyDescent="0.25">
      <c r="A74" t="s">
        <v>68</v>
      </c>
      <c r="B74" t="s">
        <v>534</v>
      </c>
      <c r="C74" s="3">
        <v>13.716000000000001</v>
      </c>
      <c r="D74" s="3">
        <v>985706.9</v>
      </c>
      <c r="E74" s="3">
        <v>554878.69999999995</v>
      </c>
      <c r="F74" t="s">
        <v>421</v>
      </c>
      <c r="G74" s="87" t="s">
        <v>422</v>
      </c>
      <c r="J74" s="88">
        <v>36508</v>
      </c>
      <c r="K74" s="88">
        <v>39021</v>
      </c>
    </row>
    <row r="75" spans="1:12" ht="15" x14ac:dyDescent="0.25">
      <c r="A75" t="s">
        <v>77</v>
      </c>
      <c r="B75" t="s">
        <v>535</v>
      </c>
      <c r="C75"/>
      <c r="D75" s="3">
        <v>967616.9</v>
      </c>
      <c r="E75" s="3">
        <v>573938.06000000006</v>
      </c>
      <c r="F75" t="s">
        <v>518</v>
      </c>
      <c r="G75" s="87" t="s">
        <v>519</v>
      </c>
      <c r="I75"/>
      <c r="J75" s="88">
        <v>38065</v>
      </c>
      <c r="K75" s="88">
        <v>40028</v>
      </c>
    </row>
    <row r="76" spans="1:12" ht="15" x14ac:dyDescent="0.25">
      <c r="A76" t="s">
        <v>67</v>
      </c>
      <c r="B76" t="s">
        <v>536</v>
      </c>
      <c r="C76" s="3">
        <v>9.1440000000000001</v>
      </c>
      <c r="D76" s="3">
        <v>992282.2</v>
      </c>
      <c r="E76" s="3">
        <v>590688.56000000006</v>
      </c>
      <c r="F76" t="s">
        <v>431</v>
      </c>
      <c r="G76" s="87" t="s">
        <v>432</v>
      </c>
      <c r="J76" s="88">
        <v>36465</v>
      </c>
      <c r="K76" s="88">
        <v>39054</v>
      </c>
    </row>
    <row r="77" spans="1:12" ht="15" x14ac:dyDescent="0.25">
      <c r="A77" t="s">
        <v>64</v>
      </c>
      <c r="B77" t="s">
        <v>537</v>
      </c>
      <c r="C77" s="3">
        <v>12.192</v>
      </c>
      <c r="D77" s="3">
        <v>982259.25</v>
      </c>
      <c r="E77" s="3">
        <v>548682.43999999994</v>
      </c>
      <c r="F77" t="s">
        <v>447</v>
      </c>
      <c r="G77" s="87" t="s">
        <v>448</v>
      </c>
      <c r="J77" s="88">
        <v>36482</v>
      </c>
      <c r="K77" s="88">
        <v>39266</v>
      </c>
    </row>
    <row r="78" spans="1:12" ht="15" x14ac:dyDescent="0.25">
      <c r="A78" t="s">
        <v>62</v>
      </c>
      <c r="B78" t="s">
        <v>538</v>
      </c>
      <c r="D78" s="3">
        <v>971460.3</v>
      </c>
      <c r="E78" s="3">
        <v>557372.30000000005</v>
      </c>
      <c r="F78" t="s">
        <v>441</v>
      </c>
      <c r="G78" s="87" t="s">
        <v>442</v>
      </c>
      <c r="J78" s="88">
        <v>37357</v>
      </c>
      <c r="K78" s="88">
        <v>39328</v>
      </c>
    </row>
    <row r="79" spans="1:12" ht="15" x14ac:dyDescent="0.25">
      <c r="A79" t="s">
        <v>26</v>
      </c>
      <c r="B79" t="s">
        <v>539</v>
      </c>
      <c r="C79" s="3">
        <v>4.5720000000000001</v>
      </c>
      <c r="D79" s="3">
        <v>1035584.75</v>
      </c>
      <c r="E79" s="3">
        <v>622618.80000000005</v>
      </c>
      <c r="F79" t="s">
        <v>540</v>
      </c>
      <c r="G79" s="87" t="s">
        <v>541</v>
      </c>
      <c r="J79" s="88">
        <v>29465</v>
      </c>
      <c r="K79" s="88">
        <v>35246</v>
      </c>
    </row>
    <row r="80" spans="1:12" ht="15" x14ac:dyDescent="0.25">
      <c r="A80" t="s">
        <v>27</v>
      </c>
      <c r="B80" t="s">
        <v>542</v>
      </c>
      <c r="C80" s="3">
        <v>8.5343999999999998</v>
      </c>
      <c r="D80" s="3">
        <v>1033736</v>
      </c>
      <c r="E80" s="3">
        <v>620793.80000000005</v>
      </c>
      <c r="F80" t="s">
        <v>543</v>
      </c>
      <c r="G80" s="87" t="s">
        <v>544</v>
      </c>
      <c r="H80" s="87">
        <v>9.35</v>
      </c>
      <c r="I80" s="87">
        <v>-79.900000000000006</v>
      </c>
      <c r="J80" s="88" t="s">
        <v>545</v>
      </c>
      <c r="K80" s="88">
        <v>29128</v>
      </c>
      <c r="L80" t="s">
        <v>586</v>
      </c>
    </row>
    <row r="81" spans="1:12" ht="15" x14ac:dyDescent="0.25">
      <c r="A81" t="s">
        <v>71</v>
      </c>
      <c r="B81" t="s">
        <v>546</v>
      </c>
      <c r="D81" s="3">
        <v>972834.2</v>
      </c>
      <c r="E81" s="3">
        <v>551199.06000000006</v>
      </c>
      <c r="F81" t="s">
        <v>460</v>
      </c>
      <c r="G81" s="87" t="s">
        <v>461</v>
      </c>
      <c r="J81" s="88">
        <v>37671</v>
      </c>
      <c r="K81" s="88">
        <v>39259</v>
      </c>
    </row>
    <row r="82" spans="1:12" ht="15" x14ac:dyDescent="0.25">
      <c r="A82" t="s">
        <v>34</v>
      </c>
      <c r="B82" t="s">
        <v>547</v>
      </c>
      <c r="C82" s="3">
        <v>70.103999999999999</v>
      </c>
      <c r="D82" s="3">
        <v>1000009.5</v>
      </c>
      <c r="E82" s="3">
        <v>648226.19999999995</v>
      </c>
      <c r="F82" t="s">
        <v>476</v>
      </c>
      <c r="G82" s="87" t="s">
        <v>477</v>
      </c>
      <c r="J82" s="88">
        <v>24990</v>
      </c>
      <c r="K82" s="88">
        <v>37373</v>
      </c>
      <c r="L82" t="s">
        <v>587</v>
      </c>
    </row>
    <row r="83" spans="1:12" ht="15" x14ac:dyDescent="0.25">
      <c r="A83" t="s">
        <v>72</v>
      </c>
      <c r="B83" t="s">
        <v>548</v>
      </c>
      <c r="C83"/>
      <c r="D83" s="3">
        <v>965932.8</v>
      </c>
      <c r="E83" s="3">
        <v>604803.1</v>
      </c>
      <c r="F83" t="s">
        <v>482</v>
      </c>
      <c r="G83" s="87" t="s">
        <v>483</v>
      </c>
      <c r="I83" s="23"/>
      <c r="J83" s="88">
        <v>37355</v>
      </c>
      <c r="K83" s="88">
        <v>39688</v>
      </c>
    </row>
    <row r="84" spans="1:12" ht="15" x14ac:dyDescent="0.25">
      <c r="A84" t="s">
        <v>549</v>
      </c>
      <c r="B84" t="s">
        <v>550</v>
      </c>
      <c r="D84" s="3">
        <v>982043.75</v>
      </c>
      <c r="E84" s="3">
        <v>585640.1</v>
      </c>
      <c r="F84" t="s">
        <v>551</v>
      </c>
      <c r="G84" s="87" t="s">
        <v>552</v>
      </c>
      <c r="J84" s="88">
        <v>37558</v>
      </c>
      <c r="K84" s="88">
        <v>39317</v>
      </c>
    </row>
    <row r="85" spans="1:12" ht="15" x14ac:dyDescent="0.25">
      <c r="A85" t="s">
        <v>553</v>
      </c>
      <c r="B85" t="s">
        <v>554</v>
      </c>
      <c r="C85" s="3">
        <v>683.97120000000007</v>
      </c>
      <c r="D85" s="3">
        <v>1031485.75</v>
      </c>
      <c r="E85" s="3">
        <v>668185.59999999998</v>
      </c>
      <c r="F85" t="s">
        <v>555</v>
      </c>
      <c r="G85" s="87" t="s">
        <v>556</v>
      </c>
      <c r="J85" s="88">
        <v>35832</v>
      </c>
      <c r="K85" s="88">
        <v>38862</v>
      </c>
    </row>
    <row r="86" spans="1:12" ht="15" x14ac:dyDescent="0.25">
      <c r="A86" t="s">
        <v>65</v>
      </c>
      <c r="B86" t="s">
        <v>557</v>
      </c>
      <c r="D86" s="3">
        <v>980156</v>
      </c>
      <c r="E86" s="3">
        <v>560475.9</v>
      </c>
      <c r="F86" t="s">
        <v>484</v>
      </c>
      <c r="G86" s="87" t="s">
        <v>485</v>
      </c>
      <c r="J86" s="88">
        <v>37406</v>
      </c>
      <c r="K86" s="88">
        <v>39043</v>
      </c>
    </row>
    <row r="87" spans="1:12" ht="15" x14ac:dyDescent="0.25">
      <c r="A87" t="s">
        <v>558</v>
      </c>
      <c r="B87" t="s">
        <v>583</v>
      </c>
      <c r="C87"/>
      <c r="G87" s="87"/>
      <c r="I87" s="102"/>
      <c r="J87" s="88">
        <v>38371</v>
      </c>
      <c r="K87" s="88">
        <v>39448</v>
      </c>
    </row>
    <row r="88" spans="1:12" ht="15" x14ac:dyDescent="0.25">
      <c r="A88" t="s">
        <v>559</v>
      </c>
      <c r="C88" s="3">
        <v>80.772000000000006</v>
      </c>
      <c r="D88" s="3">
        <v>1024088.25</v>
      </c>
      <c r="E88" s="3">
        <v>654880.25</v>
      </c>
      <c r="F88" t="s">
        <v>560</v>
      </c>
      <c r="G88" s="87" t="s">
        <v>561</v>
      </c>
      <c r="J88" s="88">
        <v>36708</v>
      </c>
      <c r="K88" s="88"/>
    </row>
    <row r="89" spans="1:12" ht="15" x14ac:dyDescent="0.25">
      <c r="A89" t="s">
        <v>562</v>
      </c>
      <c r="B89" t="s">
        <v>584</v>
      </c>
      <c r="C89" s="3">
        <v>30.48</v>
      </c>
      <c r="D89" s="3">
        <f>D46</f>
        <v>1004050.899</v>
      </c>
      <c r="E89" s="3">
        <f>E46</f>
        <v>645067.87800000003</v>
      </c>
      <c r="G89" s="87"/>
      <c r="J89" s="88">
        <v>2923</v>
      </c>
      <c r="K89" s="88">
        <v>39142</v>
      </c>
    </row>
    <row r="90" spans="1:12" ht="15" x14ac:dyDescent="0.25">
      <c r="A90" t="s">
        <v>563</v>
      </c>
      <c r="B90" t="s">
        <v>564</v>
      </c>
      <c r="D90" s="3">
        <v>966607</v>
      </c>
      <c r="E90" s="3">
        <v>556706.80000000005</v>
      </c>
      <c r="F90" t="s">
        <v>502</v>
      </c>
      <c r="G90" s="87" t="s">
        <v>503</v>
      </c>
      <c r="J90" s="88">
        <v>38063</v>
      </c>
      <c r="K90" s="88">
        <v>39231</v>
      </c>
    </row>
    <row r="91" spans="1:12" ht="15" x14ac:dyDescent="0.25">
      <c r="A91" t="s">
        <v>565</v>
      </c>
      <c r="B91" t="s">
        <v>585</v>
      </c>
      <c r="C91" s="3">
        <v>198.12</v>
      </c>
      <c r="D91" s="3">
        <f>D49</f>
        <v>989270.33180000004</v>
      </c>
      <c r="E91" s="3">
        <f>E49</f>
        <v>603064.40630000003</v>
      </c>
      <c r="F91" t="str">
        <f>F53</f>
        <v>09° 14' 28"</v>
      </c>
      <c r="G91" s="87" t="str">
        <f>G53</f>
        <v>79° 51' 12"</v>
      </c>
      <c r="J91" s="88">
        <v>26665</v>
      </c>
      <c r="K91" s="88">
        <v>39387</v>
      </c>
    </row>
    <row r="92" spans="1:12" ht="15" x14ac:dyDescent="0.25">
      <c r="A92" t="s">
        <v>75</v>
      </c>
      <c r="B92" t="s">
        <v>566</v>
      </c>
      <c r="C92"/>
      <c r="D92" s="3">
        <v>965458.3</v>
      </c>
      <c r="E92" s="3">
        <v>585369.19999999995</v>
      </c>
      <c r="F92" t="s">
        <v>510</v>
      </c>
      <c r="G92" s="87" t="s">
        <v>511</v>
      </c>
      <c r="I92"/>
      <c r="J92" s="88">
        <v>38077</v>
      </c>
      <c r="K92" s="88"/>
    </row>
  </sheetData>
  <pageMargins left="0.7" right="0.7" top="0.75" bottom="0.75" header="0.3" footer="0.3"/>
  <pageSetup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dimension ref="A1:AJ108"/>
  <sheetViews>
    <sheetView zoomScale="75" zoomScaleNormal="75" workbookViewId="0">
      <selection activeCell="N49" sqref="N49:N50"/>
    </sheetView>
  </sheetViews>
  <sheetFormatPr defaultRowHeight="12.75" x14ac:dyDescent="0.2"/>
  <cols>
    <col min="1" max="1" width="9.85546875" style="148" bestFit="1" customWidth="1"/>
    <col min="2" max="13" width="7.7109375" customWidth="1"/>
    <col min="14" max="14" width="9.140625" style="103" bestFit="1" customWidth="1"/>
    <col min="16" max="36" width="9.140625" style="10"/>
  </cols>
  <sheetData>
    <row r="1" spans="1:27" ht="16.5" thickBot="1" x14ac:dyDescent="0.3">
      <c r="A1" s="243" t="s">
        <v>37</v>
      </c>
      <c r="B1" s="244"/>
      <c r="C1" s="244"/>
      <c r="D1" s="244"/>
      <c r="E1" s="245"/>
      <c r="F1" s="245"/>
      <c r="G1" s="245"/>
      <c r="H1" s="245"/>
      <c r="I1" s="245"/>
      <c r="J1" s="245"/>
      <c r="K1" s="245"/>
      <c r="L1" s="245"/>
      <c r="M1" s="245"/>
      <c r="N1" s="246"/>
    </row>
    <row r="2" spans="1:27" ht="13.5" thickBot="1" x14ac:dyDescent="0.25">
      <c r="A2" s="150" t="s">
        <v>112</v>
      </c>
      <c r="B2" s="40" t="s">
        <v>175</v>
      </c>
      <c r="C2" s="37" t="s">
        <v>433</v>
      </c>
      <c r="D2" s="38"/>
      <c r="E2" s="58"/>
      <c r="F2" s="68"/>
      <c r="G2" s="247" t="s">
        <v>80</v>
      </c>
      <c r="H2" s="247"/>
      <c r="I2" s="69"/>
      <c r="J2" s="69"/>
      <c r="K2" s="69"/>
      <c r="L2" s="69"/>
      <c r="M2" s="69"/>
      <c r="N2" s="165"/>
    </row>
    <row r="3" spans="1:27" ht="13.5" thickBot="1" x14ac:dyDescent="0.25">
      <c r="A3" s="151"/>
      <c r="B3" s="41" t="s">
        <v>176</v>
      </c>
      <c r="C3" s="36" t="s">
        <v>434</v>
      </c>
      <c r="D3" s="39"/>
      <c r="E3" s="41" t="s">
        <v>78</v>
      </c>
      <c r="F3" s="65">
        <v>340</v>
      </c>
      <c r="G3" s="17"/>
      <c r="H3" s="66" t="s">
        <v>81</v>
      </c>
      <c r="I3" s="67">
        <v>103.63200000000001</v>
      </c>
      <c r="J3" s="17"/>
      <c r="K3" s="17"/>
      <c r="L3" s="17"/>
      <c r="M3" s="17"/>
      <c r="N3" s="39"/>
    </row>
    <row r="4" spans="1:27" ht="15.75" thickBot="1" x14ac:dyDescent="0.3">
      <c r="A4" s="149"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c r="P4" s="23"/>
      <c r="Q4" s="23"/>
      <c r="R4" s="23"/>
      <c r="S4" s="23"/>
      <c r="T4" s="23"/>
      <c r="U4" s="23"/>
      <c r="V4" s="23"/>
      <c r="W4" s="23"/>
      <c r="X4" s="23"/>
      <c r="Y4" s="23"/>
      <c r="Z4" s="23"/>
      <c r="AA4" s="23"/>
    </row>
    <row r="5" spans="1:27" ht="14.25" x14ac:dyDescent="0.2">
      <c r="A5" s="178">
        <v>1978</v>
      </c>
      <c r="B5" s="98" t="s">
        <v>60</v>
      </c>
      <c r="C5" s="98" t="s">
        <v>60</v>
      </c>
      <c r="D5" s="98">
        <v>83.820000000000007</v>
      </c>
      <c r="E5" s="98">
        <v>299.72000000000003</v>
      </c>
      <c r="F5" s="98">
        <v>299.71999999999997</v>
      </c>
      <c r="G5" s="98">
        <v>144.78</v>
      </c>
      <c r="H5" s="98">
        <v>368.30000000000007</v>
      </c>
      <c r="I5" s="98">
        <v>391.16</v>
      </c>
      <c r="J5" s="98">
        <v>345.44</v>
      </c>
      <c r="K5" s="98">
        <v>281.94000000000011</v>
      </c>
      <c r="L5" s="98">
        <v>276.86000000000007</v>
      </c>
      <c r="M5" s="98">
        <v>35.559999999999995</v>
      </c>
      <c r="N5" s="173" t="str">
        <f t="shared" ref="N5:N35" si="0">IF(COUNT(B5:M5)=12,SUM(B5:M5),"")</f>
        <v/>
      </c>
      <c r="O5" s="144"/>
    </row>
    <row r="6" spans="1:27" ht="14.25" x14ac:dyDescent="0.2">
      <c r="A6" s="178">
        <v>1979</v>
      </c>
      <c r="B6" s="98">
        <v>20.32</v>
      </c>
      <c r="C6" s="98">
        <v>40.639999999999993</v>
      </c>
      <c r="D6" s="98">
        <v>5.08</v>
      </c>
      <c r="E6" s="98">
        <v>274.32000000000005</v>
      </c>
      <c r="F6" s="98">
        <v>231.14000000000001</v>
      </c>
      <c r="G6" s="98">
        <v>238.76000000000002</v>
      </c>
      <c r="H6" s="98">
        <v>325.11999999999995</v>
      </c>
      <c r="I6" s="98">
        <v>269.24</v>
      </c>
      <c r="J6" s="98">
        <v>251.46</v>
      </c>
      <c r="K6" s="98">
        <v>165.1</v>
      </c>
      <c r="L6" s="98">
        <v>205.74</v>
      </c>
      <c r="M6" s="98">
        <v>193.04000000000002</v>
      </c>
      <c r="N6" s="174">
        <f t="shared" si="0"/>
        <v>2219.96</v>
      </c>
      <c r="O6" s="144">
        <f t="shared" ref="O6:O37" si="1">RANK(N6,N$5:N$54,0)</f>
        <v>33</v>
      </c>
      <c r="P6" s="13"/>
    </row>
    <row r="7" spans="1:27" ht="14.25" x14ac:dyDescent="0.2">
      <c r="A7" s="178">
        <v>1980</v>
      </c>
      <c r="B7" s="98">
        <v>165.10000000000002</v>
      </c>
      <c r="C7" s="98">
        <v>63.5</v>
      </c>
      <c r="D7" s="98">
        <v>10.16</v>
      </c>
      <c r="E7" s="98">
        <v>50.800000000000004</v>
      </c>
      <c r="F7" s="98">
        <v>317.5</v>
      </c>
      <c r="G7" s="98">
        <v>350.5200000000001</v>
      </c>
      <c r="H7" s="98">
        <v>314.96000000000004</v>
      </c>
      <c r="I7" s="98">
        <v>309.88000000000011</v>
      </c>
      <c r="J7" s="98">
        <v>119.38</v>
      </c>
      <c r="K7" s="98">
        <v>358.14</v>
      </c>
      <c r="L7" s="98">
        <v>276.86</v>
      </c>
      <c r="M7" s="98">
        <v>223.51999999999995</v>
      </c>
      <c r="N7" s="174">
        <f t="shared" si="0"/>
        <v>2560.3200000000002</v>
      </c>
      <c r="O7" s="144">
        <f t="shared" si="1"/>
        <v>19</v>
      </c>
      <c r="P7" s="13"/>
    </row>
    <row r="8" spans="1:27" ht="14.25" x14ac:dyDescent="0.2">
      <c r="A8" s="178">
        <v>1981</v>
      </c>
      <c r="B8" s="98">
        <v>160.02000000000004</v>
      </c>
      <c r="C8" s="98">
        <v>68.58</v>
      </c>
      <c r="D8" s="98">
        <v>162.56</v>
      </c>
      <c r="E8" s="98">
        <v>312.42000000000007</v>
      </c>
      <c r="F8" s="98">
        <v>322.57999999999993</v>
      </c>
      <c r="G8" s="98">
        <v>358.14000000000004</v>
      </c>
      <c r="H8" s="98">
        <v>302.26000000000005</v>
      </c>
      <c r="I8" s="98">
        <v>251.45999999999998</v>
      </c>
      <c r="J8" s="98">
        <v>198.12</v>
      </c>
      <c r="K8" s="98">
        <v>533.4</v>
      </c>
      <c r="L8" s="98">
        <v>360.68000000000006</v>
      </c>
      <c r="M8" s="98">
        <v>248.92</v>
      </c>
      <c r="N8" s="174">
        <f t="shared" si="0"/>
        <v>3279.1400000000003</v>
      </c>
      <c r="O8" s="144">
        <f t="shared" si="1"/>
        <v>3</v>
      </c>
      <c r="P8" s="13"/>
    </row>
    <row r="9" spans="1:27" ht="14.25" x14ac:dyDescent="0.2">
      <c r="A9" s="178">
        <v>1982</v>
      </c>
      <c r="B9" s="98">
        <v>160.01999999999998</v>
      </c>
      <c r="C9" s="98">
        <v>30.479999999999997</v>
      </c>
      <c r="D9" s="98">
        <v>20.32</v>
      </c>
      <c r="E9" s="98">
        <v>83.820000000000007</v>
      </c>
      <c r="F9" s="98">
        <v>190.5</v>
      </c>
      <c r="G9" s="98">
        <v>259.08</v>
      </c>
      <c r="H9" s="98">
        <v>144.78000000000003</v>
      </c>
      <c r="I9" s="98">
        <v>195.58000000000004</v>
      </c>
      <c r="J9" s="98">
        <v>205.73999999999995</v>
      </c>
      <c r="K9" s="98">
        <v>408.94000000000005</v>
      </c>
      <c r="L9" s="98">
        <v>147.32000000000002</v>
      </c>
      <c r="M9" s="98">
        <v>35.559999999999995</v>
      </c>
      <c r="N9" s="174">
        <f t="shared" si="0"/>
        <v>1882.1399999999999</v>
      </c>
      <c r="O9" s="144">
        <f t="shared" si="1"/>
        <v>38</v>
      </c>
      <c r="P9" s="13"/>
    </row>
    <row r="10" spans="1:27" ht="14.25" x14ac:dyDescent="0.2">
      <c r="A10" s="178">
        <v>1983</v>
      </c>
      <c r="B10" s="98">
        <v>20.319999999999997</v>
      </c>
      <c r="C10" s="98">
        <v>7.62</v>
      </c>
      <c r="D10" s="98">
        <v>5.08</v>
      </c>
      <c r="E10" s="98">
        <v>45.72</v>
      </c>
      <c r="F10" s="98">
        <v>231.14000000000001</v>
      </c>
      <c r="G10" s="98">
        <v>180.34</v>
      </c>
      <c r="H10" s="98">
        <v>248.92000000000002</v>
      </c>
      <c r="I10" s="98">
        <v>223.52</v>
      </c>
      <c r="J10" s="98">
        <v>350.52</v>
      </c>
      <c r="K10" s="98">
        <v>231.14000000000001</v>
      </c>
      <c r="L10" s="98">
        <v>337.82</v>
      </c>
      <c r="M10" s="98">
        <v>261.61999999999995</v>
      </c>
      <c r="N10" s="174">
        <f t="shared" si="0"/>
        <v>2143.7600000000002</v>
      </c>
      <c r="O10" s="144">
        <f t="shared" si="1"/>
        <v>34</v>
      </c>
      <c r="P10" s="13"/>
    </row>
    <row r="11" spans="1:27" ht="14.25" x14ac:dyDescent="0.2">
      <c r="A11" s="178">
        <v>1984</v>
      </c>
      <c r="B11" s="98">
        <v>81.28</v>
      </c>
      <c r="C11" s="98">
        <v>137.16</v>
      </c>
      <c r="D11" s="98">
        <v>20.32</v>
      </c>
      <c r="E11" s="98">
        <v>55.879999999999995</v>
      </c>
      <c r="F11" s="98">
        <v>231.14000000000001</v>
      </c>
      <c r="G11" s="98">
        <v>279.39999999999998</v>
      </c>
      <c r="H11" s="98">
        <v>144.78000000000003</v>
      </c>
      <c r="I11" s="98">
        <v>421.64</v>
      </c>
      <c r="J11" s="98">
        <v>401.32000000000011</v>
      </c>
      <c r="K11" s="98">
        <v>452.11999999999995</v>
      </c>
      <c r="L11" s="98">
        <v>220.98000000000002</v>
      </c>
      <c r="M11" s="98">
        <v>71.11999999999999</v>
      </c>
      <c r="N11" s="174">
        <f t="shared" si="0"/>
        <v>2517.14</v>
      </c>
      <c r="O11" s="144">
        <f t="shared" si="1"/>
        <v>22</v>
      </c>
      <c r="P11" s="13"/>
    </row>
    <row r="12" spans="1:27" ht="14.25" x14ac:dyDescent="0.2">
      <c r="A12" s="178">
        <v>1985</v>
      </c>
      <c r="B12" s="98">
        <v>127.00000000000001</v>
      </c>
      <c r="C12" s="98">
        <v>20.319999999999997</v>
      </c>
      <c r="D12" s="98">
        <v>25.4</v>
      </c>
      <c r="E12" s="98">
        <v>15.239999999999998</v>
      </c>
      <c r="F12" s="98">
        <v>172.71999999999997</v>
      </c>
      <c r="G12" s="98">
        <v>266.7</v>
      </c>
      <c r="H12" s="98">
        <v>203.2</v>
      </c>
      <c r="I12" s="98">
        <v>259.07999999999993</v>
      </c>
      <c r="J12" s="98">
        <v>299.72000000000003</v>
      </c>
      <c r="K12" s="98">
        <v>170.18000000000006</v>
      </c>
      <c r="L12" s="98">
        <v>193.04000000000005</v>
      </c>
      <c r="M12" s="98">
        <v>124.46000000000002</v>
      </c>
      <c r="N12" s="174">
        <f t="shared" si="0"/>
        <v>1877.06</v>
      </c>
      <c r="O12" s="144">
        <f t="shared" si="1"/>
        <v>39</v>
      </c>
      <c r="P12" s="13"/>
    </row>
    <row r="13" spans="1:27" ht="14.25" x14ac:dyDescent="0.2">
      <c r="A13" s="178">
        <v>1986</v>
      </c>
      <c r="B13" s="98">
        <v>27.939999999999998</v>
      </c>
      <c r="C13" s="98">
        <v>7.62</v>
      </c>
      <c r="D13" s="98">
        <v>10.16</v>
      </c>
      <c r="E13" s="98">
        <v>195.57999999999998</v>
      </c>
      <c r="F13" s="98">
        <v>231.14</v>
      </c>
      <c r="G13" s="98">
        <v>86.360000000000028</v>
      </c>
      <c r="H13" s="98">
        <v>154.93999999999991</v>
      </c>
      <c r="I13" s="98">
        <v>35.559999999999995</v>
      </c>
      <c r="J13" s="98">
        <v>276.86</v>
      </c>
      <c r="K13" s="98">
        <v>213.35999999999996</v>
      </c>
      <c r="L13" s="98">
        <v>172.72000000000003</v>
      </c>
      <c r="M13" s="98">
        <v>22.859999999999996</v>
      </c>
      <c r="N13" s="174">
        <f t="shared" si="0"/>
        <v>1435.0999999999997</v>
      </c>
      <c r="O13" s="144">
        <f t="shared" si="1"/>
        <v>43</v>
      </c>
      <c r="P13" s="13"/>
    </row>
    <row r="14" spans="1:27" ht="14.25" x14ac:dyDescent="0.2">
      <c r="A14" s="178">
        <v>1987</v>
      </c>
      <c r="B14" s="98">
        <v>12.7</v>
      </c>
      <c r="C14" s="98">
        <v>12.7</v>
      </c>
      <c r="D14" s="98">
        <v>5.08</v>
      </c>
      <c r="E14" s="98">
        <v>101.6</v>
      </c>
      <c r="F14" s="98">
        <v>256.53999999999996</v>
      </c>
      <c r="G14" s="98">
        <v>81.280000000000044</v>
      </c>
      <c r="H14" s="98">
        <v>127.00000000000003</v>
      </c>
      <c r="I14" s="98">
        <v>187.96</v>
      </c>
      <c r="J14" s="98">
        <v>670.56000000000017</v>
      </c>
      <c r="K14" s="98">
        <v>591.82000000000005</v>
      </c>
      <c r="L14" s="98">
        <v>342.90000000000015</v>
      </c>
      <c r="M14" s="98">
        <v>345.44000000000011</v>
      </c>
      <c r="N14" s="174">
        <f t="shared" si="0"/>
        <v>2735.5800000000004</v>
      </c>
      <c r="O14" s="144">
        <f t="shared" si="1"/>
        <v>10</v>
      </c>
      <c r="P14" s="13"/>
    </row>
    <row r="15" spans="1:27" ht="14.25" x14ac:dyDescent="0.2">
      <c r="A15" s="178">
        <v>1988</v>
      </c>
      <c r="B15" s="98">
        <v>10.16</v>
      </c>
      <c r="C15" s="98">
        <v>30.479999999999997</v>
      </c>
      <c r="D15" s="98">
        <v>2.54</v>
      </c>
      <c r="E15" s="98">
        <v>43.18</v>
      </c>
      <c r="F15" s="98">
        <v>309.88</v>
      </c>
      <c r="G15" s="98">
        <v>276.86000000000007</v>
      </c>
      <c r="H15" s="98">
        <v>226.05999999999995</v>
      </c>
      <c r="I15" s="98">
        <v>386.08000000000004</v>
      </c>
      <c r="J15" s="98">
        <v>368.30000000000007</v>
      </c>
      <c r="K15" s="98">
        <v>309.88</v>
      </c>
      <c r="L15" s="98">
        <v>264.16000000000003</v>
      </c>
      <c r="M15" s="98">
        <v>177.79999999999998</v>
      </c>
      <c r="N15" s="174">
        <f t="shared" si="0"/>
        <v>2405.3800000000006</v>
      </c>
      <c r="O15" s="144">
        <f t="shared" si="1"/>
        <v>26</v>
      </c>
      <c r="P15" s="13"/>
    </row>
    <row r="16" spans="1:27" ht="14.25" x14ac:dyDescent="0.2">
      <c r="A16" s="178">
        <v>1989</v>
      </c>
      <c r="B16" s="98">
        <v>15.239999999999998</v>
      </c>
      <c r="C16" s="98">
        <v>66.039999999999992</v>
      </c>
      <c r="D16" s="98">
        <v>50.8</v>
      </c>
      <c r="E16" s="98">
        <v>35.56</v>
      </c>
      <c r="F16" s="98">
        <v>175.26000000000002</v>
      </c>
      <c r="G16" s="98">
        <v>203.20000000000002</v>
      </c>
      <c r="H16" s="98">
        <v>309.88</v>
      </c>
      <c r="I16" s="98">
        <v>355.60000000000008</v>
      </c>
      <c r="J16" s="98">
        <v>330.2000000000001</v>
      </c>
      <c r="K16" s="98">
        <v>375.92</v>
      </c>
      <c r="L16" s="98">
        <v>259.08000000000004</v>
      </c>
      <c r="M16" s="98">
        <v>208.28000000000003</v>
      </c>
      <c r="N16" s="174">
        <f t="shared" si="0"/>
        <v>2385.0600000000004</v>
      </c>
      <c r="O16" s="144">
        <f t="shared" si="1"/>
        <v>27</v>
      </c>
      <c r="P16" s="13"/>
    </row>
    <row r="17" spans="1:16" ht="14.25" x14ac:dyDescent="0.2">
      <c r="A17" s="178">
        <v>1990</v>
      </c>
      <c r="B17" s="98">
        <v>129.54000000000002</v>
      </c>
      <c r="C17" s="98">
        <v>7.62</v>
      </c>
      <c r="D17" s="98">
        <v>58.42</v>
      </c>
      <c r="E17" s="98">
        <v>78.739999999999995</v>
      </c>
      <c r="F17" s="98">
        <v>317.50000000000006</v>
      </c>
      <c r="G17" s="98">
        <v>198.12</v>
      </c>
      <c r="H17" s="98">
        <v>190.50000000000006</v>
      </c>
      <c r="I17" s="98">
        <v>208.28000000000003</v>
      </c>
      <c r="J17" s="98">
        <v>421.6400000000001</v>
      </c>
      <c r="K17" s="98">
        <v>370.84000000000003</v>
      </c>
      <c r="L17" s="98">
        <v>264.15999999999997</v>
      </c>
      <c r="M17" s="98">
        <v>228.60000000000002</v>
      </c>
      <c r="N17" s="174">
        <f t="shared" si="0"/>
        <v>2473.96</v>
      </c>
      <c r="O17" s="144">
        <f t="shared" si="1"/>
        <v>25</v>
      </c>
      <c r="P17" s="13"/>
    </row>
    <row r="18" spans="1:16" ht="14.25" x14ac:dyDescent="0.2">
      <c r="A18" s="178">
        <v>1991</v>
      </c>
      <c r="B18" s="98">
        <v>20.32</v>
      </c>
      <c r="C18" s="98">
        <v>30.48</v>
      </c>
      <c r="D18" s="98">
        <v>86.360000000000014</v>
      </c>
      <c r="E18" s="98">
        <v>55.879999999999995</v>
      </c>
      <c r="F18" s="98">
        <v>342.9</v>
      </c>
      <c r="G18" s="98">
        <v>167.64000000000001</v>
      </c>
      <c r="H18" s="98">
        <v>208.28000000000006</v>
      </c>
      <c r="I18" s="98">
        <v>121.92000000000002</v>
      </c>
      <c r="J18" s="98">
        <v>297.17999999999995</v>
      </c>
      <c r="K18" s="98">
        <v>223.52000000000004</v>
      </c>
      <c r="L18" s="98">
        <v>281.94</v>
      </c>
      <c r="M18" s="98">
        <v>147.32</v>
      </c>
      <c r="N18" s="174">
        <f t="shared" si="0"/>
        <v>1983.74</v>
      </c>
      <c r="O18" s="144">
        <f t="shared" si="1"/>
        <v>36</v>
      </c>
      <c r="P18" s="13"/>
    </row>
    <row r="19" spans="1:16" ht="14.25" x14ac:dyDescent="0.2">
      <c r="A19" s="178">
        <v>1992</v>
      </c>
      <c r="B19" s="98">
        <v>48.259999999999991</v>
      </c>
      <c r="C19" s="98">
        <v>22.86</v>
      </c>
      <c r="D19" s="98">
        <v>10.16</v>
      </c>
      <c r="E19" s="98">
        <v>154.94</v>
      </c>
      <c r="F19" s="98">
        <v>408.94</v>
      </c>
      <c r="G19" s="98">
        <v>243.84</v>
      </c>
      <c r="H19" s="98">
        <v>162.56</v>
      </c>
      <c r="I19" s="98">
        <v>304.80000000000007</v>
      </c>
      <c r="J19" s="98">
        <v>231.14000000000001</v>
      </c>
      <c r="K19" s="98">
        <v>243.84000000000003</v>
      </c>
      <c r="L19" s="98">
        <v>358.1400000000001</v>
      </c>
      <c r="M19" s="98">
        <v>139.70000000000002</v>
      </c>
      <c r="N19" s="174">
        <f t="shared" si="0"/>
        <v>2329.1800000000003</v>
      </c>
      <c r="O19" s="144">
        <f t="shared" si="1"/>
        <v>29</v>
      </c>
      <c r="P19" s="13"/>
    </row>
    <row r="20" spans="1:16" ht="14.25" x14ac:dyDescent="0.2">
      <c r="A20" s="178">
        <v>1993</v>
      </c>
      <c r="B20" s="98">
        <v>76.2</v>
      </c>
      <c r="C20" s="98">
        <v>20.32</v>
      </c>
      <c r="D20" s="98">
        <v>88.90000000000002</v>
      </c>
      <c r="E20" s="98">
        <v>200.66</v>
      </c>
      <c r="F20" s="98">
        <v>383.54</v>
      </c>
      <c r="G20" s="98">
        <v>342.9</v>
      </c>
      <c r="H20" s="98">
        <v>114.30000000000001</v>
      </c>
      <c r="I20" s="98">
        <v>129.54000000000002</v>
      </c>
      <c r="J20" s="98">
        <v>401.32000000000005</v>
      </c>
      <c r="K20" s="98">
        <v>378.46</v>
      </c>
      <c r="L20" s="98">
        <v>378.46</v>
      </c>
      <c r="M20" s="98">
        <v>154.93999999999997</v>
      </c>
      <c r="N20" s="174">
        <f t="shared" si="0"/>
        <v>2669.54</v>
      </c>
      <c r="O20" s="144">
        <f t="shared" si="1"/>
        <v>16</v>
      </c>
      <c r="P20" s="13"/>
    </row>
    <row r="21" spans="1:16" ht="14.25" x14ac:dyDescent="0.2">
      <c r="A21" s="178">
        <v>1994</v>
      </c>
      <c r="B21" s="98">
        <v>15.239999999999998</v>
      </c>
      <c r="C21" s="98">
        <v>2.54</v>
      </c>
      <c r="D21" s="98">
        <v>5.08</v>
      </c>
      <c r="E21" s="98">
        <v>0</v>
      </c>
      <c r="F21" s="98">
        <v>149.85999999999999</v>
      </c>
      <c r="G21" s="98">
        <v>335.28000000000003</v>
      </c>
      <c r="H21" s="98">
        <v>68.58</v>
      </c>
      <c r="I21" s="98">
        <v>205.74</v>
      </c>
      <c r="J21" s="98">
        <v>180.34</v>
      </c>
      <c r="K21" s="98">
        <v>375.92</v>
      </c>
      <c r="L21" s="98">
        <v>312.4199999999999</v>
      </c>
      <c r="M21" s="98">
        <v>40.639999999999993</v>
      </c>
      <c r="N21" s="174">
        <f t="shared" si="0"/>
        <v>1691.64</v>
      </c>
      <c r="O21" s="144">
        <f t="shared" si="1"/>
        <v>40</v>
      </c>
      <c r="P21" s="13"/>
    </row>
    <row r="22" spans="1:16" ht="14.25" x14ac:dyDescent="0.2">
      <c r="A22" s="178">
        <v>1995</v>
      </c>
      <c r="B22" s="98">
        <v>109.22000000000001</v>
      </c>
      <c r="C22" s="98">
        <v>15.24</v>
      </c>
      <c r="D22" s="98">
        <v>22.86</v>
      </c>
      <c r="E22" s="98">
        <v>137.16</v>
      </c>
      <c r="F22" s="98">
        <v>314.96000000000004</v>
      </c>
      <c r="G22" s="98">
        <v>393.70000000000005</v>
      </c>
      <c r="H22" s="98">
        <v>220.98000000000002</v>
      </c>
      <c r="I22" s="98">
        <v>373.38000000000005</v>
      </c>
      <c r="J22" s="98">
        <v>289.56000000000006</v>
      </c>
      <c r="K22" s="98">
        <v>269.24</v>
      </c>
      <c r="L22" s="98">
        <v>289.56000000000006</v>
      </c>
      <c r="M22" s="98">
        <v>266.7000000000001</v>
      </c>
      <c r="N22" s="174">
        <f t="shared" si="0"/>
        <v>2702.5600000000004</v>
      </c>
      <c r="O22" s="144">
        <f t="shared" si="1"/>
        <v>12</v>
      </c>
      <c r="P22" s="13"/>
    </row>
    <row r="23" spans="1:16" ht="14.25" x14ac:dyDescent="0.2">
      <c r="A23" s="178">
        <v>1996</v>
      </c>
      <c r="B23" s="98">
        <v>350.52000000000004</v>
      </c>
      <c r="C23" s="98">
        <v>104.14</v>
      </c>
      <c r="D23" s="98">
        <v>106.68000000000002</v>
      </c>
      <c r="E23" s="98">
        <v>53.339999999999989</v>
      </c>
      <c r="F23" s="98">
        <v>347.98</v>
      </c>
      <c r="G23" s="98">
        <v>269.23999999999995</v>
      </c>
      <c r="H23" s="98">
        <v>205.74</v>
      </c>
      <c r="I23" s="98">
        <v>226.05999999999997</v>
      </c>
      <c r="J23" s="98">
        <v>388.62</v>
      </c>
      <c r="K23" s="98">
        <v>492.76000000000005</v>
      </c>
      <c r="L23" s="98">
        <v>340.36</v>
      </c>
      <c r="M23" s="98">
        <v>162.56000000000003</v>
      </c>
      <c r="N23" s="174">
        <f t="shared" si="0"/>
        <v>3048.0000000000005</v>
      </c>
      <c r="O23" s="144">
        <f t="shared" si="1"/>
        <v>7</v>
      </c>
      <c r="P23" s="13"/>
    </row>
    <row r="24" spans="1:16" ht="14.25" x14ac:dyDescent="0.2">
      <c r="A24" s="178">
        <v>1997</v>
      </c>
      <c r="B24" s="98">
        <v>35.559999999999995</v>
      </c>
      <c r="C24" s="98">
        <v>38.099999999999994</v>
      </c>
      <c r="D24" s="98">
        <v>0</v>
      </c>
      <c r="E24" s="98">
        <v>25.400000000000002</v>
      </c>
      <c r="F24" s="98">
        <v>203.20000000000002</v>
      </c>
      <c r="G24" s="98">
        <v>294.64</v>
      </c>
      <c r="H24" s="98">
        <v>172.72000000000003</v>
      </c>
      <c r="I24" s="98">
        <v>139.69999999999999</v>
      </c>
      <c r="J24" s="98">
        <v>251.45999999999998</v>
      </c>
      <c r="K24" s="98">
        <v>152.40000000000003</v>
      </c>
      <c r="L24" s="98">
        <v>129.54000000000002</v>
      </c>
      <c r="M24" s="98">
        <v>17.78</v>
      </c>
      <c r="N24" s="174">
        <f t="shared" si="0"/>
        <v>1460.5</v>
      </c>
      <c r="O24" s="144">
        <f t="shared" si="1"/>
        <v>42</v>
      </c>
      <c r="P24" s="13"/>
    </row>
    <row r="25" spans="1:16" ht="14.25" x14ac:dyDescent="0.2">
      <c r="A25" s="178">
        <v>1998</v>
      </c>
      <c r="B25" s="98">
        <v>15.239999999999998</v>
      </c>
      <c r="C25" s="98">
        <v>50.8</v>
      </c>
      <c r="D25" s="98">
        <v>58.419999999999995</v>
      </c>
      <c r="E25" s="98">
        <v>193.04</v>
      </c>
      <c r="F25" s="98">
        <v>208.28</v>
      </c>
      <c r="G25" s="98">
        <v>342.9</v>
      </c>
      <c r="H25" s="98">
        <v>289.56000000000006</v>
      </c>
      <c r="I25" s="98">
        <v>149.85999999999999</v>
      </c>
      <c r="J25" s="98">
        <v>152.40000000000003</v>
      </c>
      <c r="K25" s="98">
        <v>213.35999999999999</v>
      </c>
      <c r="L25" s="98">
        <v>304.8</v>
      </c>
      <c r="M25" s="98">
        <v>360.68</v>
      </c>
      <c r="N25" s="174">
        <f t="shared" si="0"/>
        <v>2339.3399999999997</v>
      </c>
      <c r="O25" s="144">
        <f t="shared" si="1"/>
        <v>28</v>
      </c>
      <c r="P25" s="13"/>
    </row>
    <row r="26" spans="1:16" ht="14.25" x14ac:dyDescent="0.2">
      <c r="A26" s="178">
        <v>1999</v>
      </c>
      <c r="B26" s="98">
        <v>114.3</v>
      </c>
      <c r="C26" s="98">
        <v>58.419999999999995</v>
      </c>
      <c r="D26" s="98">
        <v>88.899999999999991</v>
      </c>
      <c r="E26" s="98">
        <v>213.36</v>
      </c>
      <c r="F26" s="98">
        <v>210.81999999999994</v>
      </c>
      <c r="G26" s="98">
        <v>246.37999999999997</v>
      </c>
      <c r="H26" s="98">
        <v>177.80000000000004</v>
      </c>
      <c r="I26" s="98">
        <v>505.46000000000004</v>
      </c>
      <c r="J26" s="98">
        <v>370.84000000000003</v>
      </c>
      <c r="K26" s="98">
        <v>327.66000000000008</v>
      </c>
      <c r="L26" s="98">
        <v>462.28000000000009</v>
      </c>
      <c r="M26" s="98">
        <v>530.86000000000013</v>
      </c>
      <c r="N26" s="174">
        <f t="shared" si="0"/>
        <v>3307.0800000000008</v>
      </c>
      <c r="O26" s="144">
        <f t="shared" si="1"/>
        <v>2</v>
      </c>
      <c r="P26" s="13"/>
    </row>
    <row r="27" spans="1:16" ht="14.25" x14ac:dyDescent="0.2">
      <c r="A27" s="178">
        <v>2000</v>
      </c>
      <c r="B27" s="98">
        <v>236.22</v>
      </c>
      <c r="C27" s="98">
        <v>35.559999999999995</v>
      </c>
      <c r="D27" s="98">
        <v>12.7</v>
      </c>
      <c r="E27" s="98">
        <v>109.22000000000001</v>
      </c>
      <c r="F27" s="98">
        <v>279.39999999999998</v>
      </c>
      <c r="G27" s="98">
        <v>373.38000000000005</v>
      </c>
      <c r="H27" s="98">
        <v>218.44000000000005</v>
      </c>
      <c r="I27" s="98">
        <v>307.34000000000003</v>
      </c>
      <c r="J27" s="98">
        <v>231.14</v>
      </c>
      <c r="K27" s="98">
        <v>337.82</v>
      </c>
      <c r="L27" s="98">
        <v>205.74</v>
      </c>
      <c r="M27" s="98">
        <v>287.02</v>
      </c>
      <c r="N27" s="174">
        <f t="shared" si="0"/>
        <v>2633.98</v>
      </c>
      <c r="O27" s="144">
        <f t="shared" si="1"/>
        <v>17</v>
      </c>
      <c r="P27" s="13"/>
    </row>
    <row r="28" spans="1:16" ht="14.25" x14ac:dyDescent="0.2">
      <c r="A28" s="178">
        <v>2001</v>
      </c>
      <c r="B28" s="98">
        <v>68.58</v>
      </c>
      <c r="C28" s="98">
        <v>7.62</v>
      </c>
      <c r="D28" s="98">
        <v>35.56</v>
      </c>
      <c r="E28" s="98">
        <v>27.94</v>
      </c>
      <c r="F28" s="98">
        <v>294.64000000000004</v>
      </c>
      <c r="G28" s="98">
        <v>243.83999999999997</v>
      </c>
      <c r="H28" s="98">
        <v>210.82000000000002</v>
      </c>
      <c r="I28" s="98">
        <v>274.32000000000005</v>
      </c>
      <c r="J28" s="98">
        <v>360.68000000000006</v>
      </c>
      <c r="K28" s="98">
        <v>408.94</v>
      </c>
      <c r="L28" s="98">
        <v>406.40000000000003</v>
      </c>
      <c r="M28" s="98">
        <v>223.51999999999995</v>
      </c>
      <c r="N28" s="174">
        <f t="shared" si="0"/>
        <v>2562.86</v>
      </c>
      <c r="O28" s="144">
        <f t="shared" si="1"/>
        <v>18</v>
      </c>
    </row>
    <row r="29" spans="1:16" ht="14.25" x14ac:dyDescent="0.2">
      <c r="A29" s="178">
        <v>2002</v>
      </c>
      <c r="B29" s="98">
        <v>218.43999999999997</v>
      </c>
      <c r="C29" s="98">
        <v>22.86</v>
      </c>
      <c r="D29" s="98">
        <v>81.28</v>
      </c>
      <c r="E29" s="98">
        <v>246.38</v>
      </c>
      <c r="F29" s="98">
        <v>129.54000000000002</v>
      </c>
      <c r="G29" s="98">
        <v>172.72</v>
      </c>
      <c r="H29" s="98">
        <v>411.48000000000013</v>
      </c>
      <c r="I29" s="98">
        <v>327.66000000000003</v>
      </c>
      <c r="J29" s="98">
        <v>292.10000000000002</v>
      </c>
      <c r="K29" s="98">
        <v>269.24000000000007</v>
      </c>
      <c r="L29" s="98">
        <v>637.54</v>
      </c>
      <c r="M29" s="98">
        <v>81.28</v>
      </c>
      <c r="N29" s="174">
        <f t="shared" si="0"/>
        <v>2890.5200000000009</v>
      </c>
      <c r="O29" s="144">
        <f t="shared" si="1"/>
        <v>8</v>
      </c>
    </row>
    <row r="30" spans="1:16" ht="14.25" x14ac:dyDescent="0.2">
      <c r="A30" s="178">
        <v>2003</v>
      </c>
      <c r="B30" s="98">
        <v>30.479999999999997</v>
      </c>
      <c r="C30" s="98">
        <v>43.18</v>
      </c>
      <c r="D30" s="98">
        <v>38.1</v>
      </c>
      <c r="E30" s="98">
        <v>119.38000000000001</v>
      </c>
      <c r="F30" s="98">
        <v>309.88000000000011</v>
      </c>
      <c r="G30" s="98">
        <v>408.94000000000011</v>
      </c>
      <c r="H30" s="98">
        <v>309.88</v>
      </c>
      <c r="I30" s="98">
        <v>220.98</v>
      </c>
      <c r="J30" s="98">
        <v>238.76000000000002</v>
      </c>
      <c r="K30" s="98">
        <v>459.74000000000012</v>
      </c>
      <c r="L30" s="98">
        <v>429.26000000000005</v>
      </c>
      <c r="M30" s="98">
        <v>500.38000000000005</v>
      </c>
      <c r="N30" s="174">
        <f t="shared" si="0"/>
        <v>3108.9600000000005</v>
      </c>
      <c r="O30" s="144">
        <f t="shared" si="1"/>
        <v>5</v>
      </c>
    </row>
    <row r="31" spans="1:16" ht="14.25" x14ac:dyDescent="0.2">
      <c r="A31" s="178">
        <v>2004</v>
      </c>
      <c r="B31" s="98">
        <v>81.28</v>
      </c>
      <c r="C31" s="98">
        <v>5.08</v>
      </c>
      <c r="D31" s="98">
        <v>48.26</v>
      </c>
      <c r="E31" s="98">
        <v>190.5</v>
      </c>
      <c r="F31" s="98">
        <v>378.46000000000009</v>
      </c>
      <c r="G31" s="98">
        <v>91.439999999999984</v>
      </c>
      <c r="H31" s="98">
        <v>111.76000000000002</v>
      </c>
      <c r="I31" s="98">
        <v>256.53999999999996</v>
      </c>
      <c r="J31" s="98">
        <v>355.6</v>
      </c>
      <c r="K31" s="98">
        <v>314.95999999999998</v>
      </c>
      <c r="L31" s="98">
        <v>287.02</v>
      </c>
      <c r="M31" s="98">
        <v>109.21999999999998</v>
      </c>
      <c r="N31" s="174">
        <f t="shared" si="0"/>
        <v>2230.12</v>
      </c>
      <c r="O31" s="144">
        <f t="shared" si="1"/>
        <v>32</v>
      </c>
    </row>
    <row r="32" spans="1:16" ht="14.25" x14ac:dyDescent="0.2">
      <c r="A32" s="178">
        <v>2005</v>
      </c>
      <c r="B32" s="98">
        <v>157.47999999999999</v>
      </c>
      <c r="C32" s="98">
        <v>50.8</v>
      </c>
      <c r="D32" s="98">
        <v>154.94</v>
      </c>
      <c r="E32" s="98">
        <v>124.46000000000001</v>
      </c>
      <c r="F32" s="98">
        <v>312.41999999999996</v>
      </c>
      <c r="G32" s="98">
        <v>198.12000000000003</v>
      </c>
      <c r="H32" s="98">
        <v>264.15999999999997</v>
      </c>
      <c r="I32" s="98">
        <v>215.9</v>
      </c>
      <c r="J32" s="98">
        <v>350.52000000000004</v>
      </c>
      <c r="K32" s="98">
        <v>281.94000000000005</v>
      </c>
      <c r="L32" s="98">
        <v>236.21999999999997</v>
      </c>
      <c r="M32" s="98">
        <v>200.66</v>
      </c>
      <c r="N32" s="174">
        <f t="shared" si="0"/>
        <v>2547.6199999999994</v>
      </c>
      <c r="O32" s="144">
        <f t="shared" si="1"/>
        <v>20</v>
      </c>
    </row>
    <row r="33" spans="1:15" ht="14.25" x14ac:dyDescent="0.2">
      <c r="A33" s="178">
        <v>2006</v>
      </c>
      <c r="B33" s="98">
        <v>76.200000000000017</v>
      </c>
      <c r="C33" s="98">
        <v>0</v>
      </c>
      <c r="D33" s="98">
        <v>96.52</v>
      </c>
      <c r="E33" s="98">
        <v>142.24</v>
      </c>
      <c r="F33" s="98">
        <v>299.71999999999997</v>
      </c>
      <c r="G33" s="98">
        <v>187.96000000000004</v>
      </c>
      <c r="H33" s="98">
        <v>386.08000000000004</v>
      </c>
      <c r="I33" s="98">
        <v>396.23999999999995</v>
      </c>
      <c r="J33" s="98">
        <v>185.41999999999996</v>
      </c>
      <c r="K33" s="98">
        <v>304.79999999999995</v>
      </c>
      <c r="L33" s="98">
        <v>553.71999999999991</v>
      </c>
      <c r="M33" s="98">
        <v>147.32000000000002</v>
      </c>
      <c r="N33" s="174">
        <f t="shared" si="0"/>
        <v>2776.2200000000003</v>
      </c>
      <c r="O33" s="144">
        <f t="shared" si="1"/>
        <v>9</v>
      </c>
    </row>
    <row r="34" spans="1:15" ht="14.25" x14ac:dyDescent="0.2">
      <c r="A34" s="178">
        <v>2007</v>
      </c>
      <c r="B34" s="98">
        <v>12.7</v>
      </c>
      <c r="C34" s="98">
        <v>0</v>
      </c>
      <c r="D34" s="98">
        <v>40.639999999999993</v>
      </c>
      <c r="E34" s="98">
        <v>189</v>
      </c>
      <c r="F34" s="98">
        <v>591</v>
      </c>
      <c r="G34" s="98">
        <v>228</v>
      </c>
      <c r="H34" s="98">
        <v>299</v>
      </c>
      <c r="I34" s="98">
        <v>410</v>
      </c>
      <c r="J34" s="98">
        <v>283</v>
      </c>
      <c r="K34" s="98">
        <v>362</v>
      </c>
      <c r="L34" s="98">
        <v>420</v>
      </c>
      <c r="M34" s="98">
        <v>222</v>
      </c>
      <c r="N34" s="174">
        <f t="shared" si="0"/>
        <v>3057.34</v>
      </c>
      <c r="O34" s="144">
        <f t="shared" si="1"/>
        <v>6</v>
      </c>
    </row>
    <row r="35" spans="1:15" ht="14.25" x14ac:dyDescent="0.2">
      <c r="A35" s="178">
        <v>2008</v>
      </c>
      <c r="B35" s="98">
        <v>112</v>
      </c>
      <c r="C35" s="98">
        <v>62</v>
      </c>
      <c r="D35" s="98">
        <v>14</v>
      </c>
      <c r="E35" s="98">
        <v>19</v>
      </c>
      <c r="F35" s="98">
        <v>176</v>
      </c>
      <c r="G35" s="98">
        <v>199</v>
      </c>
      <c r="H35" s="98">
        <v>370</v>
      </c>
      <c r="I35" s="98">
        <v>341</v>
      </c>
      <c r="J35" s="98">
        <v>198</v>
      </c>
      <c r="K35" s="98">
        <v>291</v>
      </c>
      <c r="L35" s="98">
        <v>573</v>
      </c>
      <c r="M35" s="98">
        <v>156</v>
      </c>
      <c r="N35" s="174">
        <f t="shared" si="0"/>
        <v>2511</v>
      </c>
      <c r="O35" s="144">
        <f t="shared" si="1"/>
        <v>23</v>
      </c>
    </row>
    <row r="36" spans="1:15" ht="14.25" x14ac:dyDescent="0.2">
      <c r="A36" s="178">
        <v>2009</v>
      </c>
      <c r="B36" s="98">
        <v>75</v>
      </c>
      <c r="C36" s="98">
        <v>59</v>
      </c>
      <c r="D36" s="98">
        <v>88</v>
      </c>
      <c r="E36" s="98">
        <v>76</v>
      </c>
      <c r="F36" s="98">
        <v>210</v>
      </c>
      <c r="G36" s="98">
        <v>236</v>
      </c>
      <c r="H36" s="98">
        <v>321</v>
      </c>
      <c r="I36" s="98">
        <v>398</v>
      </c>
      <c r="J36" s="98">
        <v>176</v>
      </c>
      <c r="K36" s="98">
        <v>343</v>
      </c>
      <c r="L36" s="98">
        <v>496</v>
      </c>
      <c r="M36" s="98">
        <v>69</v>
      </c>
      <c r="N36" s="174">
        <f t="shared" ref="N36:N46" si="2">IF(COUNT(B36:M36)=12,SUM(B36:M36),"")</f>
        <v>2547</v>
      </c>
      <c r="O36" s="144">
        <f t="shared" si="1"/>
        <v>21</v>
      </c>
    </row>
    <row r="37" spans="1:15" ht="14.25" x14ac:dyDescent="0.2">
      <c r="A37" s="178">
        <v>2010</v>
      </c>
      <c r="B37" s="98">
        <v>26</v>
      </c>
      <c r="C37" s="98">
        <v>43</v>
      </c>
      <c r="D37" s="98">
        <v>112</v>
      </c>
      <c r="E37" s="98">
        <v>188</v>
      </c>
      <c r="F37" s="98">
        <v>170</v>
      </c>
      <c r="G37" s="98">
        <v>432</v>
      </c>
      <c r="H37" s="98">
        <v>330</v>
      </c>
      <c r="I37" s="98">
        <v>440</v>
      </c>
      <c r="J37" s="98">
        <v>261</v>
      </c>
      <c r="K37" s="98">
        <v>218</v>
      </c>
      <c r="L37" s="98">
        <v>513</v>
      </c>
      <c r="M37" s="98">
        <v>913</v>
      </c>
      <c r="N37" s="174">
        <f t="shared" si="2"/>
        <v>3646</v>
      </c>
      <c r="O37" s="144">
        <f t="shared" si="1"/>
        <v>1</v>
      </c>
    </row>
    <row r="38" spans="1:15" ht="14.25" x14ac:dyDescent="0.2">
      <c r="A38" s="178">
        <v>2011</v>
      </c>
      <c r="B38" s="98">
        <v>77</v>
      </c>
      <c r="C38" s="98">
        <v>7</v>
      </c>
      <c r="D38" s="98">
        <v>69</v>
      </c>
      <c r="E38" s="98">
        <v>170</v>
      </c>
      <c r="F38" s="98">
        <v>235</v>
      </c>
      <c r="G38" s="98" t="s">
        <v>60</v>
      </c>
      <c r="H38" s="98">
        <v>303</v>
      </c>
      <c r="I38" s="98">
        <v>295</v>
      </c>
      <c r="J38" s="98">
        <v>346</v>
      </c>
      <c r="K38" s="98">
        <v>290</v>
      </c>
      <c r="L38" s="98">
        <v>438</v>
      </c>
      <c r="M38" s="98">
        <v>405</v>
      </c>
      <c r="N38" s="174"/>
      <c r="O38" s="144"/>
    </row>
    <row r="39" spans="1:15" ht="14.25" x14ac:dyDescent="0.2">
      <c r="A39" s="178">
        <v>2012</v>
      </c>
      <c r="B39" s="98">
        <v>24</v>
      </c>
      <c r="C39" s="98">
        <v>10</v>
      </c>
      <c r="D39" s="98">
        <v>86</v>
      </c>
      <c r="E39" s="98">
        <v>114</v>
      </c>
      <c r="F39" s="98">
        <v>443</v>
      </c>
      <c r="G39" s="98">
        <v>154</v>
      </c>
      <c r="H39" s="98">
        <v>341</v>
      </c>
      <c r="I39" s="98">
        <v>257</v>
      </c>
      <c r="J39" s="98">
        <v>244</v>
      </c>
      <c r="K39" s="98">
        <v>263</v>
      </c>
      <c r="L39" s="98">
        <v>876</v>
      </c>
      <c r="M39" s="98">
        <v>326</v>
      </c>
      <c r="N39" s="174">
        <f t="shared" si="2"/>
        <v>3138</v>
      </c>
      <c r="O39" s="144">
        <f>RANK(N39,N$5:N$54,0)</f>
        <v>4</v>
      </c>
    </row>
    <row r="40" spans="1:15" ht="14.25" x14ac:dyDescent="0.2">
      <c r="A40" s="178">
        <v>2013</v>
      </c>
      <c r="B40" s="98">
        <v>9</v>
      </c>
      <c r="C40" s="98">
        <v>43</v>
      </c>
      <c r="D40" s="98">
        <v>124</v>
      </c>
      <c r="E40" s="98">
        <v>68</v>
      </c>
      <c r="F40" s="98">
        <v>350</v>
      </c>
      <c r="G40" s="98">
        <v>177</v>
      </c>
      <c r="H40" s="98">
        <v>312</v>
      </c>
      <c r="I40" s="98">
        <v>312</v>
      </c>
      <c r="J40" s="98" t="s">
        <v>60</v>
      </c>
      <c r="K40" s="98">
        <v>261</v>
      </c>
      <c r="L40" s="98">
        <v>156</v>
      </c>
      <c r="M40" s="98">
        <v>134</v>
      </c>
      <c r="N40" s="174"/>
      <c r="O40" s="144"/>
    </row>
    <row r="41" spans="1:15" ht="14.25" x14ac:dyDescent="0.2">
      <c r="A41" s="178">
        <v>2014</v>
      </c>
      <c r="B41" s="98">
        <v>43</v>
      </c>
      <c r="C41" s="98">
        <v>14</v>
      </c>
      <c r="D41" s="98">
        <v>26</v>
      </c>
      <c r="E41" s="98">
        <v>120</v>
      </c>
      <c r="F41" s="98">
        <v>305</v>
      </c>
      <c r="G41" s="98">
        <v>283</v>
      </c>
      <c r="H41" s="98">
        <v>105</v>
      </c>
      <c r="I41" s="98">
        <v>197</v>
      </c>
      <c r="J41" s="98">
        <v>258</v>
      </c>
      <c r="K41" s="98">
        <v>349.5</v>
      </c>
      <c r="L41" s="98">
        <v>299</v>
      </c>
      <c r="M41" s="98">
        <v>263</v>
      </c>
      <c r="N41" s="174">
        <f t="shared" si="2"/>
        <v>2262.5</v>
      </c>
      <c r="O41" s="144">
        <f t="shared" ref="O41:O46" si="3">RANK(N41,N$5:N$54,0)</f>
        <v>31</v>
      </c>
    </row>
    <row r="42" spans="1:15" ht="14.25" x14ac:dyDescent="0.2">
      <c r="A42" s="178">
        <v>2015</v>
      </c>
      <c r="B42" s="98">
        <v>71</v>
      </c>
      <c r="C42" s="98">
        <v>43</v>
      </c>
      <c r="D42" s="98">
        <v>10</v>
      </c>
      <c r="E42" s="98">
        <v>207</v>
      </c>
      <c r="F42" s="98">
        <v>216</v>
      </c>
      <c r="G42" s="98">
        <v>123</v>
      </c>
      <c r="H42" s="98">
        <v>158</v>
      </c>
      <c r="I42" s="98">
        <v>174</v>
      </c>
      <c r="J42" s="98">
        <v>257</v>
      </c>
      <c r="K42" s="98">
        <v>287</v>
      </c>
      <c r="L42" s="98">
        <v>297</v>
      </c>
      <c r="M42" s="98">
        <v>42</v>
      </c>
      <c r="N42" s="174">
        <f t="shared" si="2"/>
        <v>1885</v>
      </c>
      <c r="O42" s="144">
        <f t="shared" si="3"/>
        <v>37</v>
      </c>
    </row>
    <row r="43" spans="1:15" ht="14.25" x14ac:dyDescent="0.2">
      <c r="A43" s="138">
        <v>2016</v>
      </c>
      <c r="B43" s="98">
        <v>44</v>
      </c>
      <c r="C43" s="98">
        <v>25</v>
      </c>
      <c r="D43" s="98">
        <v>6</v>
      </c>
      <c r="E43" s="98">
        <v>103</v>
      </c>
      <c r="F43" s="98">
        <v>289</v>
      </c>
      <c r="G43" s="98">
        <v>417</v>
      </c>
      <c r="H43" s="98">
        <v>243</v>
      </c>
      <c r="I43" s="98">
        <v>129</v>
      </c>
      <c r="J43" s="98">
        <v>335</v>
      </c>
      <c r="K43" s="98">
        <v>448</v>
      </c>
      <c r="L43" s="98">
        <v>469</v>
      </c>
      <c r="M43" s="98">
        <v>181</v>
      </c>
      <c r="N43" s="174">
        <f t="shared" si="2"/>
        <v>2689</v>
      </c>
      <c r="O43" s="144">
        <f t="shared" si="3"/>
        <v>14</v>
      </c>
    </row>
    <row r="44" spans="1:15" ht="14.25" x14ac:dyDescent="0.2">
      <c r="A44" s="138">
        <v>2017</v>
      </c>
      <c r="B44" s="98">
        <v>49</v>
      </c>
      <c r="C44" s="98">
        <v>21</v>
      </c>
      <c r="D44" s="98">
        <v>80</v>
      </c>
      <c r="E44" s="98">
        <v>80</v>
      </c>
      <c r="F44" s="98">
        <v>419</v>
      </c>
      <c r="G44" s="98">
        <v>93</v>
      </c>
      <c r="H44" s="98">
        <v>214</v>
      </c>
      <c r="I44" s="98">
        <v>379</v>
      </c>
      <c r="J44" s="98">
        <v>207</v>
      </c>
      <c r="K44" s="98">
        <v>177</v>
      </c>
      <c r="L44" s="98">
        <v>242</v>
      </c>
      <c r="M44" s="98">
        <v>333</v>
      </c>
      <c r="N44" s="174">
        <f t="shared" si="2"/>
        <v>2294</v>
      </c>
      <c r="O44" s="144">
        <f t="shared" si="3"/>
        <v>30</v>
      </c>
    </row>
    <row r="45" spans="1:15" ht="14.25" x14ac:dyDescent="0.2">
      <c r="A45" s="138">
        <v>2018</v>
      </c>
      <c r="B45" s="98">
        <v>414</v>
      </c>
      <c r="C45" s="98">
        <v>15</v>
      </c>
      <c r="D45" s="98">
        <v>76</v>
      </c>
      <c r="E45" s="98">
        <v>125</v>
      </c>
      <c r="F45" s="98">
        <v>276</v>
      </c>
      <c r="G45" s="98">
        <v>245</v>
      </c>
      <c r="H45" s="98">
        <v>285</v>
      </c>
      <c r="I45" s="98">
        <v>166</v>
      </c>
      <c r="J45" s="98">
        <v>346</v>
      </c>
      <c r="K45" s="98">
        <v>191</v>
      </c>
      <c r="L45" s="98">
        <v>472</v>
      </c>
      <c r="M45" s="98">
        <v>77</v>
      </c>
      <c r="N45" s="174">
        <f t="shared" si="2"/>
        <v>2688</v>
      </c>
      <c r="O45" s="144">
        <f t="shared" si="3"/>
        <v>15</v>
      </c>
    </row>
    <row r="46" spans="1:15" ht="14.25" x14ac:dyDescent="0.2">
      <c r="A46" s="138">
        <v>2019</v>
      </c>
      <c r="B46" s="98">
        <v>47</v>
      </c>
      <c r="C46" s="98">
        <v>9</v>
      </c>
      <c r="D46" s="98">
        <v>15</v>
      </c>
      <c r="E46" s="98">
        <v>135</v>
      </c>
      <c r="F46" s="98">
        <v>266</v>
      </c>
      <c r="G46" s="98">
        <v>260</v>
      </c>
      <c r="H46" s="98">
        <v>190</v>
      </c>
      <c r="I46" s="98">
        <v>304</v>
      </c>
      <c r="J46" s="98">
        <v>289</v>
      </c>
      <c r="K46" s="98">
        <v>170</v>
      </c>
      <c r="L46" s="98">
        <v>156</v>
      </c>
      <c r="M46" s="98">
        <v>248</v>
      </c>
      <c r="N46" s="174">
        <f t="shared" si="2"/>
        <v>2089</v>
      </c>
      <c r="O46" s="144">
        <f t="shared" si="3"/>
        <v>35</v>
      </c>
    </row>
    <row r="47" spans="1:15" ht="14.25" x14ac:dyDescent="0.2">
      <c r="A47" s="138">
        <v>2020</v>
      </c>
      <c r="B47" s="98">
        <v>44</v>
      </c>
      <c r="C47" s="98">
        <v>24</v>
      </c>
      <c r="D47" s="98">
        <v>9</v>
      </c>
      <c r="E47" s="98">
        <v>259</v>
      </c>
      <c r="F47" s="98">
        <v>330</v>
      </c>
      <c r="G47" s="98">
        <v>315</v>
      </c>
      <c r="H47" s="98">
        <v>237</v>
      </c>
      <c r="I47" s="98">
        <v>112</v>
      </c>
      <c r="J47" s="98">
        <v>392</v>
      </c>
      <c r="K47" s="98">
        <v>269</v>
      </c>
      <c r="L47" s="98">
        <v>215</v>
      </c>
      <c r="M47" s="98">
        <v>280</v>
      </c>
      <c r="N47" s="174">
        <f t="shared" ref="N47" si="4">IF(COUNT(B47:M47)=12,SUM(B47:M47),"")</f>
        <v>2486</v>
      </c>
      <c r="O47" s="144">
        <f t="shared" ref="O47" si="5">RANK(N47,N$5:N$54,0)</f>
        <v>24</v>
      </c>
    </row>
    <row r="48" spans="1:15" ht="14.25" x14ac:dyDescent="0.2">
      <c r="A48" s="178">
        <v>2021</v>
      </c>
      <c r="B48" s="98">
        <v>67</v>
      </c>
      <c r="C48" s="98">
        <v>36</v>
      </c>
      <c r="D48" s="98">
        <v>93</v>
      </c>
      <c r="E48" s="98">
        <v>270</v>
      </c>
      <c r="F48" s="98">
        <v>274</v>
      </c>
      <c r="G48" s="98">
        <v>429</v>
      </c>
      <c r="H48" s="98">
        <v>222</v>
      </c>
      <c r="I48" s="98">
        <v>406</v>
      </c>
      <c r="J48" s="98">
        <v>271</v>
      </c>
      <c r="K48" s="98">
        <v>313</v>
      </c>
      <c r="L48" s="98">
        <v>272</v>
      </c>
      <c r="M48" s="98">
        <v>72</v>
      </c>
      <c r="N48" s="174">
        <f t="shared" ref="N48" si="6">IF(COUNT(B48:M48)=12,SUM(B48:M48),"")</f>
        <v>2725</v>
      </c>
      <c r="O48" s="144">
        <f t="shared" ref="O48" si="7">RANK(N48,N$5:N$54,0)</f>
        <v>11</v>
      </c>
    </row>
    <row r="49" spans="1:15" ht="14.25" x14ac:dyDescent="0.2">
      <c r="A49" s="138">
        <v>2022</v>
      </c>
      <c r="B49" s="3">
        <v>44</v>
      </c>
      <c r="C49" s="3">
        <v>87</v>
      </c>
      <c r="D49" s="3">
        <v>292</v>
      </c>
      <c r="E49" s="3">
        <v>279</v>
      </c>
      <c r="F49" s="3">
        <v>154</v>
      </c>
      <c r="G49" s="3">
        <v>343</v>
      </c>
      <c r="H49" s="3">
        <v>319</v>
      </c>
      <c r="I49" s="3">
        <v>319</v>
      </c>
      <c r="J49" s="3">
        <v>197</v>
      </c>
      <c r="K49" s="3">
        <v>225</v>
      </c>
      <c r="L49" s="3">
        <v>378</v>
      </c>
      <c r="M49" s="3">
        <v>65</v>
      </c>
      <c r="N49" s="174">
        <f t="shared" ref="N49:N50" si="8">IF(COUNT(B49:M49)=12,SUM(B49:M49),"")</f>
        <v>2702</v>
      </c>
      <c r="O49" s="144">
        <f t="shared" ref="O49:O50" si="9">RANK(N49,N$5:N$54,0)</f>
        <v>13</v>
      </c>
    </row>
    <row r="50" spans="1:15" ht="14.25" x14ac:dyDescent="0.2">
      <c r="A50" s="138">
        <v>2023</v>
      </c>
      <c r="B50" s="3">
        <v>88</v>
      </c>
      <c r="C50" s="3">
        <v>6</v>
      </c>
      <c r="D50" s="3">
        <v>18</v>
      </c>
      <c r="E50" s="3">
        <v>25</v>
      </c>
      <c r="F50" s="3">
        <v>229</v>
      </c>
      <c r="G50" s="3">
        <v>72</v>
      </c>
      <c r="H50" s="3">
        <v>256</v>
      </c>
      <c r="I50" s="3">
        <v>172</v>
      </c>
      <c r="J50" s="3">
        <v>198</v>
      </c>
      <c r="K50" s="3">
        <v>302</v>
      </c>
      <c r="L50" s="3">
        <v>158</v>
      </c>
      <c r="M50" s="3">
        <v>111</v>
      </c>
      <c r="N50" s="174">
        <f t="shared" si="8"/>
        <v>1635</v>
      </c>
      <c r="O50" s="144">
        <f t="shared" si="9"/>
        <v>41</v>
      </c>
    </row>
    <row r="51" spans="1:15" ht="14.25" x14ac:dyDescent="0.2">
      <c r="A51" s="138">
        <v>2024</v>
      </c>
      <c r="B51" s="98"/>
      <c r="C51" s="98"/>
      <c r="D51" s="98"/>
      <c r="E51" s="98"/>
      <c r="F51" s="98"/>
      <c r="G51" s="98"/>
      <c r="H51" s="98"/>
      <c r="I51" s="98"/>
      <c r="J51" s="98"/>
      <c r="K51" s="98"/>
      <c r="L51" s="98"/>
      <c r="M51" s="98"/>
      <c r="N51" s="174"/>
      <c r="O51" s="144"/>
    </row>
    <row r="52" spans="1:15" ht="14.25" x14ac:dyDescent="0.2">
      <c r="A52" s="138">
        <v>2025</v>
      </c>
      <c r="B52" s="98"/>
      <c r="C52" s="98"/>
      <c r="D52" s="98"/>
      <c r="E52" s="98"/>
      <c r="F52" s="98"/>
      <c r="G52" s="98"/>
      <c r="H52" s="98"/>
      <c r="I52" s="98"/>
      <c r="J52" s="98"/>
      <c r="K52" s="98"/>
      <c r="L52" s="98"/>
      <c r="M52" s="98"/>
      <c r="N52" s="174"/>
      <c r="O52" s="144"/>
    </row>
    <row r="53" spans="1:15" ht="14.25" x14ac:dyDescent="0.2">
      <c r="A53" s="138">
        <v>2026</v>
      </c>
      <c r="B53" s="98"/>
      <c r="C53" s="98"/>
      <c r="D53" s="98"/>
      <c r="E53" s="98"/>
      <c r="F53" s="98"/>
      <c r="G53" s="98"/>
      <c r="H53" s="98"/>
      <c r="I53" s="98"/>
      <c r="J53" s="98"/>
      <c r="K53" s="98"/>
      <c r="L53" s="98"/>
      <c r="M53" s="98"/>
      <c r="N53" s="174"/>
      <c r="O53" s="144"/>
    </row>
    <row r="54" spans="1:15" ht="13.5" thickBot="1" x14ac:dyDescent="0.25">
      <c r="A54" s="146"/>
      <c r="B54" s="98"/>
      <c r="C54" s="98"/>
      <c r="D54" s="98"/>
      <c r="E54" s="98"/>
      <c r="F54" s="98"/>
      <c r="G54" s="98"/>
      <c r="H54" s="98"/>
      <c r="I54" s="98"/>
      <c r="J54" s="98"/>
      <c r="K54" s="98"/>
      <c r="L54" s="98"/>
      <c r="M54" s="98"/>
      <c r="N54" s="175"/>
    </row>
    <row r="55" spans="1:15" x14ac:dyDescent="0.2">
      <c r="A55" s="147" t="s">
        <v>603</v>
      </c>
      <c r="B55" s="105">
        <f>AVERAGE(B5:B54)</f>
        <v>85.10844444444443</v>
      </c>
      <c r="C55" s="105">
        <f>AVERAGE(C5:C54)</f>
        <v>33.439111111111103</v>
      </c>
      <c r="D55" s="105">
        <f t="shared" ref="D55:N55" si="10">AVERAGE(D5:D54)</f>
        <v>55.502173913043485</v>
      </c>
      <c r="E55" s="105">
        <f t="shared" si="10"/>
        <v>130.72782608695653</v>
      </c>
      <c r="F55" s="105">
        <f t="shared" si="10"/>
        <v>278.13695652173914</v>
      </c>
      <c r="G55" s="105">
        <f t="shared" si="10"/>
        <v>249.83244444444446</v>
      </c>
      <c r="H55" s="105">
        <f t="shared" si="10"/>
        <v>241.27913043478264</v>
      </c>
      <c r="I55" s="105">
        <f t="shared" si="10"/>
        <v>270.90173913043475</v>
      </c>
      <c r="J55" s="105">
        <f t="shared" si="10"/>
        <v>290.54088888888896</v>
      </c>
      <c r="K55" s="105">
        <f t="shared" si="10"/>
        <v>310.3669565217391</v>
      </c>
      <c r="L55" s="105">
        <f t="shared" si="10"/>
        <v>334.03739130434775</v>
      </c>
      <c r="M55" s="105">
        <f t="shared" si="10"/>
        <v>205.31217391304344</v>
      </c>
      <c r="N55" s="105">
        <f t="shared" si="10"/>
        <v>2477.9372093023258</v>
      </c>
    </row>
    <row r="56" spans="1:15" x14ac:dyDescent="0.2">
      <c r="A56" s="148" t="s">
        <v>604</v>
      </c>
      <c r="B56" s="3">
        <f>STDEV(B5:B54)</f>
        <v>85.96516318611954</v>
      </c>
      <c r="C56" s="3">
        <f>STDEV(C5:C54)</f>
        <v>28.85128670694715</v>
      </c>
      <c r="D56" s="3">
        <f t="shared" ref="D56:N56" si="11">STDEV(D5:D54)</f>
        <v>55.886466694661642</v>
      </c>
      <c r="E56" s="3">
        <f t="shared" si="11"/>
        <v>85.88790477290847</v>
      </c>
      <c r="F56" s="3">
        <f t="shared" si="11"/>
        <v>88.757614005023555</v>
      </c>
      <c r="G56" s="3">
        <f t="shared" si="11"/>
        <v>98.846479156397692</v>
      </c>
      <c r="H56" s="3">
        <f t="shared" si="11"/>
        <v>83.020731435683714</v>
      </c>
      <c r="I56" s="3">
        <f t="shared" si="11"/>
        <v>104.62357243001854</v>
      </c>
      <c r="J56" s="3">
        <f t="shared" si="11"/>
        <v>95.307329676688497</v>
      </c>
      <c r="K56" s="3">
        <f t="shared" si="11"/>
        <v>100.1867332283864</v>
      </c>
      <c r="L56" s="3">
        <f t="shared" si="11"/>
        <v>147.00443274397153</v>
      </c>
      <c r="M56" s="3">
        <f t="shared" si="11"/>
        <v>161.31392337665434</v>
      </c>
      <c r="N56" s="114">
        <f t="shared" si="11"/>
        <v>491.38741824661679</v>
      </c>
    </row>
    <row r="57" spans="1:15" x14ac:dyDescent="0.2">
      <c r="A57" s="148" t="s">
        <v>605</v>
      </c>
      <c r="B57" s="3">
        <f>B56/B55*100</f>
        <v>101.00662013889156</v>
      </c>
      <c r="C57" s="3">
        <f>C56/C55*100</f>
        <v>86.280064715477693</v>
      </c>
      <c r="D57" s="3">
        <f t="shared" ref="D57:N57" si="12">D56/D55*100</f>
        <v>100.69239230560633</v>
      </c>
      <c r="E57" s="3">
        <f t="shared" si="12"/>
        <v>65.699788135219364</v>
      </c>
      <c r="F57" s="3">
        <f t="shared" si="12"/>
        <v>31.911478113152604</v>
      </c>
      <c r="G57" s="3">
        <f t="shared" si="12"/>
        <v>39.565109077887719</v>
      </c>
      <c r="H57" s="3">
        <f t="shared" si="12"/>
        <v>34.408583654160708</v>
      </c>
      <c r="I57" s="3">
        <f t="shared" si="12"/>
        <v>38.620487548676827</v>
      </c>
      <c r="J57" s="3">
        <f t="shared" si="12"/>
        <v>32.803413674808681</v>
      </c>
      <c r="K57" s="3">
        <f t="shared" si="12"/>
        <v>32.280090107262751</v>
      </c>
      <c r="L57" s="3">
        <f t="shared" si="12"/>
        <v>44.008376478438315</v>
      </c>
      <c r="M57" s="3">
        <f t="shared" si="12"/>
        <v>78.570072247628232</v>
      </c>
      <c r="N57" s="114">
        <f t="shared" si="12"/>
        <v>19.830503226712878</v>
      </c>
    </row>
    <row r="58" spans="1:15" x14ac:dyDescent="0.2">
      <c r="A58" s="148" t="s">
        <v>606</v>
      </c>
      <c r="B58" s="3">
        <f>MIN(B5:B54)</f>
        <v>9</v>
      </c>
      <c r="C58" s="3">
        <f>MIN(C5:C54)</f>
        <v>0</v>
      </c>
      <c r="D58" s="3">
        <f t="shared" ref="D58:N58" si="13">MIN(D5:D54)</f>
        <v>0</v>
      </c>
      <c r="E58" s="3">
        <f t="shared" si="13"/>
        <v>0</v>
      </c>
      <c r="F58" s="3">
        <f t="shared" si="13"/>
        <v>129.54000000000002</v>
      </c>
      <c r="G58" s="3">
        <f t="shared" si="13"/>
        <v>72</v>
      </c>
      <c r="H58" s="3">
        <f t="shared" si="13"/>
        <v>68.58</v>
      </c>
      <c r="I58" s="3">
        <f t="shared" si="13"/>
        <v>35.559999999999995</v>
      </c>
      <c r="J58" s="3">
        <f t="shared" si="13"/>
        <v>119.38</v>
      </c>
      <c r="K58" s="3">
        <f t="shared" si="13"/>
        <v>152.40000000000003</v>
      </c>
      <c r="L58" s="3">
        <f t="shared" si="13"/>
        <v>129.54000000000002</v>
      </c>
      <c r="M58" s="3">
        <f t="shared" si="13"/>
        <v>17.78</v>
      </c>
      <c r="N58" s="114">
        <f t="shared" si="13"/>
        <v>1435.0999999999997</v>
      </c>
    </row>
    <row r="59" spans="1:15" x14ac:dyDescent="0.2">
      <c r="A59" s="148" t="s">
        <v>607</v>
      </c>
      <c r="B59" s="4">
        <f>MAX(B5:B54)</f>
        <v>414</v>
      </c>
      <c r="C59" s="4">
        <f>MAX(C5:C54)</f>
        <v>137.16</v>
      </c>
      <c r="D59" s="4">
        <f t="shared" ref="D59:N59" si="14">MAX(D5:D54)</f>
        <v>292</v>
      </c>
      <c r="E59" s="4">
        <f t="shared" si="14"/>
        <v>312.42000000000007</v>
      </c>
      <c r="F59" s="4">
        <f t="shared" si="14"/>
        <v>591</v>
      </c>
      <c r="G59" s="4">
        <f t="shared" si="14"/>
        <v>432</v>
      </c>
      <c r="H59" s="4">
        <f t="shared" si="14"/>
        <v>411.48000000000013</v>
      </c>
      <c r="I59" s="4">
        <f t="shared" si="14"/>
        <v>505.46000000000004</v>
      </c>
      <c r="J59" s="4">
        <f t="shared" si="14"/>
        <v>670.56000000000017</v>
      </c>
      <c r="K59" s="4">
        <f t="shared" si="14"/>
        <v>591.82000000000005</v>
      </c>
      <c r="L59" s="4">
        <f t="shared" si="14"/>
        <v>876</v>
      </c>
      <c r="M59" s="4">
        <f t="shared" si="14"/>
        <v>913</v>
      </c>
      <c r="N59" s="114">
        <f t="shared" si="14"/>
        <v>3646</v>
      </c>
    </row>
    <row r="60" spans="1:15" x14ac:dyDescent="0.2">
      <c r="A60" s="148" t="s">
        <v>608</v>
      </c>
      <c r="B60" s="4">
        <f>QUARTILE(B5:B54,1)</f>
        <v>26</v>
      </c>
      <c r="C60" s="4">
        <f t="shared" ref="C60:M60" si="15">QUARTILE(C5:C54,1)</f>
        <v>10</v>
      </c>
      <c r="D60" s="4">
        <f t="shared" si="15"/>
        <v>10.795</v>
      </c>
      <c r="E60" s="4">
        <f t="shared" si="15"/>
        <v>55.879999999999995</v>
      </c>
      <c r="F60" s="4">
        <f t="shared" si="15"/>
        <v>212.11499999999995</v>
      </c>
      <c r="G60" s="4">
        <f t="shared" si="15"/>
        <v>180.34</v>
      </c>
      <c r="H60" s="4">
        <f t="shared" si="15"/>
        <v>180.85000000000002</v>
      </c>
      <c r="I60" s="4">
        <f t="shared" si="15"/>
        <v>195.93500000000003</v>
      </c>
      <c r="J60" s="4">
        <f t="shared" si="15"/>
        <v>231.14</v>
      </c>
      <c r="K60" s="4">
        <f t="shared" si="15"/>
        <v>234.31500000000003</v>
      </c>
      <c r="L60" s="4">
        <f t="shared" si="15"/>
        <v>237.66499999999996</v>
      </c>
      <c r="M60" s="4">
        <f t="shared" si="15"/>
        <v>88.265000000000001</v>
      </c>
      <c r="N60" s="114">
        <f t="shared" ref="N60" si="16">QUARTILE(N37:N54,1)</f>
        <v>2219.125</v>
      </c>
    </row>
    <row r="61" spans="1:15" x14ac:dyDescent="0.2">
      <c r="A61" s="148" t="s">
        <v>609</v>
      </c>
      <c r="B61" s="4">
        <f>QUARTILE(B5:B54,2)</f>
        <v>67</v>
      </c>
      <c r="C61" s="4">
        <f>QUARTILE(C5:C54,2)</f>
        <v>25</v>
      </c>
      <c r="D61" s="4">
        <f t="shared" ref="D61:N61" si="17">QUARTILE(D5:D54,2)</f>
        <v>39.369999999999997</v>
      </c>
      <c r="E61" s="4">
        <f t="shared" si="17"/>
        <v>119.69</v>
      </c>
      <c r="F61" s="4">
        <f t="shared" si="17"/>
        <v>277.7</v>
      </c>
      <c r="G61" s="4">
        <f t="shared" si="17"/>
        <v>245</v>
      </c>
      <c r="H61" s="4">
        <f t="shared" si="17"/>
        <v>231.52999999999997</v>
      </c>
      <c r="I61" s="4">
        <f t="shared" si="17"/>
        <v>264.15999999999997</v>
      </c>
      <c r="J61" s="4">
        <f t="shared" si="17"/>
        <v>283</v>
      </c>
      <c r="K61" s="4">
        <f t="shared" si="17"/>
        <v>296.5</v>
      </c>
      <c r="L61" s="4">
        <f t="shared" si="17"/>
        <v>298</v>
      </c>
      <c r="M61" s="4">
        <f t="shared" si="17"/>
        <v>179.39999999999998</v>
      </c>
      <c r="N61" s="114">
        <f t="shared" si="17"/>
        <v>2517.14</v>
      </c>
    </row>
    <row r="62" spans="1:15" x14ac:dyDescent="0.2">
      <c r="A62" s="148" t="s">
        <v>610</v>
      </c>
      <c r="B62" s="4">
        <f>QUARTILE(B5:B54,3)</f>
        <v>112</v>
      </c>
      <c r="C62" s="4">
        <f>QUARTILE(C5:C54,3)</f>
        <v>43.18</v>
      </c>
      <c r="D62" s="4">
        <f t="shared" ref="D62:N62" si="18">QUARTILE(D5:D54,3)</f>
        <v>86.27000000000001</v>
      </c>
      <c r="E62" s="4">
        <f t="shared" si="18"/>
        <v>192.405</v>
      </c>
      <c r="F62" s="4">
        <f t="shared" si="18"/>
        <v>317.50000000000006</v>
      </c>
      <c r="G62" s="4">
        <f t="shared" si="18"/>
        <v>335.28000000000003</v>
      </c>
      <c r="H62" s="4">
        <f t="shared" si="18"/>
        <v>309.88</v>
      </c>
      <c r="I62" s="4">
        <f t="shared" si="18"/>
        <v>351.95000000000005</v>
      </c>
      <c r="J62" s="4">
        <f t="shared" si="18"/>
        <v>350.52</v>
      </c>
      <c r="K62" s="4">
        <f t="shared" si="18"/>
        <v>368.63</v>
      </c>
      <c r="L62" s="4">
        <f t="shared" si="18"/>
        <v>416.6</v>
      </c>
      <c r="M62" s="4">
        <f t="shared" si="18"/>
        <v>262.65499999999997</v>
      </c>
      <c r="N62" s="114">
        <f t="shared" si="18"/>
        <v>2713.78</v>
      </c>
    </row>
    <row r="63" spans="1:15" x14ac:dyDescent="0.2">
      <c r="A63" s="148" t="s">
        <v>611</v>
      </c>
      <c r="B63" s="208">
        <f>RANK(B50,B5:B54,0)</f>
        <v>14</v>
      </c>
      <c r="C63" s="208">
        <f t="shared" ref="C63:N63" si="19">RANK(C50,C5:C54,0)</f>
        <v>41</v>
      </c>
      <c r="D63" s="208">
        <f t="shared" si="19"/>
        <v>31</v>
      </c>
      <c r="E63" s="208">
        <f t="shared" si="19"/>
        <v>43</v>
      </c>
      <c r="F63" s="208">
        <f t="shared" si="19"/>
        <v>33</v>
      </c>
      <c r="G63" s="208">
        <f t="shared" si="19"/>
        <v>45</v>
      </c>
      <c r="H63" s="208">
        <f t="shared" si="19"/>
        <v>20</v>
      </c>
      <c r="I63" s="208">
        <f t="shared" si="19"/>
        <v>38</v>
      </c>
      <c r="J63" s="208">
        <f t="shared" si="19"/>
        <v>38</v>
      </c>
      <c r="K63" s="208">
        <f t="shared" si="19"/>
        <v>23</v>
      </c>
      <c r="L63" s="208">
        <f t="shared" si="19"/>
        <v>42</v>
      </c>
      <c r="M63" s="208">
        <f t="shared" si="19"/>
        <v>33</v>
      </c>
      <c r="N63" s="171">
        <f t="shared" si="19"/>
        <v>41</v>
      </c>
    </row>
    <row r="64" spans="1:15" x14ac:dyDescent="0.2">
      <c r="A64" s="148" t="s">
        <v>612</v>
      </c>
      <c r="B64" s="208">
        <f>COUNT(B5:B54)</f>
        <v>45</v>
      </c>
      <c r="C64" s="208">
        <f>COUNT(C5:C54)</f>
        <v>45</v>
      </c>
      <c r="D64" s="208">
        <f t="shared" ref="D64:N64" si="20">COUNT(D5:D54)</f>
        <v>46</v>
      </c>
      <c r="E64" s="208">
        <f t="shared" si="20"/>
        <v>46</v>
      </c>
      <c r="F64" s="208">
        <f t="shared" si="20"/>
        <v>46</v>
      </c>
      <c r="G64" s="208">
        <f t="shared" si="20"/>
        <v>45</v>
      </c>
      <c r="H64" s="208">
        <f t="shared" si="20"/>
        <v>46</v>
      </c>
      <c r="I64" s="208">
        <f t="shared" si="20"/>
        <v>46</v>
      </c>
      <c r="J64" s="208">
        <f t="shared" si="20"/>
        <v>45</v>
      </c>
      <c r="K64" s="208">
        <f t="shared" si="20"/>
        <v>46</v>
      </c>
      <c r="L64" s="208">
        <f t="shared" si="20"/>
        <v>46</v>
      </c>
      <c r="M64" s="208">
        <f t="shared" si="20"/>
        <v>46</v>
      </c>
      <c r="N64" s="171">
        <f t="shared" si="20"/>
        <v>43</v>
      </c>
    </row>
    <row r="65" spans="1:14" x14ac:dyDescent="0.2">
      <c r="A65" s="148" t="s">
        <v>614</v>
      </c>
      <c r="B65" s="4">
        <f>B50</f>
        <v>88</v>
      </c>
      <c r="C65" s="4">
        <f>B65+C50</f>
        <v>94</v>
      </c>
      <c r="D65" s="4">
        <f t="shared" ref="D65:M65" si="21">C65+D50</f>
        <v>112</v>
      </c>
      <c r="E65" s="4">
        <f t="shared" si="21"/>
        <v>137</v>
      </c>
      <c r="F65" s="4">
        <f t="shared" si="21"/>
        <v>366</v>
      </c>
      <c r="G65" s="4">
        <f t="shared" si="21"/>
        <v>438</v>
      </c>
      <c r="H65" s="4">
        <f t="shared" si="21"/>
        <v>694</v>
      </c>
      <c r="I65" s="4">
        <f t="shared" si="21"/>
        <v>866</v>
      </c>
      <c r="J65" s="4">
        <f t="shared" si="21"/>
        <v>1064</v>
      </c>
      <c r="K65" s="4">
        <f t="shared" si="21"/>
        <v>1366</v>
      </c>
      <c r="L65" s="4">
        <f t="shared" si="21"/>
        <v>1524</v>
      </c>
      <c r="M65" s="4">
        <f t="shared" si="21"/>
        <v>1635</v>
      </c>
      <c r="N65" s="4"/>
    </row>
    <row r="66" spans="1:14" x14ac:dyDescent="0.2">
      <c r="A66" s="148" t="s">
        <v>613</v>
      </c>
      <c r="B66" s="4">
        <f>B55</f>
        <v>85.10844444444443</v>
      </c>
      <c r="C66" s="4">
        <f>B66+C55</f>
        <v>118.54755555555553</v>
      </c>
      <c r="D66" s="4">
        <f t="shared" ref="D66:M66" si="22">C66+D55</f>
        <v>174.04972946859903</v>
      </c>
      <c r="E66" s="4">
        <f t="shared" si="22"/>
        <v>304.77755555555552</v>
      </c>
      <c r="F66" s="4">
        <f t="shared" si="22"/>
        <v>582.9145120772946</v>
      </c>
      <c r="G66" s="4">
        <f t="shared" si="22"/>
        <v>832.74695652173909</v>
      </c>
      <c r="H66" s="4">
        <f t="shared" si="22"/>
        <v>1074.0260869565218</v>
      </c>
      <c r="I66" s="4">
        <f t="shared" si="22"/>
        <v>1344.9278260869564</v>
      </c>
      <c r="J66" s="4">
        <f t="shared" si="22"/>
        <v>1635.4687149758454</v>
      </c>
      <c r="K66" s="4">
        <f t="shared" si="22"/>
        <v>1945.8356714975844</v>
      </c>
      <c r="L66" s="4">
        <f t="shared" si="22"/>
        <v>2279.8730628019321</v>
      </c>
      <c r="M66" s="4">
        <f t="shared" si="22"/>
        <v>2485.1852367149754</v>
      </c>
      <c r="N66" s="4"/>
    </row>
    <row r="67" spans="1:14" x14ac:dyDescent="0.2">
      <c r="A67" s="179"/>
      <c r="B67" s="4"/>
      <c r="C67" s="4"/>
      <c r="D67" s="4"/>
      <c r="E67" s="4"/>
      <c r="F67" s="4"/>
      <c r="G67" s="4"/>
      <c r="H67" s="4"/>
      <c r="I67" s="4"/>
      <c r="J67" s="4"/>
      <c r="K67" s="4"/>
      <c r="L67" s="4"/>
      <c r="M67" s="4"/>
      <c r="N67" s="169"/>
    </row>
    <row r="68" spans="1:14" x14ac:dyDescent="0.2">
      <c r="A68" s="179"/>
      <c r="B68" s="4"/>
      <c r="C68" s="4"/>
      <c r="D68" s="4"/>
      <c r="E68" s="4"/>
      <c r="F68" s="4"/>
      <c r="G68" s="4"/>
      <c r="H68" s="4"/>
      <c r="I68" s="4"/>
      <c r="J68" s="4"/>
      <c r="K68" s="4"/>
      <c r="L68" s="4"/>
      <c r="M68" s="4"/>
      <c r="N68" s="169"/>
    </row>
    <row r="69" spans="1:14" x14ac:dyDescent="0.2">
      <c r="A69" s="179"/>
      <c r="B69" s="4"/>
      <c r="C69" s="4"/>
      <c r="D69" s="4"/>
      <c r="E69" s="4"/>
      <c r="F69" s="4"/>
      <c r="G69" s="4"/>
      <c r="H69" s="4"/>
      <c r="I69" s="4"/>
      <c r="J69" s="4"/>
      <c r="K69" s="4"/>
      <c r="L69" s="4"/>
      <c r="M69" s="4"/>
      <c r="N69" s="169"/>
    </row>
    <row r="70" spans="1:14" x14ac:dyDescent="0.2">
      <c r="A70" s="179"/>
      <c r="B70" s="4"/>
      <c r="C70" s="4"/>
      <c r="D70" s="4"/>
      <c r="E70" s="4"/>
      <c r="F70" s="4"/>
      <c r="G70" s="4"/>
      <c r="H70" s="4"/>
      <c r="I70" s="4"/>
      <c r="J70" s="4"/>
      <c r="K70" s="4"/>
      <c r="L70" s="4"/>
      <c r="M70" s="4"/>
      <c r="N70" s="169"/>
    </row>
    <row r="71" spans="1:14" x14ac:dyDescent="0.2">
      <c r="A71" s="179"/>
      <c r="B71" s="4"/>
      <c r="C71" s="4"/>
      <c r="D71" s="4"/>
      <c r="E71" s="4"/>
      <c r="F71" s="4"/>
      <c r="G71" s="4"/>
      <c r="H71" s="4"/>
      <c r="I71" s="4"/>
      <c r="J71" s="4"/>
      <c r="K71" s="4"/>
      <c r="L71" s="4"/>
      <c r="M71" s="4"/>
      <c r="N71" s="169"/>
    </row>
    <row r="72" spans="1:14" x14ac:dyDescent="0.2">
      <c r="A72" s="179"/>
      <c r="B72" s="4"/>
      <c r="C72" s="4"/>
      <c r="D72" s="4"/>
      <c r="E72" s="4"/>
      <c r="F72" s="4"/>
      <c r="G72" s="4"/>
      <c r="H72" s="4"/>
      <c r="I72" s="4"/>
      <c r="J72" s="4"/>
      <c r="K72" s="4"/>
      <c r="L72" s="4"/>
      <c r="M72" s="4"/>
      <c r="N72" s="169"/>
    </row>
    <row r="73" spans="1:14" x14ac:dyDescent="0.2">
      <c r="A73" s="179"/>
      <c r="B73" s="4"/>
      <c r="C73" s="4"/>
      <c r="D73" s="4"/>
      <c r="E73" s="4"/>
      <c r="F73" s="4"/>
      <c r="G73" s="4"/>
      <c r="H73" s="4"/>
      <c r="I73" s="4"/>
      <c r="J73" s="4"/>
      <c r="K73" s="4"/>
      <c r="L73" s="4"/>
      <c r="M73" s="4"/>
      <c r="N73" s="169"/>
    </row>
    <row r="74" spans="1:14" x14ac:dyDescent="0.2">
      <c r="A74" s="179"/>
      <c r="B74" s="3"/>
      <c r="C74" s="6"/>
      <c r="D74" s="3"/>
      <c r="E74" s="3"/>
      <c r="F74" s="3"/>
      <c r="G74" s="3"/>
      <c r="H74" s="3"/>
      <c r="I74" s="3"/>
      <c r="J74" s="3"/>
      <c r="K74" s="3"/>
      <c r="L74" s="3"/>
      <c r="M74" s="3"/>
      <c r="N74" s="169"/>
    </row>
    <row r="75" spans="1:14" x14ac:dyDescent="0.2">
      <c r="A75" s="179"/>
      <c r="B75" s="6"/>
      <c r="C75" s="6"/>
      <c r="D75" s="3"/>
      <c r="E75" s="3"/>
      <c r="F75" s="3"/>
      <c r="G75" s="3"/>
      <c r="H75" s="3"/>
      <c r="I75" s="3"/>
      <c r="J75" s="3"/>
      <c r="K75" s="3"/>
      <c r="L75" s="3"/>
      <c r="M75" s="3"/>
      <c r="N75" s="169"/>
    </row>
    <row r="76" spans="1:14" x14ac:dyDescent="0.2">
      <c r="A76" s="179"/>
      <c r="B76" s="3"/>
      <c r="C76" s="3"/>
      <c r="D76" s="3"/>
      <c r="E76" s="3"/>
      <c r="F76" s="3"/>
      <c r="G76" s="3"/>
      <c r="H76" s="3"/>
      <c r="I76" s="3"/>
      <c r="J76" s="3"/>
      <c r="K76" s="3"/>
      <c r="L76" s="3"/>
      <c r="M76" s="3"/>
      <c r="N76" s="169"/>
    </row>
    <row r="77" spans="1:14" x14ac:dyDescent="0.2">
      <c r="A77" s="179"/>
      <c r="B77" s="3"/>
      <c r="C77" s="3"/>
      <c r="D77" s="3"/>
      <c r="E77" s="3"/>
      <c r="F77" s="3"/>
      <c r="G77" s="3"/>
      <c r="H77" s="3"/>
      <c r="I77" s="3"/>
      <c r="J77" s="3"/>
      <c r="K77" s="3"/>
      <c r="L77" s="3"/>
      <c r="M77" s="3"/>
      <c r="N77" s="169"/>
    </row>
    <row r="78" spans="1:14" x14ac:dyDescent="0.2">
      <c r="A78" s="179"/>
      <c r="B78" s="3"/>
      <c r="C78" s="3"/>
      <c r="D78" s="3"/>
      <c r="E78" s="6"/>
      <c r="F78" s="3"/>
      <c r="G78" s="3"/>
      <c r="H78" s="3"/>
      <c r="I78" s="3"/>
      <c r="J78" s="3"/>
      <c r="K78" s="3"/>
      <c r="L78" s="3"/>
      <c r="M78" s="3"/>
      <c r="N78" s="169"/>
    </row>
    <row r="79" spans="1:14" x14ac:dyDescent="0.2">
      <c r="A79" s="179"/>
      <c r="B79" s="3"/>
      <c r="C79" s="3"/>
      <c r="D79" s="3"/>
      <c r="E79" s="3"/>
      <c r="F79" s="3"/>
      <c r="G79" s="3"/>
      <c r="H79" s="3"/>
      <c r="I79" s="3"/>
      <c r="J79" s="3"/>
      <c r="K79" s="3"/>
      <c r="L79" s="3"/>
      <c r="M79" s="3"/>
      <c r="N79" s="169"/>
    </row>
    <row r="80" spans="1:14" x14ac:dyDescent="0.2">
      <c r="A80" s="179"/>
      <c r="B80" s="3"/>
      <c r="C80" s="3"/>
      <c r="D80" s="3"/>
      <c r="E80" s="3"/>
      <c r="F80" s="3"/>
      <c r="G80" s="3"/>
      <c r="H80" s="3"/>
      <c r="I80" s="3"/>
      <c r="J80" s="3"/>
      <c r="K80" s="3"/>
      <c r="L80" s="3"/>
      <c r="M80" s="3"/>
      <c r="N80" s="169"/>
    </row>
    <row r="81" spans="2:14" x14ac:dyDescent="0.2">
      <c r="B81" s="3"/>
      <c r="C81" s="3"/>
      <c r="D81" s="3"/>
      <c r="E81" s="3"/>
      <c r="F81" s="3"/>
      <c r="G81" s="3"/>
      <c r="H81" s="3"/>
      <c r="I81" s="3"/>
      <c r="J81" s="3"/>
      <c r="K81" s="3"/>
      <c r="L81" s="3"/>
      <c r="M81" s="3"/>
      <c r="N81" s="169"/>
    </row>
    <row r="82" spans="2:14" x14ac:dyDescent="0.2">
      <c r="B82" s="4"/>
      <c r="C82" s="4"/>
      <c r="D82" s="4"/>
      <c r="E82" s="4"/>
      <c r="F82" s="4"/>
      <c r="G82" s="4"/>
      <c r="H82" s="4"/>
      <c r="I82" s="4"/>
      <c r="J82" s="4"/>
      <c r="K82" s="4"/>
      <c r="L82" s="4"/>
      <c r="M82" s="4"/>
      <c r="N82" s="169"/>
    </row>
    <row r="83" spans="2:14" x14ac:dyDescent="0.2">
      <c r="B83" s="4"/>
      <c r="C83" s="4"/>
      <c r="D83" s="4"/>
      <c r="E83" s="4"/>
      <c r="F83" s="4"/>
      <c r="G83" s="4"/>
      <c r="H83" s="4"/>
      <c r="I83" s="4"/>
      <c r="J83" s="4"/>
      <c r="K83" s="4"/>
      <c r="L83" s="4"/>
      <c r="M83" s="4"/>
      <c r="N83" s="169"/>
    </row>
    <row r="84" spans="2:14" x14ac:dyDescent="0.2">
      <c r="B84" s="4"/>
      <c r="C84" s="4"/>
      <c r="D84" s="4"/>
      <c r="E84" s="4"/>
      <c r="F84" s="4"/>
      <c r="G84" s="4"/>
      <c r="H84" s="4"/>
      <c r="I84" s="4"/>
      <c r="J84" s="4"/>
      <c r="K84" s="4"/>
      <c r="L84" s="4"/>
      <c r="M84" s="4"/>
      <c r="N84" s="169"/>
    </row>
    <row r="85" spans="2:14" x14ac:dyDescent="0.2">
      <c r="B85" s="4"/>
      <c r="C85" s="4"/>
      <c r="D85" s="4"/>
      <c r="E85" s="4"/>
      <c r="F85" s="4"/>
      <c r="G85" s="4"/>
      <c r="H85" s="4"/>
      <c r="I85" s="4"/>
      <c r="J85" s="4"/>
      <c r="K85" s="4"/>
      <c r="L85" s="4"/>
      <c r="M85" s="4"/>
      <c r="N85" s="169"/>
    </row>
    <row r="86" spans="2:14" x14ac:dyDescent="0.2">
      <c r="B86" s="4"/>
      <c r="C86" s="4"/>
      <c r="D86" s="4"/>
      <c r="E86" s="4"/>
      <c r="F86" s="4"/>
      <c r="G86" s="4"/>
      <c r="H86" s="4"/>
      <c r="I86" s="4"/>
      <c r="J86" s="4"/>
      <c r="K86" s="4"/>
      <c r="L86" s="4"/>
      <c r="M86" s="4"/>
      <c r="N86" s="169"/>
    </row>
    <row r="87" spans="2:14" x14ac:dyDescent="0.2">
      <c r="B87" s="4"/>
      <c r="C87" s="4"/>
      <c r="D87" s="4"/>
      <c r="E87" s="4"/>
      <c r="F87" s="4"/>
      <c r="G87" s="4"/>
      <c r="H87" s="4"/>
      <c r="I87" s="4"/>
      <c r="J87" s="4"/>
      <c r="K87" s="4"/>
      <c r="L87" s="4"/>
      <c r="M87" s="4"/>
      <c r="N87" s="169"/>
    </row>
    <row r="88" spans="2:14" x14ac:dyDescent="0.2">
      <c r="B88" s="4"/>
      <c r="C88" s="4"/>
      <c r="D88" s="4"/>
      <c r="E88" s="4"/>
      <c r="F88" s="4"/>
      <c r="G88" s="4"/>
      <c r="H88" s="4"/>
      <c r="I88" s="4"/>
      <c r="J88" s="4"/>
      <c r="K88" s="4"/>
      <c r="L88" s="4"/>
      <c r="M88" s="4"/>
      <c r="N88" s="169"/>
    </row>
    <row r="89" spans="2:14" x14ac:dyDescent="0.2">
      <c r="B89" s="4"/>
      <c r="C89" s="4"/>
      <c r="D89" s="4"/>
      <c r="E89" s="4"/>
      <c r="F89" s="4"/>
      <c r="G89" s="4"/>
      <c r="H89" s="4"/>
      <c r="I89" s="4"/>
      <c r="J89" s="4"/>
      <c r="K89" s="4"/>
      <c r="L89" s="4"/>
      <c r="M89" s="4"/>
      <c r="N89" s="169"/>
    </row>
    <row r="90" spans="2:14" x14ac:dyDescent="0.2">
      <c r="B90" s="4"/>
      <c r="C90" s="4"/>
      <c r="D90" s="4"/>
      <c r="E90" s="4"/>
      <c r="F90" s="4"/>
      <c r="G90" s="4"/>
      <c r="H90" s="4"/>
      <c r="I90" s="4"/>
      <c r="J90" s="4"/>
      <c r="K90" s="4"/>
      <c r="L90" s="4"/>
      <c r="M90" s="4"/>
      <c r="N90" s="169"/>
    </row>
    <row r="91" spans="2:14" x14ac:dyDescent="0.2">
      <c r="B91" s="4"/>
      <c r="C91" s="4"/>
      <c r="D91" s="4"/>
      <c r="E91" s="4"/>
      <c r="F91" s="4"/>
      <c r="G91" s="4"/>
      <c r="H91" s="4"/>
      <c r="I91" s="4"/>
      <c r="J91" s="4"/>
      <c r="K91" s="4"/>
      <c r="L91" s="4"/>
      <c r="M91" s="4"/>
      <c r="N91" s="169"/>
    </row>
    <row r="92" spans="2:14" x14ac:dyDescent="0.2">
      <c r="B92" s="4"/>
      <c r="C92" s="4"/>
      <c r="D92" s="4"/>
      <c r="E92" s="4"/>
      <c r="F92" s="4"/>
      <c r="G92" s="4"/>
      <c r="H92" s="4"/>
      <c r="I92" s="4"/>
      <c r="J92" s="4"/>
      <c r="K92" s="4"/>
      <c r="L92" s="4"/>
      <c r="M92" s="4"/>
      <c r="N92" s="169"/>
    </row>
    <row r="93" spans="2:14" x14ac:dyDescent="0.2">
      <c r="B93" s="4"/>
      <c r="C93" s="4"/>
      <c r="D93" s="4"/>
      <c r="E93" s="4"/>
      <c r="F93" s="4"/>
      <c r="G93" s="4"/>
      <c r="H93" s="4"/>
      <c r="I93" s="4"/>
      <c r="J93" s="4"/>
      <c r="K93" s="4"/>
      <c r="L93" s="4"/>
      <c r="M93" s="4"/>
      <c r="N93" s="169"/>
    </row>
    <row r="94" spans="2:14" x14ac:dyDescent="0.2">
      <c r="B94" s="4"/>
      <c r="C94" s="4"/>
      <c r="D94" s="4"/>
      <c r="E94" s="4"/>
      <c r="F94" s="4"/>
      <c r="G94" s="4"/>
      <c r="H94" s="4"/>
      <c r="I94" s="4"/>
      <c r="J94" s="4"/>
      <c r="K94" s="4"/>
      <c r="L94" s="4"/>
      <c r="M94" s="4"/>
      <c r="N94" s="169"/>
    </row>
    <row r="95" spans="2:14" x14ac:dyDescent="0.2">
      <c r="B95" s="4"/>
      <c r="C95" s="4"/>
      <c r="D95" s="4"/>
      <c r="E95" s="4"/>
      <c r="F95" s="4"/>
      <c r="G95" s="4"/>
      <c r="H95" s="4"/>
      <c r="I95" s="4"/>
      <c r="J95" s="4"/>
      <c r="K95" s="4"/>
      <c r="L95" s="4"/>
      <c r="M95" s="4"/>
      <c r="N95" s="169"/>
    </row>
    <row r="96" spans="2:14" x14ac:dyDescent="0.2">
      <c r="B96" s="4"/>
      <c r="C96" s="4"/>
      <c r="D96" s="4"/>
      <c r="E96" s="4"/>
      <c r="F96" s="4"/>
      <c r="G96" s="4"/>
      <c r="H96" s="4"/>
      <c r="I96" s="4"/>
      <c r="J96" s="4"/>
      <c r="K96" s="4"/>
      <c r="L96" s="4"/>
      <c r="M96" s="4"/>
      <c r="N96" s="169"/>
    </row>
    <row r="97" spans="2:14" x14ac:dyDescent="0.2">
      <c r="B97" s="4"/>
      <c r="C97" s="4"/>
      <c r="D97" s="4"/>
      <c r="E97" s="4"/>
      <c r="F97" s="4"/>
      <c r="G97" s="4"/>
      <c r="H97" s="4"/>
      <c r="I97" s="4"/>
      <c r="J97" s="4"/>
      <c r="K97" s="4"/>
      <c r="L97" s="4"/>
      <c r="M97" s="4"/>
      <c r="N97" s="169"/>
    </row>
    <row r="98" spans="2:14" x14ac:dyDescent="0.2">
      <c r="B98" s="4"/>
      <c r="C98" s="4"/>
      <c r="D98" s="4"/>
      <c r="E98" s="4"/>
      <c r="F98" s="4"/>
      <c r="G98" s="4"/>
      <c r="H98" s="4"/>
      <c r="I98" s="4"/>
      <c r="J98" s="4"/>
      <c r="K98" s="4"/>
      <c r="L98" s="4"/>
      <c r="M98" s="4"/>
      <c r="N98" s="169"/>
    </row>
    <row r="99" spans="2:14" x14ac:dyDescent="0.2">
      <c r="B99" s="4"/>
      <c r="C99" s="4"/>
      <c r="D99" s="4"/>
      <c r="E99" s="4"/>
      <c r="F99" s="4"/>
      <c r="G99" s="4"/>
      <c r="H99" s="4"/>
      <c r="I99" s="4"/>
      <c r="J99" s="4"/>
      <c r="K99" s="4"/>
      <c r="L99" s="4"/>
      <c r="M99" s="4"/>
      <c r="N99" s="169"/>
    </row>
    <row r="100" spans="2:14" x14ac:dyDescent="0.2">
      <c r="B100" s="4"/>
      <c r="C100" s="4"/>
      <c r="D100" s="4"/>
      <c r="E100" s="4"/>
      <c r="F100" s="4"/>
      <c r="G100" s="4"/>
      <c r="H100" s="4"/>
      <c r="I100" s="4"/>
      <c r="J100" s="4"/>
      <c r="K100" s="4"/>
      <c r="L100" s="4"/>
      <c r="M100" s="4"/>
      <c r="N100" s="169"/>
    </row>
    <row r="101" spans="2:14" x14ac:dyDescent="0.2">
      <c r="B101" s="4"/>
      <c r="C101" s="4"/>
      <c r="D101" s="4"/>
      <c r="E101" s="4"/>
      <c r="F101" s="4"/>
      <c r="G101" s="4"/>
      <c r="H101" s="4"/>
      <c r="I101" s="4"/>
      <c r="J101" s="4"/>
      <c r="K101" s="4"/>
      <c r="L101" s="4"/>
      <c r="M101" s="4"/>
      <c r="N101" s="169"/>
    </row>
    <row r="102" spans="2:14" x14ac:dyDescent="0.2">
      <c r="B102" s="3"/>
      <c r="C102" s="3"/>
      <c r="D102" s="3"/>
      <c r="E102" s="3"/>
      <c r="F102" s="3"/>
      <c r="G102" s="3"/>
      <c r="H102" s="3"/>
      <c r="I102" s="3"/>
      <c r="J102" s="3"/>
      <c r="K102" s="3"/>
      <c r="L102" s="3"/>
      <c r="M102" s="3"/>
      <c r="N102" s="169"/>
    </row>
    <row r="103" spans="2:14" x14ac:dyDescent="0.2">
      <c r="B103" s="3"/>
      <c r="C103" s="3"/>
      <c r="D103" s="3"/>
      <c r="E103" s="3"/>
      <c r="F103" s="3"/>
      <c r="G103" s="3"/>
      <c r="H103" s="3"/>
      <c r="I103" s="3"/>
      <c r="J103" s="3"/>
      <c r="K103" s="3"/>
      <c r="L103" s="3"/>
      <c r="M103" s="3"/>
      <c r="N103" s="169"/>
    </row>
    <row r="104" spans="2:14" x14ac:dyDescent="0.2">
      <c r="B104" s="3"/>
      <c r="C104" s="3"/>
      <c r="D104" s="3"/>
      <c r="E104" s="3"/>
      <c r="F104" s="3"/>
      <c r="G104" s="3"/>
      <c r="H104" s="3"/>
      <c r="I104" s="3"/>
      <c r="J104" s="3"/>
      <c r="K104" s="3"/>
      <c r="L104" s="3"/>
      <c r="M104" s="3"/>
      <c r="N104" s="169"/>
    </row>
    <row r="105" spans="2:14" x14ac:dyDescent="0.2">
      <c r="B105" s="3"/>
      <c r="C105" s="3"/>
      <c r="D105" s="3"/>
      <c r="E105" s="3"/>
      <c r="F105" s="3"/>
      <c r="G105" s="3"/>
      <c r="H105" s="3"/>
      <c r="I105" s="3"/>
      <c r="J105" s="3"/>
      <c r="K105" s="3"/>
      <c r="L105" s="3"/>
      <c r="M105" s="3"/>
      <c r="N105" s="169"/>
    </row>
    <row r="106" spans="2:14" x14ac:dyDescent="0.2">
      <c r="B106" s="3"/>
      <c r="C106" s="3"/>
      <c r="D106" s="3"/>
      <c r="E106" s="3"/>
      <c r="F106" s="3"/>
      <c r="G106" s="3"/>
      <c r="H106" s="3"/>
      <c r="I106" s="3"/>
      <c r="J106" s="3"/>
      <c r="K106" s="3"/>
      <c r="L106" s="3"/>
      <c r="M106" s="3"/>
      <c r="N106" s="169"/>
    </row>
    <row r="107" spans="2:14" x14ac:dyDescent="0.2">
      <c r="B107" s="3"/>
      <c r="C107" s="3"/>
      <c r="D107" s="3"/>
      <c r="E107" s="3"/>
      <c r="F107" s="3"/>
      <c r="G107" s="3"/>
      <c r="H107" s="3"/>
      <c r="I107" s="3"/>
      <c r="J107" s="3"/>
      <c r="K107" s="3"/>
      <c r="L107" s="3"/>
      <c r="M107" s="3"/>
      <c r="N107" s="169"/>
    </row>
    <row r="108" spans="2:14" x14ac:dyDescent="0.2">
      <c r="B108" s="3"/>
      <c r="C108" s="3"/>
      <c r="D108" s="3"/>
      <c r="E108" s="3"/>
      <c r="F108" s="3"/>
      <c r="G108" s="3"/>
      <c r="H108" s="3"/>
      <c r="I108" s="3"/>
      <c r="J108" s="3"/>
      <c r="K108" s="3"/>
      <c r="L108" s="3"/>
      <c r="M108" s="3"/>
      <c r="N108" s="169"/>
    </row>
  </sheetData>
  <customSheetViews>
    <customSheetView guid="{5162BB63-DB3B-11D3-AA0A-00104B61DA78}" showRuler="0">
      <pane xSplit="1" ySplit="4" topLeftCell="B100" activePane="bottomRight" state="frozen"/>
      <selection pane="bottomRight" activeCell="N82" sqref="N82"/>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C54">
    <cfRule type="top10" dxfId="2186" priority="127" bottom="1" rank="1"/>
    <cfRule type="top10" dxfId="2185" priority="128" rank="1"/>
  </conditionalFormatting>
  <conditionalFormatting sqref="D54">
    <cfRule type="top10" dxfId="2184" priority="123" bottom="1" rank="1"/>
    <cfRule type="top10" dxfId="2183" priority="124" rank="1"/>
  </conditionalFormatting>
  <conditionalFormatting sqref="E54">
    <cfRule type="top10" dxfId="2182" priority="121" bottom="1" rank="1"/>
    <cfRule type="top10" dxfId="2181" priority="122" rank="1"/>
  </conditionalFormatting>
  <conditionalFormatting sqref="F54">
    <cfRule type="top10" dxfId="2180" priority="119" bottom="1" rank="1"/>
    <cfRule type="top10" dxfId="2179" priority="120" rank="1"/>
  </conditionalFormatting>
  <conditionalFormatting sqref="G54">
    <cfRule type="top10" dxfId="2178" priority="117" bottom="1" rank="1"/>
    <cfRule type="top10" dxfId="2177" priority="118" rank="1"/>
  </conditionalFormatting>
  <conditionalFormatting sqref="H54">
    <cfRule type="top10" dxfId="2176" priority="115" bottom="1" rank="1"/>
    <cfRule type="top10" dxfId="2175" priority="116" rank="1"/>
  </conditionalFormatting>
  <conditionalFormatting sqref="I54">
    <cfRule type="top10" dxfId="2174" priority="113" bottom="1" rank="1"/>
    <cfRule type="top10" dxfId="2173" priority="114" rank="1"/>
  </conditionalFormatting>
  <conditionalFormatting sqref="J54">
    <cfRule type="top10" dxfId="2172" priority="111" bottom="1" rank="1"/>
    <cfRule type="top10" dxfId="2171" priority="112" rank="1"/>
  </conditionalFormatting>
  <conditionalFormatting sqref="K54">
    <cfRule type="top10" dxfId="2170" priority="109" bottom="1" rank="1"/>
    <cfRule type="top10" dxfId="2169" priority="110" rank="1"/>
  </conditionalFormatting>
  <conditionalFormatting sqref="L54">
    <cfRule type="top10" dxfId="2168" priority="107" bottom="1" rank="1"/>
    <cfRule type="top10" dxfId="2167" priority="108" rank="1"/>
  </conditionalFormatting>
  <conditionalFormatting sqref="M54">
    <cfRule type="top10" dxfId="2166" priority="105" bottom="1" rank="1"/>
    <cfRule type="top10" dxfId="2165" priority="106" rank="1"/>
  </conditionalFormatting>
  <conditionalFormatting sqref="N54">
    <cfRule type="top10" dxfId="2164" priority="103" bottom="1" rank="1"/>
    <cfRule type="top10" dxfId="2163" priority="104" rank="1"/>
  </conditionalFormatting>
  <conditionalFormatting sqref="C5">
    <cfRule type="top10" dxfId="2162" priority="73" bottom="1" rank="1"/>
    <cfRule type="top10" dxfId="2161" priority="74" rank="1"/>
  </conditionalFormatting>
  <conditionalFormatting sqref="C6:C53">
    <cfRule type="top10" dxfId="2160" priority="25" bottom="1" rank="1"/>
    <cfRule type="top10" dxfId="2159" priority="26" rank="1"/>
  </conditionalFormatting>
  <conditionalFormatting sqref="N5:N54">
    <cfRule type="top10" dxfId="2158" priority="5" bottom="1" rank="1"/>
    <cfRule type="top10" dxfId="2157" priority="6" rank="1"/>
  </conditionalFormatting>
  <conditionalFormatting sqref="B6:B54">
    <cfRule type="top10" dxfId="2156" priority="125" bottom="1" rank="1"/>
    <cfRule type="top10" dxfId="2155" priority="126" rank="1"/>
  </conditionalFormatting>
  <conditionalFormatting sqref="D5:D53">
    <cfRule type="top10" dxfId="2154" priority="23" bottom="1" rank="1"/>
    <cfRule type="top10" dxfId="2153" priority="24" rank="1"/>
  </conditionalFormatting>
  <conditionalFormatting sqref="E5:E53">
    <cfRule type="top10" dxfId="2152" priority="21" bottom="1" rank="1"/>
    <cfRule type="top10" dxfId="2151" priority="22" rank="1"/>
  </conditionalFormatting>
  <conditionalFormatting sqref="F5:F53">
    <cfRule type="top10" dxfId="2150" priority="19" bottom="1" rank="1"/>
    <cfRule type="top10" dxfId="2149" priority="20" rank="1"/>
  </conditionalFormatting>
  <conditionalFormatting sqref="G5:G53">
    <cfRule type="top10" dxfId="2148" priority="17" bottom="1" rank="1"/>
    <cfRule type="top10" dxfId="2147" priority="18" rank="1"/>
  </conditionalFormatting>
  <conditionalFormatting sqref="H5:H53">
    <cfRule type="top10" dxfId="2146" priority="15" bottom="1" rank="1"/>
    <cfRule type="top10" dxfId="2145" priority="16" rank="1"/>
  </conditionalFormatting>
  <conditionalFormatting sqref="I5:I53">
    <cfRule type="top10" dxfId="2144" priority="13" bottom="1" rank="1"/>
    <cfRule type="top10" dxfId="2143" priority="14" rank="1"/>
  </conditionalFormatting>
  <conditionalFormatting sqref="J5:J53">
    <cfRule type="top10" dxfId="2142" priority="45" bottom="1" rank="1"/>
    <cfRule type="top10" dxfId="2141" priority="46" rank="1"/>
  </conditionalFormatting>
  <conditionalFormatting sqref="K5:K53">
    <cfRule type="top10" dxfId="2140" priority="11" bottom="1" rank="1"/>
    <cfRule type="top10" dxfId="2139" priority="12" rank="1"/>
  </conditionalFormatting>
  <conditionalFormatting sqref="L5:L53">
    <cfRule type="top10" dxfId="2138" priority="9" bottom="1" rank="1"/>
    <cfRule type="top10" dxfId="2137" priority="10" rank="1"/>
  </conditionalFormatting>
  <conditionalFormatting sqref="M5:M53">
    <cfRule type="top10" dxfId="2136" priority="7" bottom="1" rank="1"/>
    <cfRule type="top10" dxfId="2135" priority="8"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AJ178"/>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N55" sqref="N55:N56"/>
    </sheetView>
  </sheetViews>
  <sheetFormatPr defaultRowHeight="12.75" x14ac:dyDescent="0.2"/>
  <cols>
    <col min="1" max="1" width="9.85546875" style="139" bestFit="1" customWidth="1"/>
    <col min="2" max="13" width="7.7109375" customWidth="1"/>
    <col min="14" max="14" width="9.140625" style="103" bestFit="1" customWidth="1"/>
    <col min="16" max="36" width="9.140625" style="10"/>
  </cols>
  <sheetData>
    <row r="1" spans="1:27" ht="16.5" thickBot="1" x14ac:dyDescent="0.3">
      <c r="A1" s="243" t="s">
        <v>22</v>
      </c>
      <c r="B1" s="244"/>
      <c r="C1" s="244"/>
      <c r="D1" s="244"/>
      <c r="E1" s="245"/>
      <c r="F1" s="245"/>
      <c r="G1" s="245"/>
      <c r="H1" s="245"/>
      <c r="I1" s="245"/>
      <c r="J1" s="245"/>
      <c r="K1" s="245"/>
      <c r="L1" s="245"/>
      <c r="M1" s="245"/>
      <c r="N1" s="246"/>
    </row>
    <row r="2" spans="1:27" ht="13.5" thickBot="1" x14ac:dyDescent="0.25">
      <c r="A2" s="135" t="s">
        <v>113</v>
      </c>
      <c r="B2" s="40" t="s">
        <v>175</v>
      </c>
      <c r="C2" s="37" t="s">
        <v>435</v>
      </c>
      <c r="D2" s="38"/>
      <c r="E2" s="58"/>
      <c r="F2" s="68"/>
      <c r="G2" s="247" t="s">
        <v>80</v>
      </c>
      <c r="H2" s="247"/>
      <c r="I2" s="69"/>
      <c r="J2" s="69"/>
      <c r="K2" s="69"/>
      <c r="L2" s="69"/>
      <c r="M2" s="69"/>
      <c r="N2" s="165"/>
    </row>
    <row r="3" spans="1:27" ht="13.5" thickBot="1" x14ac:dyDescent="0.25">
      <c r="A3" s="136"/>
      <c r="B3" s="41" t="s">
        <v>176</v>
      </c>
      <c r="C3" s="36" t="s">
        <v>436</v>
      </c>
      <c r="D3" s="39"/>
      <c r="E3" s="41" t="s">
        <v>78</v>
      </c>
      <c r="F3" s="65">
        <v>155</v>
      </c>
      <c r="G3" s="17"/>
      <c r="H3" s="66" t="s">
        <v>81</v>
      </c>
      <c r="I3" s="67">
        <v>47.244</v>
      </c>
      <c r="J3" s="17"/>
      <c r="K3" s="17"/>
      <c r="L3" s="17"/>
      <c r="M3" s="17"/>
      <c r="N3" s="39"/>
    </row>
    <row r="4" spans="1:27" ht="15.75" thickBot="1" x14ac:dyDescent="0.3">
      <c r="A4" s="137" t="s">
        <v>1</v>
      </c>
      <c r="B4" s="49" t="s">
        <v>2</v>
      </c>
      <c r="C4" s="43" t="s">
        <v>3</v>
      </c>
      <c r="D4" s="49" t="s">
        <v>4</v>
      </c>
      <c r="E4" s="43" t="s">
        <v>5</v>
      </c>
      <c r="F4" s="49" t="s">
        <v>6</v>
      </c>
      <c r="G4" s="43" t="s">
        <v>7</v>
      </c>
      <c r="H4" s="49" t="s">
        <v>8</v>
      </c>
      <c r="I4" s="43" t="s">
        <v>9</v>
      </c>
      <c r="J4" s="49" t="s">
        <v>10</v>
      </c>
      <c r="K4" s="43" t="s">
        <v>11</v>
      </c>
      <c r="L4" s="49" t="s">
        <v>12</v>
      </c>
      <c r="M4" s="45" t="s">
        <v>13</v>
      </c>
      <c r="N4" s="154" t="s">
        <v>582</v>
      </c>
      <c r="O4" s="143" t="s">
        <v>611</v>
      </c>
      <c r="P4" s="23"/>
      <c r="Q4" s="23"/>
      <c r="R4" s="23"/>
      <c r="S4" s="23"/>
      <c r="T4" s="23"/>
      <c r="U4" s="23"/>
      <c r="V4" s="23"/>
      <c r="W4" s="23"/>
      <c r="X4" s="23"/>
      <c r="Y4" s="23"/>
      <c r="Z4" s="23"/>
      <c r="AA4" s="23"/>
    </row>
    <row r="5" spans="1:27" ht="14.25" x14ac:dyDescent="0.2">
      <c r="A5" s="138">
        <v>1972</v>
      </c>
      <c r="B5" s="98">
        <v>86.36</v>
      </c>
      <c r="C5" s="98">
        <v>22.86</v>
      </c>
      <c r="D5" s="98">
        <v>17.779999999999998</v>
      </c>
      <c r="E5" s="98">
        <v>142.24</v>
      </c>
      <c r="F5" s="98">
        <v>223.51999999999998</v>
      </c>
      <c r="G5" s="98">
        <v>350.52000000000004</v>
      </c>
      <c r="H5" s="98">
        <v>78.740000000000009</v>
      </c>
      <c r="I5" s="98">
        <v>187.96</v>
      </c>
      <c r="J5" s="98">
        <v>330.20000000000005</v>
      </c>
      <c r="K5" s="98">
        <v>294.64000000000004</v>
      </c>
      <c r="L5" s="98">
        <v>198.12</v>
      </c>
      <c r="M5" s="98">
        <v>66.040000000000006</v>
      </c>
      <c r="N5" s="174">
        <f t="shared" ref="N5:N41" si="0">IF(COUNT(B5:M5)=12,SUM(B5:M5),"")</f>
        <v>1998.98</v>
      </c>
      <c r="O5" s="144">
        <f t="shared" ref="O5" si="1">RANK(N5,N$5:N$60,0)</f>
        <v>34</v>
      </c>
      <c r="P5" s="13"/>
    </row>
    <row r="6" spans="1:27" ht="14.25" x14ac:dyDescent="0.2">
      <c r="A6" s="138">
        <v>1973</v>
      </c>
      <c r="B6" s="98">
        <v>2.54</v>
      </c>
      <c r="C6" s="98">
        <v>2.54</v>
      </c>
      <c r="D6" s="98">
        <v>2.54</v>
      </c>
      <c r="E6" s="98">
        <v>25.4</v>
      </c>
      <c r="F6" s="98">
        <v>182.87999999999997</v>
      </c>
      <c r="G6" s="98">
        <v>279.40000000000003</v>
      </c>
      <c r="H6" s="98">
        <v>198.12</v>
      </c>
      <c r="I6" s="98">
        <v>157.48000000000005</v>
      </c>
      <c r="J6" s="98">
        <v>266.70000000000005</v>
      </c>
      <c r="K6" s="98">
        <v>190.50000000000003</v>
      </c>
      <c r="L6" s="98">
        <v>360.68</v>
      </c>
      <c r="M6" s="98">
        <v>93.980000000000018</v>
      </c>
      <c r="N6" s="174">
        <f t="shared" si="0"/>
        <v>1762.7600000000002</v>
      </c>
      <c r="O6" s="144">
        <f t="shared" ref="O6:O52" si="2">RANK(N6,N$5:N$60,0)</f>
        <v>47</v>
      </c>
      <c r="P6" s="13"/>
    </row>
    <row r="7" spans="1:27" ht="14.25" x14ac:dyDescent="0.2">
      <c r="A7" s="138">
        <v>1974</v>
      </c>
      <c r="B7" s="98">
        <v>5.08</v>
      </c>
      <c r="C7" s="98">
        <v>2.54</v>
      </c>
      <c r="D7" s="98">
        <v>40.64</v>
      </c>
      <c r="E7" s="98">
        <v>7.62</v>
      </c>
      <c r="F7" s="98">
        <v>370.84000000000003</v>
      </c>
      <c r="G7" s="98">
        <v>241.30000000000007</v>
      </c>
      <c r="H7" s="98">
        <v>187.96000000000004</v>
      </c>
      <c r="I7" s="98">
        <v>251.45999999999998</v>
      </c>
      <c r="J7" s="98">
        <v>241.29999999999998</v>
      </c>
      <c r="K7" s="98">
        <v>322.58000000000004</v>
      </c>
      <c r="L7" s="98">
        <v>180.34</v>
      </c>
      <c r="M7" s="98">
        <v>91.44</v>
      </c>
      <c r="N7" s="174">
        <f t="shared" si="0"/>
        <v>1943.1000000000001</v>
      </c>
      <c r="O7" s="144">
        <f t="shared" si="2"/>
        <v>38</v>
      </c>
      <c r="P7" s="13"/>
    </row>
    <row r="8" spans="1:27" ht="14.25" x14ac:dyDescent="0.2">
      <c r="A8" s="138">
        <v>1975</v>
      </c>
      <c r="B8" s="98">
        <v>5.08</v>
      </c>
      <c r="C8" s="98">
        <v>5.08</v>
      </c>
      <c r="D8" s="98">
        <v>17.78</v>
      </c>
      <c r="E8" s="98">
        <v>10.16</v>
      </c>
      <c r="F8" s="98">
        <v>266.70000000000005</v>
      </c>
      <c r="G8" s="98">
        <v>198.11999999999995</v>
      </c>
      <c r="H8" s="98">
        <v>281.94</v>
      </c>
      <c r="I8" s="98">
        <v>248.92000000000002</v>
      </c>
      <c r="J8" s="98">
        <v>213.36</v>
      </c>
      <c r="K8" s="98">
        <v>345.44</v>
      </c>
      <c r="L8" s="98">
        <v>297.18</v>
      </c>
      <c r="M8" s="98">
        <v>182.88000000000002</v>
      </c>
      <c r="N8" s="174">
        <f t="shared" si="0"/>
        <v>2072.64</v>
      </c>
      <c r="O8" s="144">
        <f t="shared" si="2"/>
        <v>29</v>
      </c>
      <c r="P8" s="13"/>
    </row>
    <row r="9" spans="1:27" ht="14.25" x14ac:dyDescent="0.2">
      <c r="A9" s="138">
        <v>1976</v>
      </c>
      <c r="B9" s="98">
        <v>5.08</v>
      </c>
      <c r="C9" s="98">
        <v>0</v>
      </c>
      <c r="D9" s="98">
        <v>7.62</v>
      </c>
      <c r="E9" s="98">
        <v>68.58</v>
      </c>
      <c r="F9" s="98">
        <v>132.08000000000001</v>
      </c>
      <c r="G9" s="98">
        <v>238.76</v>
      </c>
      <c r="H9" s="98">
        <v>76.200000000000017</v>
      </c>
      <c r="I9" s="98">
        <v>187.95999999999998</v>
      </c>
      <c r="J9" s="98">
        <v>309.88000000000005</v>
      </c>
      <c r="K9" s="98">
        <v>200.66</v>
      </c>
      <c r="L9" s="98">
        <v>139.69999999999999</v>
      </c>
      <c r="M9" s="98">
        <v>35.56</v>
      </c>
      <c r="N9" s="174">
        <f t="shared" si="0"/>
        <v>1402.0800000000002</v>
      </c>
      <c r="O9" s="144">
        <f t="shared" si="2"/>
        <v>52</v>
      </c>
      <c r="P9" s="13"/>
    </row>
    <row r="10" spans="1:27" ht="14.25" x14ac:dyDescent="0.2">
      <c r="A10" s="138">
        <v>1977</v>
      </c>
      <c r="B10" s="98">
        <v>7.62</v>
      </c>
      <c r="C10" s="98">
        <v>2.54</v>
      </c>
      <c r="D10" s="98">
        <v>0</v>
      </c>
      <c r="E10" s="98">
        <v>10.16</v>
      </c>
      <c r="F10" s="98">
        <v>220.98</v>
      </c>
      <c r="G10" s="98">
        <v>177.80000000000004</v>
      </c>
      <c r="H10" s="98">
        <v>220.98000000000002</v>
      </c>
      <c r="I10" s="98">
        <v>297.18000000000006</v>
      </c>
      <c r="J10" s="98">
        <v>142.24</v>
      </c>
      <c r="K10" s="98">
        <v>368.30000000000007</v>
      </c>
      <c r="L10" s="98">
        <v>266.70000000000005</v>
      </c>
      <c r="M10" s="98">
        <v>124.46</v>
      </c>
      <c r="N10" s="174">
        <f t="shared" si="0"/>
        <v>1838.9600000000003</v>
      </c>
      <c r="O10" s="144">
        <f t="shared" si="2"/>
        <v>44</v>
      </c>
      <c r="P10" s="13"/>
    </row>
    <row r="11" spans="1:27" ht="14.25" x14ac:dyDescent="0.2">
      <c r="A11" s="138">
        <v>1978</v>
      </c>
      <c r="B11" s="98">
        <v>5.08</v>
      </c>
      <c r="C11" s="98">
        <v>5.08</v>
      </c>
      <c r="D11" s="98">
        <v>55.88</v>
      </c>
      <c r="E11" s="98">
        <v>185.42</v>
      </c>
      <c r="F11" s="98">
        <v>238.76</v>
      </c>
      <c r="G11" s="98">
        <v>304.80000000000013</v>
      </c>
      <c r="H11" s="98">
        <v>274.32</v>
      </c>
      <c r="I11" s="98">
        <v>185.42000000000004</v>
      </c>
      <c r="J11" s="98">
        <v>223.51999999999998</v>
      </c>
      <c r="K11" s="98">
        <v>350.52</v>
      </c>
      <c r="L11" s="98">
        <v>299.72000000000008</v>
      </c>
      <c r="M11" s="98">
        <v>99.06</v>
      </c>
      <c r="N11" s="174">
        <f t="shared" si="0"/>
        <v>2227.5800000000004</v>
      </c>
      <c r="O11" s="144">
        <f t="shared" si="2"/>
        <v>16</v>
      </c>
      <c r="P11" s="13"/>
    </row>
    <row r="12" spans="1:27" ht="14.25" x14ac:dyDescent="0.2">
      <c r="A12" s="138">
        <v>1979</v>
      </c>
      <c r="B12" s="98">
        <v>0</v>
      </c>
      <c r="C12" s="98">
        <v>2.54</v>
      </c>
      <c r="D12" s="98">
        <v>0</v>
      </c>
      <c r="E12" s="98">
        <v>162.56</v>
      </c>
      <c r="F12" s="98">
        <v>251.46</v>
      </c>
      <c r="G12" s="98">
        <v>309.88</v>
      </c>
      <c r="H12" s="98">
        <v>185.42</v>
      </c>
      <c r="I12" s="98">
        <v>195.57999999999996</v>
      </c>
      <c r="J12" s="98">
        <v>106.68</v>
      </c>
      <c r="K12" s="98">
        <v>363.22</v>
      </c>
      <c r="L12" s="98">
        <v>358.14</v>
      </c>
      <c r="M12" s="98">
        <v>50.79999999999999</v>
      </c>
      <c r="N12" s="174">
        <f t="shared" si="0"/>
        <v>1986.28</v>
      </c>
      <c r="O12" s="144">
        <f t="shared" si="2"/>
        <v>36</v>
      </c>
      <c r="P12" s="13"/>
    </row>
    <row r="13" spans="1:27" ht="14.25" x14ac:dyDescent="0.2">
      <c r="A13" s="138">
        <v>1980</v>
      </c>
      <c r="B13" s="98">
        <v>60.96</v>
      </c>
      <c r="C13" s="98">
        <v>12.7</v>
      </c>
      <c r="D13" s="98">
        <v>5.08</v>
      </c>
      <c r="E13" s="98">
        <v>15.239999999999998</v>
      </c>
      <c r="F13" s="98">
        <v>243.83999999999997</v>
      </c>
      <c r="G13" s="98">
        <v>264.16000000000003</v>
      </c>
      <c r="H13" s="98">
        <v>203.20000000000005</v>
      </c>
      <c r="I13" s="98">
        <v>279.40000000000003</v>
      </c>
      <c r="J13" s="98">
        <v>243.83999999999997</v>
      </c>
      <c r="K13" s="98">
        <v>160.02000000000004</v>
      </c>
      <c r="L13" s="98">
        <v>233.68</v>
      </c>
      <c r="M13" s="98">
        <v>167.64000000000001</v>
      </c>
      <c r="N13" s="174">
        <f t="shared" si="0"/>
        <v>1889.7600000000002</v>
      </c>
      <c r="O13" s="144">
        <f t="shared" si="2"/>
        <v>41</v>
      </c>
      <c r="P13" s="13"/>
    </row>
    <row r="14" spans="1:27" ht="14.25" x14ac:dyDescent="0.2">
      <c r="A14" s="138">
        <v>1981</v>
      </c>
      <c r="B14" s="98">
        <v>25.4</v>
      </c>
      <c r="C14" s="98">
        <v>2.54</v>
      </c>
      <c r="D14" s="98">
        <v>68.58</v>
      </c>
      <c r="E14" s="98">
        <v>345.44000000000005</v>
      </c>
      <c r="F14" s="98">
        <v>215.89999999999998</v>
      </c>
      <c r="G14" s="98">
        <v>335.28000000000014</v>
      </c>
      <c r="H14" s="98">
        <v>236.22000000000003</v>
      </c>
      <c r="I14" s="98">
        <v>185.42000000000002</v>
      </c>
      <c r="J14" s="98">
        <v>162.56</v>
      </c>
      <c r="K14" s="98">
        <v>200.66000000000003</v>
      </c>
      <c r="L14" s="98">
        <v>386.0800000000001</v>
      </c>
      <c r="M14" s="98">
        <v>144.78</v>
      </c>
      <c r="N14" s="174">
        <f t="shared" si="0"/>
        <v>2308.8600000000006</v>
      </c>
      <c r="O14" s="144">
        <f t="shared" si="2"/>
        <v>11</v>
      </c>
      <c r="P14" s="13"/>
    </row>
    <row r="15" spans="1:27" ht="14.25" x14ac:dyDescent="0.2">
      <c r="A15" s="138">
        <v>1982</v>
      </c>
      <c r="B15" s="98">
        <v>106.68</v>
      </c>
      <c r="C15" s="98">
        <v>2.54</v>
      </c>
      <c r="D15" s="98">
        <v>0</v>
      </c>
      <c r="E15" s="98">
        <v>68.58</v>
      </c>
      <c r="F15" s="98">
        <v>320.04000000000008</v>
      </c>
      <c r="G15" s="98">
        <v>152.4</v>
      </c>
      <c r="H15" s="98">
        <v>185.42000000000002</v>
      </c>
      <c r="I15" s="98">
        <v>198.11999999999998</v>
      </c>
      <c r="J15" s="98">
        <v>248.92000000000002</v>
      </c>
      <c r="K15" s="98">
        <v>309.88000000000005</v>
      </c>
      <c r="L15" s="98">
        <v>182.88000000000002</v>
      </c>
      <c r="M15" s="98">
        <v>12.7</v>
      </c>
      <c r="N15" s="174">
        <f t="shared" si="0"/>
        <v>1788.1600000000003</v>
      </c>
      <c r="O15" s="144">
        <f t="shared" si="2"/>
        <v>45</v>
      </c>
      <c r="P15" s="13"/>
    </row>
    <row r="16" spans="1:27" ht="14.25" x14ac:dyDescent="0.2">
      <c r="A16" s="138">
        <v>1983</v>
      </c>
      <c r="B16" s="98">
        <v>7.62</v>
      </c>
      <c r="C16" s="98">
        <v>7.62</v>
      </c>
      <c r="D16" s="98">
        <v>10.16</v>
      </c>
      <c r="E16" s="98">
        <v>71.12</v>
      </c>
      <c r="F16" s="98">
        <v>279.40000000000009</v>
      </c>
      <c r="G16" s="98">
        <v>259.08000000000004</v>
      </c>
      <c r="H16" s="98">
        <v>144.78000000000003</v>
      </c>
      <c r="I16" s="98">
        <v>162.56</v>
      </c>
      <c r="J16" s="98">
        <v>403.85999999999996</v>
      </c>
      <c r="K16" s="98">
        <v>223.52</v>
      </c>
      <c r="L16" s="98">
        <v>274.32000000000005</v>
      </c>
      <c r="M16" s="98">
        <v>149.86000000000001</v>
      </c>
      <c r="N16" s="174">
        <f t="shared" si="0"/>
        <v>1993.9</v>
      </c>
      <c r="O16" s="144">
        <f t="shared" si="2"/>
        <v>35</v>
      </c>
      <c r="P16" s="13"/>
    </row>
    <row r="17" spans="1:16" ht="14.25" x14ac:dyDescent="0.2">
      <c r="A17" s="138">
        <v>1984</v>
      </c>
      <c r="B17" s="98">
        <v>22.86</v>
      </c>
      <c r="C17" s="98">
        <v>50.8</v>
      </c>
      <c r="D17" s="98">
        <v>2.54</v>
      </c>
      <c r="E17" s="98">
        <v>33.020000000000003</v>
      </c>
      <c r="F17" s="98">
        <v>195.57999999999998</v>
      </c>
      <c r="G17" s="98">
        <v>241.29999999999998</v>
      </c>
      <c r="H17" s="98">
        <v>175.26000000000002</v>
      </c>
      <c r="I17" s="98">
        <v>317.49999999999994</v>
      </c>
      <c r="J17" s="98">
        <v>325.12</v>
      </c>
      <c r="K17" s="98">
        <v>429.26</v>
      </c>
      <c r="L17" s="98">
        <v>284.48</v>
      </c>
      <c r="M17" s="98">
        <v>10.16</v>
      </c>
      <c r="N17" s="174">
        <f t="shared" si="0"/>
        <v>2087.88</v>
      </c>
      <c r="O17" s="144">
        <f t="shared" si="2"/>
        <v>27</v>
      </c>
      <c r="P17" s="13"/>
    </row>
    <row r="18" spans="1:16" ht="14.25" x14ac:dyDescent="0.2">
      <c r="A18" s="138">
        <v>1985</v>
      </c>
      <c r="B18" s="98">
        <v>2.54</v>
      </c>
      <c r="C18" s="98">
        <v>5.08</v>
      </c>
      <c r="D18" s="98">
        <v>15.239999999999998</v>
      </c>
      <c r="E18" s="98">
        <v>58.42</v>
      </c>
      <c r="F18" s="98">
        <v>370.84000000000003</v>
      </c>
      <c r="G18" s="98">
        <v>297.17999999999989</v>
      </c>
      <c r="H18" s="98">
        <v>187.96</v>
      </c>
      <c r="I18" s="98">
        <v>170.18</v>
      </c>
      <c r="J18" s="98">
        <v>406.40000000000009</v>
      </c>
      <c r="K18" s="98">
        <v>137.16000000000005</v>
      </c>
      <c r="L18" s="98">
        <v>139.69999999999999</v>
      </c>
      <c r="M18" s="98">
        <v>129.54000000000002</v>
      </c>
      <c r="N18" s="174">
        <f t="shared" si="0"/>
        <v>1920.2400000000002</v>
      </c>
      <c r="O18" s="144">
        <f t="shared" si="2"/>
        <v>40</v>
      </c>
      <c r="P18" s="13"/>
    </row>
    <row r="19" spans="1:16" ht="14.25" x14ac:dyDescent="0.2">
      <c r="A19" s="138">
        <v>1986</v>
      </c>
      <c r="B19" s="98">
        <v>2.54</v>
      </c>
      <c r="C19" s="98">
        <v>10.16</v>
      </c>
      <c r="D19" s="98">
        <v>91.440000000000012</v>
      </c>
      <c r="E19" s="98">
        <v>132.08000000000001</v>
      </c>
      <c r="F19" s="98">
        <v>96.52</v>
      </c>
      <c r="G19" s="98">
        <v>322.58000000000004</v>
      </c>
      <c r="H19" s="98">
        <v>182.88</v>
      </c>
      <c r="I19" s="98">
        <v>256.54000000000002</v>
      </c>
      <c r="J19" s="98">
        <v>223.52</v>
      </c>
      <c r="K19" s="98">
        <v>579.11999999999989</v>
      </c>
      <c r="L19" s="98">
        <v>213.35999999999996</v>
      </c>
      <c r="M19" s="98">
        <v>38.099999999999994</v>
      </c>
      <c r="N19" s="174">
        <f t="shared" si="0"/>
        <v>2148.8399999999997</v>
      </c>
      <c r="O19" s="144">
        <f t="shared" si="2"/>
        <v>24</v>
      </c>
      <c r="P19" s="13"/>
    </row>
    <row r="20" spans="1:16" ht="14.25" x14ac:dyDescent="0.2">
      <c r="A20" s="138">
        <v>1987</v>
      </c>
      <c r="B20" s="98">
        <v>2.54</v>
      </c>
      <c r="C20" s="98">
        <v>7.62</v>
      </c>
      <c r="D20" s="98">
        <v>0</v>
      </c>
      <c r="E20" s="98">
        <v>185.42</v>
      </c>
      <c r="F20" s="98">
        <v>170.17999999999998</v>
      </c>
      <c r="G20" s="98">
        <v>297.18</v>
      </c>
      <c r="H20" s="98">
        <v>254.00000000000003</v>
      </c>
      <c r="I20" s="98">
        <v>330.20000000000005</v>
      </c>
      <c r="J20" s="98">
        <v>347.98000000000008</v>
      </c>
      <c r="K20" s="98">
        <v>248.92000000000002</v>
      </c>
      <c r="L20" s="98">
        <v>220.98000000000002</v>
      </c>
      <c r="M20" s="98">
        <v>99.06</v>
      </c>
      <c r="N20" s="174">
        <f t="shared" si="0"/>
        <v>2164.0800000000004</v>
      </c>
      <c r="O20" s="144">
        <f t="shared" si="2"/>
        <v>22</v>
      </c>
      <c r="P20" s="13"/>
    </row>
    <row r="21" spans="1:16" ht="14.25" x14ac:dyDescent="0.2">
      <c r="A21" s="138">
        <v>1988</v>
      </c>
      <c r="B21" s="98">
        <v>0</v>
      </c>
      <c r="C21" s="98">
        <v>2.54</v>
      </c>
      <c r="D21" s="98">
        <v>5.08</v>
      </c>
      <c r="E21" s="98">
        <v>43.18</v>
      </c>
      <c r="F21" s="98">
        <v>391.15999999999997</v>
      </c>
      <c r="G21" s="98">
        <v>370.84</v>
      </c>
      <c r="H21" s="98">
        <v>248.92000000000002</v>
      </c>
      <c r="I21" s="98">
        <v>320.04000000000008</v>
      </c>
      <c r="J21" s="98">
        <v>281.94</v>
      </c>
      <c r="K21" s="98">
        <v>401.32000000000005</v>
      </c>
      <c r="L21" s="98">
        <v>365.76</v>
      </c>
      <c r="M21" s="98">
        <v>162.56000000000003</v>
      </c>
      <c r="N21" s="174">
        <f t="shared" si="0"/>
        <v>2593.3400000000006</v>
      </c>
      <c r="O21" s="144">
        <f t="shared" si="2"/>
        <v>7</v>
      </c>
      <c r="P21" s="13"/>
    </row>
    <row r="22" spans="1:16" ht="14.25" x14ac:dyDescent="0.2">
      <c r="A22" s="138">
        <v>1989</v>
      </c>
      <c r="B22" s="98">
        <v>20.32</v>
      </c>
      <c r="C22" s="98">
        <v>27.939999999999998</v>
      </c>
      <c r="D22" s="98">
        <v>7.62</v>
      </c>
      <c r="E22" s="98">
        <v>0</v>
      </c>
      <c r="F22" s="98">
        <v>223.52</v>
      </c>
      <c r="G22" s="98">
        <v>284.48</v>
      </c>
      <c r="H22" s="98">
        <v>259.08</v>
      </c>
      <c r="I22" s="98">
        <v>322.58000000000004</v>
      </c>
      <c r="J22" s="98">
        <v>226.05999999999995</v>
      </c>
      <c r="K22" s="98">
        <v>246.38</v>
      </c>
      <c r="L22" s="98">
        <v>342.89999999999992</v>
      </c>
      <c r="M22" s="98">
        <v>226.06000000000003</v>
      </c>
      <c r="N22" s="174">
        <f t="shared" si="0"/>
        <v>2186.94</v>
      </c>
      <c r="O22" s="144">
        <f t="shared" si="2"/>
        <v>20</v>
      </c>
      <c r="P22" s="13"/>
    </row>
    <row r="23" spans="1:16" ht="14.25" x14ac:dyDescent="0.2">
      <c r="A23" s="138">
        <v>1990</v>
      </c>
      <c r="B23" s="98">
        <v>53.339999999999996</v>
      </c>
      <c r="C23" s="98">
        <v>0</v>
      </c>
      <c r="D23" s="98">
        <v>30.479999999999997</v>
      </c>
      <c r="E23" s="98">
        <v>35.559999999999995</v>
      </c>
      <c r="F23" s="98">
        <v>279.39999999999998</v>
      </c>
      <c r="G23" s="98">
        <v>162.56</v>
      </c>
      <c r="H23" s="98">
        <v>314.95999999999998</v>
      </c>
      <c r="I23" s="98">
        <v>309.88000000000017</v>
      </c>
      <c r="J23" s="98">
        <v>309.87999999999994</v>
      </c>
      <c r="K23" s="98">
        <v>342.9</v>
      </c>
      <c r="L23" s="98">
        <v>274.32000000000005</v>
      </c>
      <c r="M23" s="98">
        <v>165.09999999999997</v>
      </c>
      <c r="N23" s="174">
        <f t="shared" si="0"/>
        <v>2278.38</v>
      </c>
      <c r="O23" s="144">
        <f t="shared" si="2"/>
        <v>14</v>
      </c>
      <c r="P23" s="13"/>
    </row>
    <row r="24" spans="1:16" ht="14.25" x14ac:dyDescent="0.2">
      <c r="A24" s="138">
        <v>1991</v>
      </c>
      <c r="B24" s="98">
        <v>38.1</v>
      </c>
      <c r="C24" s="98">
        <v>5.08</v>
      </c>
      <c r="D24" s="98">
        <v>50.8</v>
      </c>
      <c r="E24" s="98">
        <v>91.44</v>
      </c>
      <c r="F24" s="98">
        <v>325.12</v>
      </c>
      <c r="G24" s="98">
        <v>391.16000000000014</v>
      </c>
      <c r="H24" s="98">
        <v>325.12</v>
      </c>
      <c r="I24" s="98">
        <v>304.8</v>
      </c>
      <c r="J24" s="98">
        <v>482.6</v>
      </c>
      <c r="K24" s="98">
        <v>337.82</v>
      </c>
      <c r="L24" s="98">
        <v>370.84000000000003</v>
      </c>
      <c r="M24" s="98">
        <v>43.18</v>
      </c>
      <c r="N24" s="174">
        <f t="shared" si="0"/>
        <v>2766.0600000000004</v>
      </c>
      <c r="O24" s="144">
        <f t="shared" si="2"/>
        <v>2</v>
      </c>
      <c r="P24" s="13"/>
    </row>
    <row r="25" spans="1:16" ht="14.25" x14ac:dyDescent="0.2">
      <c r="A25" s="138">
        <v>1992</v>
      </c>
      <c r="B25" s="98">
        <v>2.54</v>
      </c>
      <c r="C25" s="98">
        <v>2.54</v>
      </c>
      <c r="D25" s="98">
        <v>2.54</v>
      </c>
      <c r="E25" s="98">
        <v>147.32</v>
      </c>
      <c r="F25" s="98">
        <v>218.43999999999997</v>
      </c>
      <c r="G25" s="98">
        <v>408.94000000000005</v>
      </c>
      <c r="H25" s="98">
        <v>213.35999999999999</v>
      </c>
      <c r="I25" s="98">
        <v>289.56000000000006</v>
      </c>
      <c r="J25" s="98">
        <v>254</v>
      </c>
      <c r="K25" s="98">
        <v>416.56</v>
      </c>
      <c r="L25" s="98">
        <v>269.24000000000007</v>
      </c>
      <c r="M25" s="98">
        <v>63.499999999999993</v>
      </c>
      <c r="N25" s="174">
        <f t="shared" si="0"/>
        <v>2288.5400000000004</v>
      </c>
      <c r="O25" s="144">
        <f t="shared" si="2"/>
        <v>13</v>
      </c>
      <c r="P25" s="13"/>
    </row>
    <row r="26" spans="1:16" ht="14.25" x14ac:dyDescent="0.2">
      <c r="A26" s="138">
        <v>1993</v>
      </c>
      <c r="B26" s="98">
        <v>114.30000000000001</v>
      </c>
      <c r="C26" s="98">
        <v>2.54</v>
      </c>
      <c r="D26" s="98">
        <v>38.099999999999994</v>
      </c>
      <c r="E26" s="98">
        <v>126.99999999999999</v>
      </c>
      <c r="F26" s="98">
        <v>307.34000000000003</v>
      </c>
      <c r="G26" s="98">
        <v>416.56</v>
      </c>
      <c r="H26" s="98">
        <v>355.6</v>
      </c>
      <c r="I26" s="98">
        <v>294.64000000000004</v>
      </c>
      <c r="J26" s="98">
        <v>337.82</v>
      </c>
      <c r="K26" s="98">
        <v>276.86</v>
      </c>
      <c r="L26" s="98">
        <v>370.84000000000003</v>
      </c>
      <c r="M26" s="98">
        <v>111.76000000000002</v>
      </c>
      <c r="N26" s="174">
        <f t="shared" si="0"/>
        <v>2753.3600000000006</v>
      </c>
      <c r="O26" s="144">
        <f t="shared" si="2"/>
        <v>4</v>
      </c>
      <c r="P26" s="13"/>
    </row>
    <row r="27" spans="1:16" ht="14.25" x14ac:dyDescent="0.2">
      <c r="A27" s="138">
        <v>1994</v>
      </c>
      <c r="B27" s="98">
        <v>33.020000000000003</v>
      </c>
      <c r="C27" s="98">
        <v>12.7</v>
      </c>
      <c r="D27" s="98">
        <v>50.8</v>
      </c>
      <c r="E27" s="98">
        <v>22.86</v>
      </c>
      <c r="F27" s="98">
        <v>294.64</v>
      </c>
      <c r="G27" s="98">
        <v>246.38000000000002</v>
      </c>
      <c r="H27" s="98">
        <v>190.5</v>
      </c>
      <c r="I27" s="98">
        <v>266.7</v>
      </c>
      <c r="J27" s="98">
        <v>251.45999999999998</v>
      </c>
      <c r="K27" s="98">
        <v>358.14000000000004</v>
      </c>
      <c r="L27" s="98">
        <v>424.17999999999995</v>
      </c>
      <c r="M27" s="98">
        <v>58.42</v>
      </c>
      <c r="N27" s="174">
        <f t="shared" si="0"/>
        <v>2209.8000000000002</v>
      </c>
      <c r="O27" s="144">
        <f t="shared" si="2"/>
        <v>17</v>
      </c>
      <c r="P27" s="13"/>
    </row>
    <row r="28" spans="1:16" ht="14.25" x14ac:dyDescent="0.2">
      <c r="A28" s="138">
        <v>1995</v>
      </c>
      <c r="B28" s="98">
        <v>10.16</v>
      </c>
      <c r="C28" s="98">
        <v>2.54</v>
      </c>
      <c r="D28" s="98">
        <v>30.480000000000004</v>
      </c>
      <c r="E28" s="98">
        <v>180.34</v>
      </c>
      <c r="F28" s="98">
        <v>276.86</v>
      </c>
      <c r="G28" s="98">
        <v>322.5800000000001</v>
      </c>
      <c r="H28" s="98">
        <v>256.54000000000002</v>
      </c>
      <c r="I28" s="98">
        <v>205.73999999999998</v>
      </c>
      <c r="J28" s="98">
        <v>198.12</v>
      </c>
      <c r="K28" s="98">
        <v>253.99999999999997</v>
      </c>
      <c r="L28" s="98">
        <v>434.34000000000003</v>
      </c>
      <c r="M28" s="98">
        <v>132.08000000000001</v>
      </c>
      <c r="N28" s="174">
        <f t="shared" si="0"/>
        <v>2303.7800000000002</v>
      </c>
      <c r="O28" s="144">
        <f t="shared" si="2"/>
        <v>12</v>
      </c>
      <c r="P28" s="13"/>
    </row>
    <row r="29" spans="1:16" ht="14.25" x14ac:dyDescent="0.2">
      <c r="A29" s="138">
        <v>1996</v>
      </c>
      <c r="B29" s="98">
        <v>210.82</v>
      </c>
      <c r="C29" s="98">
        <v>22.86</v>
      </c>
      <c r="D29" s="98">
        <v>27.94</v>
      </c>
      <c r="E29" s="98">
        <v>48.260000000000005</v>
      </c>
      <c r="F29" s="98">
        <v>309.88</v>
      </c>
      <c r="G29" s="98">
        <v>228.60000000000005</v>
      </c>
      <c r="H29" s="98">
        <v>266.69999999999993</v>
      </c>
      <c r="I29" s="98">
        <v>233.68000000000004</v>
      </c>
      <c r="J29" s="98">
        <v>292.10000000000008</v>
      </c>
      <c r="K29" s="98">
        <v>238.76</v>
      </c>
      <c r="L29" s="98">
        <v>271.77999999999997</v>
      </c>
      <c r="M29" s="98">
        <v>50.8</v>
      </c>
      <c r="N29" s="174">
        <f t="shared" si="0"/>
        <v>2202.1800000000003</v>
      </c>
      <c r="O29" s="144">
        <f t="shared" si="2"/>
        <v>19</v>
      </c>
      <c r="P29" s="13"/>
    </row>
    <row r="30" spans="1:16" ht="14.25" x14ac:dyDescent="0.2">
      <c r="A30" s="138">
        <v>1997</v>
      </c>
      <c r="B30" s="98">
        <v>15.24</v>
      </c>
      <c r="C30" s="98">
        <v>0</v>
      </c>
      <c r="D30" s="98">
        <v>0</v>
      </c>
      <c r="E30" s="98">
        <v>30.48</v>
      </c>
      <c r="F30" s="98">
        <v>330.20000000000005</v>
      </c>
      <c r="G30" s="98">
        <v>187.96000000000004</v>
      </c>
      <c r="H30" s="98">
        <v>236.22</v>
      </c>
      <c r="I30" s="98">
        <v>281.94</v>
      </c>
      <c r="J30" s="98">
        <v>147.32</v>
      </c>
      <c r="K30" s="98">
        <v>259.08000000000004</v>
      </c>
      <c r="L30" s="98">
        <v>220.98</v>
      </c>
      <c r="M30" s="98">
        <v>5.08</v>
      </c>
      <c r="N30" s="174">
        <f t="shared" si="0"/>
        <v>1714.5</v>
      </c>
      <c r="O30" s="144">
        <f t="shared" si="2"/>
        <v>48</v>
      </c>
      <c r="P30" s="13"/>
    </row>
    <row r="31" spans="1:16" ht="14.25" x14ac:dyDescent="0.2">
      <c r="A31" s="138">
        <v>1998</v>
      </c>
      <c r="B31" s="98">
        <v>0</v>
      </c>
      <c r="C31" s="98">
        <v>0</v>
      </c>
      <c r="D31" s="98">
        <v>0</v>
      </c>
      <c r="E31" s="98">
        <v>73.660000000000011</v>
      </c>
      <c r="F31" s="98">
        <v>200.66</v>
      </c>
      <c r="G31" s="98">
        <v>259.08000000000004</v>
      </c>
      <c r="H31" s="98">
        <v>281.94000000000005</v>
      </c>
      <c r="I31" s="98">
        <v>320.04000000000013</v>
      </c>
      <c r="J31" s="98">
        <v>287.02</v>
      </c>
      <c r="K31" s="98">
        <v>238.76</v>
      </c>
      <c r="L31" s="98">
        <v>335.28000000000003</v>
      </c>
      <c r="M31" s="98">
        <v>208.28</v>
      </c>
      <c r="N31" s="174">
        <f t="shared" si="0"/>
        <v>2204.7200000000003</v>
      </c>
      <c r="O31" s="144">
        <f t="shared" si="2"/>
        <v>18</v>
      </c>
      <c r="P31" s="13"/>
    </row>
    <row r="32" spans="1:16" ht="14.25" x14ac:dyDescent="0.2">
      <c r="A32" s="138">
        <v>1999</v>
      </c>
      <c r="B32" s="98">
        <v>48.26</v>
      </c>
      <c r="C32" s="98">
        <v>99.06</v>
      </c>
      <c r="D32" s="98">
        <v>38.1</v>
      </c>
      <c r="E32" s="98">
        <v>71.120000000000019</v>
      </c>
      <c r="F32" s="98">
        <v>330.20000000000005</v>
      </c>
      <c r="G32" s="98">
        <v>317.50000000000006</v>
      </c>
      <c r="H32" s="98">
        <v>101.60000000000001</v>
      </c>
      <c r="I32" s="98">
        <v>264.16000000000003</v>
      </c>
      <c r="J32" s="98">
        <v>441.96</v>
      </c>
      <c r="K32" s="98">
        <v>215.9</v>
      </c>
      <c r="L32" s="98">
        <v>297.18000000000006</v>
      </c>
      <c r="M32" s="98">
        <v>381.00000000000011</v>
      </c>
      <c r="N32" s="174">
        <f t="shared" si="0"/>
        <v>2606.04</v>
      </c>
      <c r="O32" s="144">
        <f t="shared" si="2"/>
        <v>6</v>
      </c>
      <c r="P32" s="13"/>
    </row>
    <row r="33" spans="1:16" ht="14.25" x14ac:dyDescent="0.2">
      <c r="A33" s="138">
        <v>2000</v>
      </c>
      <c r="B33" s="98">
        <v>53.339999999999996</v>
      </c>
      <c r="C33" s="98">
        <v>2.54</v>
      </c>
      <c r="D33" s="98">
        <v>10.16</v>
      </c>
      <c r="E33" s="98">
        <v>106.67999999999999</v>
      </c>
      <c r="F33" s="98">
        <v>299.72000000000003</v>
      </c>
      <c r="G33" s="98">
        <v>289.56</v>
      </c>
      <c r="H33" s="98">
        <v>162.55999999999997</v>
      </c>
      <c r="I33" s="98">
        <v>238.75999999999996</v>
      </c>
      <c r="J33" s="98">
        <v>327.65999999999997</v>
      </c>
      <c r="K33" s="98">
        <v>353.06</v>
      </c>
      <c r="L33" s="98">
        <v>213.35999999999996</v>
      </c>
      <c r="M33" s="98">
        <v>193.04</v>
      </c>
      <c r="N33" s="174">
        <f t="shared" si="0"/>
        <v>2250.44</v>
      </c>
      <c r="O33" s="144">
        <f t="shared" si="2"/>
        <v>15</v>
      </c>
      <c r="P33" s="13"/>
    </row>
    <row r="34" spans="1:16" ht="14.25" x14ac:dyDescent="0.2">
      <c r="A34" s="138">
        <v>2001</v>
      </c>
      <c r="B34" s="98">
        <v>17.78</v>
      </c>
      <c r="C34" s="98">
        <v>0</v>
      </c>
      <c r="D34" s="98">
        <v>10.16</v>
      </c>
      <c r="E34" s="98">
        <v>30.48</v>
      </c>
      <c r="F34" s="98">
        <v>132.08000000000001</v>
      </c>
      <c r="G34" s="98">
        <v>162.56</v>
      </c>
      <c r="H34" s="98">
        <v>289.56000000000012</v>
      </c>
      <c r="I34" s="98">
        <v>210.82</v>
      </c>
      <c r="J34" s="98">
        <v>228.60000000000002</v>
      </c>
      <c r="K34" s="98">
        <v>259.08000000000004</v>
      </c>
      <c r="L34" s="98">
        <v>213.36</v>
      </c>
      <c r="M34" s="98">
        <v>302.26000000000005</v>
      </c>
      <c r="N34" s="174">
        <f t="shared" si="0"/>
        <v>1856.74</v>
      </c>
      <c r="O34" s="144">
        <f t="shared" si="2"/>
        <v>42</v>
      </c>
    </row>
    <row r="35" spans="1:16" ht="14.25" x14ac:dyDescent="0.2">
      <c r="A35" s="138">
        <v>2002</v>
      </c>
      <c r="B35" s="98">
        <v>22.86</v>
      </c>
      <c r="C35" s="98">
        <v>7.62</v>
      </c>
      <c r="D35" s="98">
        <v>20.32</v>
      </c>
      <c r="E35" s="98">
        <v>73.660000000000011</v>
      </c>
      <c r="F35" s="98">
        <v>205.73999999999998</v>
      </c>
      <c r="G35" s="98">
        <v>309.88000000000005</v>
      </c>
      <c r="H35" s="98">
        <v>269.23999999999995</v>
      </c>
      <c r="I35" s="98">
        <v>340.35999999999996</v>
      </c>
      <c r="J35" s="98">
        <v>147.32</v>
      </c>
      <c r="K35" s="98">
        <v>248.92</v>
      </c>
      <c r="L35" s="98">
        <v>259.08000000000004</v>
      </c>
      <c r="M35" s="98">
        <v>27.94</v>
      </c>
      <c r="N35" s="174">
        <f t="shared" si="0"/>
        <v>1932.94</v>
      </c>
      <c r="O35" s="144">
        <f t="shared" si="2"/>
        <v>39</v>
      </c>
    </row>
    <row r="36" spans="1:16" ht="14.25" x14ac:dyDescent="0.2">
      <c r="A36" s="138">
        <v>2003</v>
      </c>
      <c r="B36" s="98">
        <v>2.54</v>
      </c>
      <c r="C36" s="98">
        <v>12.7</v>
      </c>
      <c r="D36" s="98">
        <v>0</v>
      </c>
      <c r="E36" s="98">
        <v>144.78</v>
      </c>
      <c r="F36" s="98">
        <v>226.06</v>
      </c>
      <c r="G36" s="98">
        <v>259.08</v>
      </c>
      <c r="H36" s="98">
        <v>264.15999999999997</v>
      </c>
      <c r="I36" s="98">
        <v>312.42</v>
      </c>
      <c r="J36" s="98">
        <v>398.78000000000003</v>
      </c>
      <c r="K36" s="98">
        <v>396.24</v>
      </c>
      <c r="L36" s="98">
        <v>436.88000000000005</v>
      </c>
      <c r="M36" s="98">
        <v>218.43999999999997</v>
      </c>
      <c r="N36" s="174">
        <f t="shared" si="0"/>
        <v>2672.08</v>
      </c>
      <c r="O36" s="144">
        <f t="shared" si="2"/>
        <v>5</v>
      </c>
    </row>
    <row r="37" spans="1:16" ht="14.25" x14ac:dyDescent="0.2">
      <c r="A37" s="138">
        <v>2004</v>
      </c>
      <c r="B37" s="98">
        <v>22.86</v>
      </c>
      <c r="C37" s="98">
        <v>2.54</v>
      </c>
      <c r="D37" s="98">
        <v>2.54</v>
      </c>
      <c r="E37" s="98">
        <v>81.279999999999987</v>
      </c>
      <c r="F37" s="98">
        <v>299.72000000000008</v>
      </c>
      <c r="G37" s="98">
        <v>302.26</v>
      </c>
      <c r="H37" s="98">
        <v>162.55999999999995</v>
      </c>
      <c r="I37" s="98">
        <v>375.92000000000007</v>
      </c>
      <c r="J37" s="98">
        <v>195.58</v>
      </c>
      <c r="K37" s="98">
        <v>254</v>
      </c>
      <c r="L37" s="98">
        <v>276.86000000000007</v>
      </c>
      <c r="M37" s="98">
        <v>45.72</v>
      </c>
      <c r="N37" s="174">
        <f t="shared" si="0"/>
        <v>2021.8400000000001</v>
      </c>
      <c r="O37" s="144">
        <f t="shared" si="2"/>
        <v>33</v>
      </c>
    </row>
    <row r="38" spans="1:16" ht="14.25" x14ac:dyDescent="0.2">
      <c r="A38" s="138">
        <v>2005</v>
      </c>
      <c r="B38" s="98">
        <v>35.559999999999995</v>
      </c>
      <c r="C38" s="98">
        <v>2.54</v>
      </c>
      <c r="D38" s="98">
        <v>38.1</v>
      </c>
      <c r="E38" s="98">
        <v>55.879999999999995</v>
      </c>
      <c r="F38" s="98">
        <v>309.88</v>
      </c>
      <c r="G38" s="98">
        <v>160.02000000000001</v>
      </c>
      <c r="H38" s="98">
        <v>213.35999999999996</v>
      </c>
      <c r="I38" s="98">
        <v>274.32000000000005</v>
      </c>
      <c r="J38" s="98">
        <v>307.33999999999997</v>
      </c>
      <c r="K38" s="98">
        <v>152.4</v>
      </c>
      <c r="L38" s="98">
        <v>251.45999999999998</v>
      </c>
      <c r="M38" s="98">
        <v>167.64000000000001</v>
      </c>
      <c r="N38" s="174">
        <f t="shared" si="0"/>
        <v>1968.5</v>
      </c>
      <c r="O38" s="144">
        <f t="shared" si="2"/>
        <v>37</v>
      </c>
    </row>
    <row r="39" spans="1:16" ht="14.25" x14ac:dyDescent="0.2">
      <c r="A39" s="138">
        <v>2006</v>
      </c>
      <c r="B39" s="98">
        <v>15.24</v>
      </c>
      <c r="C39" s="98">
        <v>12.7</v>
      </c>
      <c r="D39" s="98">
        <v>91.440000000000012</v>
      </c>
      <c r="E39" s="98">
        <v>106.68</v>
      </c>
      <c r="F39" s="98">
        <v>43.18</v>
      </c>
      <c r="G39" s="98">
        <v>266.70000000000005</v>
      </c>
      <c r="H39" s="98">
        <v>238.75999999999996</v>
      </c>
      <c r="I39" s="98">
        <v>307.33999999999997</v>
      </c>
      <c r="J39" s="98">
        <v>226.06000000000003</v>
      </c>
      <c r="K39" s="98">
        <v>223.52000000000004</v>
      </c>
      <c r="L39" s="98">
        <v>355.60000000000014</v>
      </c>
      <c r="M39" s="98">
        <v>137.16</v>
      </c>
      <c r="N39" s="174">
        <f t="shared" si="0"/>
        <v>2024.38</v>
      </c>
      <c r="O39" s="144">
        <f t="shared" si="2"/>
        <v>32</v>
      </c>
    </row>
    <row r="40" spans="1:16" ht="14.25" x14ac:dyDescent="0.2">
      <c r="A40" s="138">
        <v>2007</v>
      </c>
      <c r="B40" s="98">
        <v>10.16</v>
      </c>
      <c r="C40" s="98">
        <v>2.54</v>
      </c>
      <c r="D40" s="98">
        <v>2.54</v>
      </c>
      <c r="E40" s="98">
        <v>222</v>
      </c>
      <c r="F40" s="98">
        <v>418</v>
      </c>
      <c r="G40" s="98">
        <v>202</v>
      </c>
      <c r="H40" s="98">
        <v>272</v>
      </c>
      <c r="I40" s="98">
        <v>204</v>
      </c>
      <c r="J40" s="98">
        <v>438</v>
      </c>
      <c r="K40" s="98">
        <v>287</v>
      </c>
      <c r="L40" s="98">
        <v>256</v>
      </c>
      <c r="M40" s="98">
        <v>175</v>
      </c>
      <c r="N40" s="174">
        <f t="shared" si="0"/>
        <v>2489.2399999999998</v>
      </c>
      <c r="O40" s="144">
        <f t="shared" si="2"/>
        <v>8</v>
      </c>
    </row>
    <row r="41" spans="1:16" ht="14.25" x14ac:dyDescent="0.2">
      <c r="A41" s="138">
        <v>2008</v>
      </c>
      <c r="B41" s="98">
        <v>17</v>
      </c>
      <c r="C41" s="98">
        <v>22</v>
      </c>
      <c r="D41" s="98">
        <v>16</v>
      </c>
      <c r="E41" s="98">
        <v>81</v>
      </c>
      <c r="F41" s="98">
        <v>144</v>
      </c>
      <c r="G41" s="98">
        <v>183</v>
      </c>
      <c r="H41" s="98">
        <v>301</v>
      </c>
      <c r="I41" s="98">
        <v>189</v>
      </c>
      <c r="J41" s="98">
        <v>88</v>
      </c>
      <c r="K41" s="98">
        <v>213</v>
      </c>
      <c r="L41" s="98">
        <v>463</v>
      </c>
      <c r="M41" s="98">
        <v>46</v>
      </c>
      <c r="N41" s="174">
        <f t="shared" si="0"/>
        <v>1763</v>
      </c>
      <c r="O41" s="144">
        <f t="shared" si="2"/>
        <v>46</v>
      </c>
    </row>
    <row r="42" spans="1:16" ht="14.25" x14ac:dyDescent="0.2">
      <c r="A42" s="138">
        <v>2009</v>
      </c>
      <c r="B42" s="98">
        <v>38</v>
      </c>
      <c r="C42" s="98">
        <v>10</v>
      </c>
      <c r="D42" s="98">
        <v>50</v>
      </c>
      <c r="E42" s="98">
        <v>13</v>
      </c>
      <c r="F42" s="98">
        <v>227</v>
      </c>
      <c r="G42" s="98">
        <v>269</v>
      </c>
      <c r="H42" s="98">
        <v>219</v>
      </c>
      <c r="I42" s="98">
        <v>349</v>
      </c>
      <c r="J42" s="98">
        <v>199</v>
      </c>
      <c r="K42" s="98">
        <v>378</v>
      </c>
      <c r="L42" s="98">
        <v>284</v>
      </c>
      <c r="M42" s="98">
        <v>50</v>
      </c>
      <c r="N42" s="174">
        <f t="shared" ref="N42:N52" si="3">IF(COUNT(B42:M42)=12,SUM(B42:M42),"")</f>
        <v>2086</v>
      </c>
      <c r="O42" s="144">
        <f t="shared" si="2"/>
        <v>28</v>
      </c>
    </row>
    <row r="43" spans="1:16" ht="14.25" x14ac:dyDescent="0.2">
      <c r="A43" s="138">
        <v>2010</v>
      </c>
      <c r="B43" s="98">
        <v>6</v>
      </c>
      <c r="C43" s="98">
        <v>9</v>
      </c>
      <c r="D43" s="98">
        <v>8</v>
      </c>
      <c r="E43" s="98">
        <v>90</v>
      </c>
      <c r="F43" s="98">
        <v>93</v>
      </c>
      <c r="G43" s="98">
        <v>236</v>
      </c>
      <c r="H43" s="98">
        <v>264</v>
      </c>
      <c r="I43" s="98">
        <v>240</v>
      </c>
      <c r="J43" s="98">
        <v>160</v>
      </c>
      <c r="K43" s="98">
        <v>432</v>
      </c>
      <c r="L43" s="98">
        <v>304</v>
      </c>
      <c r="M43" s="98">
        <v>557</v>
      </c>
      <c r="N43" s="174">
        <f t="shared" si="3"/>
        <v>2399</v>
      </c>
      <c r="O43" s="144">
        <f t="shared" si="2"/>
        <v>10</v>
      </c>
    </row>
    <row r="44" spans="1:16" ht="14.25" x14ac:dyDescent="0.2">
      <c r="A44" s="138">
        <v>2011</v>
      </c>
      <c r="B44" s="98">
        <v>103</v>
      </c>
      <c r="C44" s="98">
        <v>12</v>
      </c>
      <c r="D44" s="98">
        <v>32</v>
      </c>
      <c r="E44" s="98">
        <v>67</v>
      </c>
      <c r="F44" s="98">
        <v>243</v>
      </c>
      <c r="G44" s="98">
        <v>239</v>
      </c>
      <c r="H44" s="98">
        <v>298</v>
      </c>
      <c r="I44" s="98">
        <v>295</v>
      </c>
      <c r="J44" s="98">
        <v>379</v>
      </c>
      <c r="K44" s="98">
        <v>207</v>
      </c>
      <c r="L44" s="98">
        <v>643</v>
      </c>
      <c r="M44" s="98">
        <v>330</v>
      </c>
      <c r="N44" s="174">
        <f t="shared" si="3"/>
        <v>2848</v>
      </c>
      <c r="O44" s="144">
        <f t="shared" si="2"/>
        <v>1</v>
      </c>
    </row>
    <row r="45" spans="1:16" ht="14.25" x14ac:dyDescent="0.2">
      <c r="A45" s="138">
        <v>2012</v>
      </c>
      <c r="B45" s="98">
        <v>8</v>
      </c>
      <c r="C45" s="98">
        <v>0</v>
      </c>
      <c r="D45" s="98">
        <v>6</v>
      </c>
      <c r="E45" s="98">
        <v>145</v>
      </c>
      <c r="F45" s="98">
        <v>175</v>
      </c>
      <c r="G45" s="98">
        <v>186</v>
      </c>
      <c r="H45" s="98">
        <v>272</v>
      </c>
      <c r="I45" s="98">
        <v>147</v>
      </c>
      <c r="J45" s="98">
        <v>168</v>
      </c>
      <c r="K45" s="98">
        <v>338</v>
      </c>
      <c r="L45" s="98">
        <v>246</v>
      </c>
      <c r="M45" s="98">
        <v>160</v>
      </c>
      <c r="N45" s="174">
        <f t="shared" si="3"/>
        <v>1851</v>
      </c>
      <c r="O45" s="144">
        <f t="shared" si="2"/>
        <v>43</v>
      </c>
    </row>
    <row r="46" spans="1:16" ht="14.25" x14ac:dyDescent="0.2">
      <c r="A46" s="138">
        <v>2013</v>
      </c>
      <c r="B46" s="98">
        <v>0</v>
      </c>
      <c r="C46" s="98">
        <v>6</v>
      </c>
      <c r="D46" s="98">
        <v>6</v>
      </c>
      <c r="E46" s="98">
        <v>99</v>
      </c>
      <c r="F46" s="98">
        <v>234</v>
      </c>
      <c r="G46" s="98">
        <v>172</v>
      </c>
      <c r="H46" s="98">
        <v>234</v>
      </c>
      <c r="I46" s="98">
        <v>259</v>
      </c>
      <c r="J46" s="98">
        <v>440</v>
      </c>
      <c r="K46" s="98">
        <v>460</v>
      </c>
      <c r="L46" s="98">
        <v>119</v>
      </c>
      <c r="M46" s="98">
        <v>154</v>
      </c>
      <c r="N46" s="174">
        <f t="shared" si="3"/>
        <v>2183</v>
      </c>
      <c r="O46" s="144">
        <f t="shared" si="2"/>
        <v>21</v>
      </c>
    </row>
    <row r="47" spans="1:16" ht="14.25" x14ac:dyDescent="0.2">
      <c r="A47" s="138">
        <v>2014</v>
      </c>
      <c r="B47" s="98">
        <v>10</v>
      </c>
      <c r="C47" s="98">
        <v>0</v>
      </c>
      <c r="D47" s="98">
        <v>29</v>
      </c>
      <c r="E47" s="98">
        <v>47</v>
      </c>
      <c r="F47" s="98">
        <v>376</v>
      </c>
      <c r="G47" s="98">
        <v>272</v>
      </c>
      <c r="H47" s="98">
        <v>117</v>
      </c>
      <c r="I47" s="98">
        <v>255</v>
      </c>
      <c r="J47" s="98">
        <v>285</v>
      </c>
      <c r="K47" s="98">
        <v>315</v>
      </c>
      <c r="L47" s="98">
        <v>248</v>
      </c>
      <c r="M47" s="98">
        <v>180</v>
      </c>
      <c r="N47" s="174">
        <f t="shared" si="3"/>
        <v>2134</v>
      </c>
      <c r="O47" s="144">
        <f t="shared" si="2"/>
        <v>25</v>
      </c>
    </row>
    <row r="48" spans="1:16" ht="14.25" x14ac:dyDescent="0.2">
      <c r="A48" s="138">
        <v>2015</v>
      </c>
      <c r="B48" s="98">
        <v>5</v>
      </c>
      <c r="C48" s="98">
        <v>14</v>
      </c>
      <c r="D48" s="98">
        <v>5</v>
      </c>
      <c r="E48" s="98">
        <v>115</v>
      </c>
      <c r="F48" s="98">
        <v>148</v>
      </c>
      <c r="G48" s="98">
        <v>181</v>
      </c>
      <c r="H48" s="98">
        <v>96</v>
      </c>
      <c r="I48" s="98">
        <v>122</v>
      </c>
      <c r="J48" s="98">
        <v>344</v>
      </c>
      <c r="K48" s="98">
        <v>195</v>
      </c>
      <c r="L48" s="98">
        <v>320</v>
      </c>
      <c r="M48" s="98">
        <v>24</v>
      </c>
      <c r="N48" s="174">
        <f t="shared" si="3"/>
        <v>1569</v>
      </c>
      <c r="O48" s="144">
        <f t="shared" si="2"/>
        <v>51</v>
      </c>
    </row>
    <row r="49" spans="1:15" ht="14.25" x14ac:dyDescent="0.2">
      <c r="A49" s="138">
        <v>2016</v>
      </c>
      <c r="B49" s="98">
        <v>5</v>
      </c>
      <c r="C49" s="98">
        <v>2</v>
      </c>
      <c r="D49" s="98">
        <v>1</v>
      </c>
      <c r="E49" s="98">
        <v>84</v>
      </c>
      <c r="F49" s="98">
        <v>260</v>
      </c>
      <c r="G49" s="98">
        <v>186</v>
      </c>
      <c r="H49" s="98">
        <v>366</v>
      </c>
      <c r="I49" s="98">
        <v>169</v>
      </c>
      <c r="J49" s="98">
        <v>366</v>
      </c>
      <c r="K49" s="98">
        <v>270</v>
      </c>
      <c r="L49" s="98">
        <v>666</v>
      </c>
      <c r="M49" s="98">
        <v>70</v>
      </c>
      <c r="N49" s="174">
        <f t="shared" si="3"/>
        <v>2445</v>
      </c>
      <c r="O49" s="144">
        <f t="shared" si="2"/>
        <v>9</v>
      </c>
    </row>
    <row r="50" spans="1:15" ht="14.25" x14ac:dyDescent="0.2">
      <c r="A50" s="138">
        <v>2017</v>
      </c>
      <c r="B50" s="98">
        <v>3</v>
      </c>
      <c r="C50" s="98">
        <v>8</v>
      </c>
      <c r="D50" s="98">
        <v>13</v>
      </c>
      <c r="E50" s="98">
        <v>172</v>
      </c>
      <c r="F50" s="98">
        <v>326</v>
      </c>
      <c r="G50" s="98">
        <v>208</v>
      </c>
      <c r="H50" s="98">
        <v>247</v>
      </c>
      <c r="I50" s="98">
        <v>356</v>
      </c>
      <c r="J50" s="98">
        <v>176</v>
      </c>
      <c r="K50" s="98">
        <v>171</v>
      </c>
      <c r="L50" s="98">
        <v>346</v>
      </c>
      <c r="M50" s="98">
        <v>97</v>
      </c>
      <c r="N50" s="174">
        <f t="shared" si="3"/>
        <v>2123</v>
      </c>
      <c r="O50" s="144">
        <f t="shared" si="2"/>
        <v>26</v>
      </c>
    </row>
    <row r="51" spans="1:15" ht="14.25" x14ac:dyDescent="0.2">
      <c r="A51" s="138">
        <v>2018</v>
      </c>
      <c r="B51" s="98">
        <v>64</v>
      </c>
      <c r="C51" s="98">
        <v>0</v>
      </c>
      <c r="D51" s="98">
        <v>12</v>
      </c>
      <c r="E51" s="98">
        <v>85</v>
      </c>
      <c r="F51" s="98">
        <v>174</v>
      </c>
      <c r="G51" s="98">
        <v>463</v>
      </c>
      <c r="H51" s="98">
        <v>386</v>
      </c>
      <c r="I51" s="98">
        <v>272</v>
      </c>
      <c r="J51" s="98">
        <v>173</v>
      </c>
      <c r="K51" s="98">
        <v>276</v>
      </c>
      <c r="L51" s="98">
        <v>141</v>
      </c>
      <c r="M51" s="98">
        <v>21</v>
      </c>
      <c r="N51" s="174">
        <f t="shared" si="3"/>
        <v>2067</v>
      </c>
      <c r="O51" s="144">
        <f t="shared" si="2"/>
        <v>30</v>
      </c>
    </row>
    <row r="52" spans="1:15" ht="14.25" x14ac:dyDescent="0.2">
      <c r="A52" s="138">
        <v>2019</v>
      </c>
      <c r="B52" s="170">
        <v>13</v>
      </c>
      <c r="C52" s="98">
        <v>0</v>
      </c>
      <c r="D52" s="98">
        <v>3</v>
      </c>
      <c r="E52" s="98">
        <v>33</v>
      </c>
      <c r="F52" s="98">
        <v>255</v>
      </c>
      <c r="G52" s="98">
        <v>314</v>
      </c>
      <c r="H52" s="98">
        <v>282</v>
      </c>
      <c r="I52" s="98">
        <v>125</v>
      </c>
      <c r="J52" s="98">
        <v>256</v>
      </c>
      <c r="K52" s="98">
        <v>159</v>
      </c>
      <c r="L52" s="98">
        <v>174</v>
      </c>
      <c r="M52" s="98">
        <v>64</v>
      </c>
      <c r="N52" s="174">
        <f t="shared" si="3"/>
        <v>1678</v>
      </c>
      <c r="O52" s="144">
        <f t="shared" si="2"/>
        <v>49</v>
      </c>
    </row>
    <row r="53" spans="1:15" ht="14.25" x14ac:dyDescent="0.2">
      <c r="A53" s="138">
        <v>2020</v>
      </c>
      <c r="B53" s="3">
        <v>14</v>
      </c>
      <c r="C53" s="98">
        <v>2</v>
      </c>
      <c r="D53" s="98">
        <v>8</v>
      </c>
      <c r="E53" s="98">
        <v>87</v>
      </c>
      <c r="F53" s="98">
        <v>293</v>
      </c>
      <c r="G53" s="98">
        <v>328</v>
      </c>
      <c r="H53" s="98">
        <v>212</v>
      </c>
      <c r="I53" s="98">
        <v>220</v>
      </c>
      <c r="J53" s="98">
        <v>194</v>
      </c>
      <c r="K53" s="98">
        <v>196</v>
      </c>
      <c r="L53" s="98">
        <v>351</v>
      </c>
      <c r="M53" s="98">
        <v>136</v>
      </c>
      <c r="N53" s="174">
        <f t="shared" ref="N53" si="4">IF(COUNT(B53:M53)=12,SUM(B53:M53),"")</f>
        <v>2041</v>
      </c>
      <c r="O53" s="144">
        <f t="shared" ref="O53" si="5">RANK(N53,N$5:N$60,0)</f>
        <v>31</v>
      </c>
    </row>
    <row r="54" spans="1:15" ht="14.25" x14ac:dyDescent="0.2">
      <c r="A54" s="138">
        <v>2021</v>
      </c>
      <c r="B54" s="3">
        <v>22</v>
      </c>
      <c r="C54" s="98">
        <v>1</v>
      </c>
      <c r="D54" s="98">
        <v>14</v>
      </c>
      <c r="E54" s="98">
        <v>205</v>
      </c>
      <c r="F54" s="98">
        <v>304</v>
      </c>
      <c r="G54" s="98">
        <v>441</v>
      </c>
      <c r="H54" s="98">
        <v>348</v>
      </c>
      <c r="I54" s="98">
        <v>433</v>
      </c>
      <c r="J54" s="98">
        <v>215</v>
      </c>
      <c r="K54" s="98">
        <v>371</v>
      </c>
      <c r="L54" s="98">
        <v>247</v>
      </c>
      <c r="M54" s="98">
        <v>156</v>
      </c>
      <c r="N54" s="174">
        <f t="shared" ref="N54" si="6">IF(COUNT(B54:M54)=12,SUM(B54:M54),"")</f>
        <v>2757</v>
      </c>
      <c r="O54" s="144">
        <f t="shared" ref="O54" si="7">RANK(N54,N$5:N$60,0)</f>
        <v>3</v>
      </c>
    </row>
    <row r="55" spans="1:15" ht="14.25" x14ac:dyDescent="0.2">
      <c r="A55" s="138">
        <v>2022</v>
      </c>
      <c r="B55" s="3">
        <v>13</v>
      </c>
      <c r="C55" s="3">
        <v>15</v>
      </c>
      <c r="D55" s="3">
        <v>92</v>
      </c>
      <c r="E55" s="3">
        <v>225</v>
      </c>
      <c r="F55" s="3">
        <v>284</v>
      </c>
      <c r="G55" s="3">
        <v>229</v>
      </c>
      <c r="H55" s="3">
        <v>303</v>
      </c>
      <c r="I55" s="3">
        <v>269</v>
      </c>
      <c r="J55" s="3">
        <v>124</v>
      </c>
      <c r="K55" s="3">
        <v>248</v>
      </c>
      <c r="L55" s="3">
        <v>302</v>
      </c>
      <c r="M55" s="3">
        <v>51</v>
      </c>
      <c r="N55" s="174">
        <f t="shared" ref="N55:N56" si="8">IF(COUNT(B55:M55)=12,SUM(B55:M55),"")</f>
        <v>2155</v>
      </c>
      <c r="O55" s="144">
        <f t="shared" ref="O55:O56" si="9">RANK(N55,N$5:N$60,0)</f>
        <v>23</v>
      </c>
    </row>
    <row r="56" spans="1:15" ht="14.25" x14ac:dyDescent="0.2">
      <c r="A56" s="138">
        <v>2023</v>
      </c>
      <c r="B56" s="3">
        <v>43</v>
      </c>
      <c r="C56" s="3">
        <v>0</v>
      </c>
      <c r="D56" s="3">
        <v>29</v>
      </c>
      <c r="E56" s="3">
        <v>11</v>
      </c>
      <c r="F56" s="3">
        <v>192</v>
      </c>
      <c r="G56" s="3">
        <v>167</v>
      </c>
      <c r="H56" s="3">
        <v>328</v>
      </c>
      <c r="I56" s="3">
        <v>126</v>
      </c>
      <c r="J56" s="3">
        <v>186</v>
      </c>
      <c r="K56" s="3">
        <v>182</v>
      </c>
      <c r="L56" s="3">
        <v>280</v>
      </c>
      <c r="M56" s="3">
        <v>82</v>
      </c>
      <c r="N56" s="174">
        <f t="shared" si="8"/>
        <v>1626</v>
      </c>
      <c r="O56" s="144">
        <f t="shared" si="9"/>
        <v>50</v>
      </c>
    </row>
    <row r="57" spans="1:15" ht="14.25" x14ac:dyDescent="0.2">
      <c r="A57" s="138">
        <v>2024</v>
      </c>
      <c r="B57" s="3"/>
      <c r="C57" s="98"/>
      <c r="D57" s="98"/>
      <c r="E57" s="98"/>
      <c r="F57" s="98"/>
      <c r="G57" s="98"/>
      <c r="H57" s="98"/>
      <c r="I57" s="98"/>
      <c r="J57" s="98"/>
      <c r="K57" s="98"/>
      <c r="L57" s="98"/>
      <c r="M57" s="98"/>
      <c r="N57" s="174"/>
      <c r="O57" s="144"/>
    </row>
    <row r="58" spans="1:15" ht="14.25" x14ac:dyDescent="0.2">
      <c r="A58" s="138">
        <v>2025</v>
      </c>
      <c r="B58" s="3"/>
      <c r="C58" s="98"/>
      <c r="D58" s="98"/>
      <c r="E58" s="98"/>
      <c r="F58" s="98"/>
      <c r="G58" s="98"/>
      <c r="H58" s="98"/>
      <c r="I58" s="98"/>
      <c r="J58" s="98"/>
      <c r="K58" s="98"/>
      <c r="L58" s="98"/>
      <c r="M58" s="98"/>
      <c r="N58" s="174"/>
      <c r="O58" s="144"/>
    </row>
    <row r="59" spans="1:15" ht="14.25" x14ac:dyDescent="0.2">
      <c r="A59" s="138">
        <v>2026</v>
      </c>
      <c r="B59" s="3"/>
      <c r="C59" s="98"/>
      <c r="D59" s="98"/>
      <c r="E59" s="98"/>
      <c r="F59" s="98"/>
      <c r="G59" s="98"/>
      <c r="H59" s="98"/>
      <c r="I59" s="98"/>
      <c r="J59" s="98"/>
      <c r="K59" s="98"/>
      <c r="L59" s="98"/>
      <c r="M59" s="98"/>
      <c r="N59" s="174"/>
      <c r="O59" s="144"/>
    </row>
    <row r="60" spans="1:15" ht="13.5" thickBot="1" x14ac:dyDescent="0.25">
      <c r="A60" s="146"/>
      <c r="B60" s="98"/>
      <c r="C60" s="98"/>
      <c r="D60" s="98"/>
      <c r="E60" s="98"/>
      <c r="F60" s="98"/>
      <c r="G60" s="98"/>
      <c r="H60" s="98"/>
      <c r="I60" s="98"/>
      <c r="J60" s="98"/>
      <c r="K60" s="98"/>
      <c r="L60" s="98"/>
      <c r="M60" s="98"/>
      <c r="N60" s="175"/>
    </row>
    <row r="61" spans="1:15" x14ac:dyDescent="0.2">
      <c r="A61" s="147" t="s">
        <v>603</v>
      </c>
      <c r="B61" s="105">
        <f>AVERAGE(B5:B60)</f>
        <v>27.661923076923081</v>
      </c>
      <c r="C61" s="105">
        <f>AVERAGE(C5:C60)</f>
        <v>8.9273076923076928</v>
      </c>
      <c r="D61" s="105">
        <f t="shared" ref="D61:N61" si="10">AVERAGE(D5:D60)</f>
        <v>21.470769230769232</v>
      </c>
      <c r="E61" s="105">
        <f t="shared" si="10"/>
        <v>91.790769230769229</v>
      </c>
      <c r="F61" s="105">
        <f t="shared" si="10"/>
        <v>248.64076923076922</v>
      </c>
      <c r="G61" s="105">
        <f t="shared" si="10"/>
        <v>267.16230769230776</v>
      </c>
      <c r="H61" s="105">
        <f t="shared" si="10"/>
        <v>235.94499999999999</v>
      </c>
      <c r="I61" s="105">
        <f t="shared" si="10"/>
        <v>252.22269230769231</v>
      </c>
      <c r="J61" s="105">
        <f t="shared" si="10"/>
        <v>264.01346153846151</v>
      </c>
      <c r="K61" s="105">
        <f t="shared" si="10"/>
        <v>286.46346153846156</v>
      </c>
      <c r="L61" s="105">
        <f t="shared" si="10"/>
        <v>296.35192307692307</v>
      </c>
      <c r="M61" s="105">
        <f t="shared" si="10"/>
        <v>125.94384615384617</v>
      </c>
      <c r="N61" s="105">
        <f t="shared" si="10"/>
        <v>2126.5942307692312</v>
      </c>
    </row>
    <row r="62" spans="1:15" x14ac:dyDescent="0.2">
      <c r="A62" s="148" t="s">
        <v>604</v>
      </c>
      <c r="B62" s="3">
        <f>STDEV(B5:B60)</f>
        <v>38.484943683821442</v>
      </c>
      <c r="C62" s="3">
        <f>STDEV(C5:C60)</f>
        <v>15.674519364728026</v>
      </c>
      <c r="D62" s="3">
        <f t="shared" ref="D62:N62" si="11">STDEV(D5:D60)</f>
        <v>24.590836316994807</v>
      </c>
      <c r="E62" s="3">
        <f t="shared" si="11"/>
        <v>70.048602450577363</v>
      </c>
      <c r="F62" s="3">
        <f t="shared" si="11"/>
        <v>80.183305676434898</v>
      </c>
      <c r="G62" s="3">
        <f t="shared" si="11"/>
        <v>76.686171737455993</v>
      </c>
      <c r="H62" s="3">
        <f t="shared" si="11"/>
        <v>71.955179281898793</v>
      </c>
      <c r="I62" s="3">
        <f t="shared" si="11"/>
        <v>69.935393606412632</v>
      </c>
      <c r="J62" s="3">
        <f t="shared" si="11"/>
        <v>95.32131335614136</v>
      </c>
      <c r="K62" s="3">
        <f t="shared" si="11"/>
        <v>92.074242994862146</v>
      </c>
      <c r="L62" s="3">
        <f t="shared" si="11"/>
        <v>107.82868004091735</v>
      </c>
      <c r="M62" s="3">
        <f t="shared" si="11"/>
        <v>101.76457914830075</v>
      </c>
      <c r="N62" s="114">
        <f t="shared" si="11"/>
        <v>322.20443040092186</v>
      </c>
    </row>
    <row r="63" spans="1:15" x14ac:dyDescent="0.2">
      <c r="A63" s="148" t="s">
        <v>605</v>
      </c>
      <c r="B63" s="3">
        <f>B62/B61*100</f>
        <v>139.12605995180229</v>
      </c>
      <c r="C63" s="3">
        <f>C62/C61*100</f>
        <v>175.57946813275115</v>
      </c>
      <c r="D63" s="3">
        <f t="shared" ref="D63:N63" si="12">D62/D61*100</f>
        <v>114.53169680457597</v>
      </c>
      <c r="E63" s="3">
        <f t="shared" si="12"/>
        <v>76.313340696023218</v>
      </c>
      <c r="F63" s="3">
        <f t="shared" si="12"/>
        <v>32.248655731118227</v>
      </c>
      <c r="G63" s="3">
        <f t="shared" si="12"/>
        <v>28.703963669072607</v>
      </c>
      <c r="H63" s="3">
        <f t="shared" si="12"/>
        <v>30.496590002711987</v>
      </c>
      <c r="I63" s="3">
        <f t="shared" si="12"/>
        <v>27.727637416976275</v>
      </c>
      <c r="J63" s="3">
        <f t="shared" si="12"/>
        <v>36.104717085516846</v>
      </c>
      <c r="K63" s="3">
        <f t="shared" si="12"/>
        <v>32.141705786969951</v>
      </c>
      <c r="L63" s="3">
        <f t="shared" si="12"/>
        <v>36.385348514485131</v>
      </c>
      <c r="M63" s="3">
        <f t="shared" si="12"/>
        <v>80.801549465140738</v>
      </c>
      <c r="N63" s="114">
        <f t="shared" si="12"/>
        <v>15.151194606804427</v>
      </c>
    </row>
    <row r="64" spans="1:15" x14ac:dyDescent="0.2">
      <c r="A64" s="148" t="s">
        <v>606</v>
      </c>
      <c r="B64" s="3">
        <f>MIN(B5:B60)</f>
        <v>0</v>
      </c>
      <c r="C64" s="3">
        <f>MIN(C5:C60)</f>
        <v>0</v>
      </c>
      <c r="D64" s="3">
        <f t="shared" ref="D64:N64" si="13">MIN(D5:D60)</f>
        <v>0</v>
      </c>
      <c r="E64" s="3">
        <f t="shared" si="13"/>
        <v>0</v>
      </c>
      <c r="F64" s="3">
        <f t="shared" si="13"/>
        <v>43.18</v>
      </c>
      <c r="G64" s="3">
        <f t="shared" si="13"/>
        <v>152.4</v>
      </c>
      <c r="H64" s="3">
        <f t="shared" si="13"/>
        <v>76.200000000000017</v>
      </c>
      <c r="I64" s="3">
        <f t="shared" si="13"/>
        <v>122</v>
      </c>
      <c r="J64" s="3">
        <f t="shared" si="13"/>
        <v>88</v>
      </c>
      <c r="K64" s="3">
        <f t="shared" si="13"/>
        <v>137.16000000000005</v>
      </c>
      <c r="L64" s="3">
        <f t="shared" si="13"/>
        <v>119</v>
      </c>
      <c r="M64" s="3">
        <f t="shared" si="13"/>
        <v>5.08</v>
      </c>
      <c r="N64" s="114">
        <f t="shared" si="13"/>
        <v>1402.0800000000002</v>
      </c>
    </row>
    <row r="65" spans="1:14" x14ac:dyDescent="0.2">
      <c r="A65" s="148" t="s">
        <v>607</v>
      </c>
      <c r="B65" s="3">
        <f>MAX(B5:B60)</f>
        <v>210.82</v>
      </c>
      <c r="C65" s="3">
        <f>MAX(C5:C60)</f>
        <v>99.06</v>
      </c>
      <c r="D65" s="3">
        <f t="shared" ref="D65:N65" si="14">MAX(D5:D60)</f>
        <v>92</v>
      </c>
      <c r="E65" s="3">
        <f t="shared" si="14"/>
        <v>345.44000000000005</v>
      </c>
      <c r="F65" s="3">
        <f t="shared" si="14"/>
        <v>418</v>
      </c>
      <c r="G65" s="3">
        <f t="shared" si="14"/>
        <v>463</v>
      </c>
      <c r="H65" s="3">
        <f t="shared" si="14"/>
        <v>386</v>
      </c>
      <c r="I65" s="3">
        <f t="shared" si="14"/>
        <v>433</v>
      </c>
      <c r="J65" s="3">
        <f t="shared" si="14"/>
        <v>482.6</v>
      </c>
      <c r="K65" s="3">
        <f t="shared" si="14"/>
        <v>579.11999999999989</v>
      </c>
      <c r="L65" s="3">
        <f t="shared" si="14"/>
        <v>666</v>
      </c>
      <c r="M65" s="3">
        <f t="shared" si="14"/>
        <v>557</v>
      </c>
      <c r="N65" s="114">
        <f t="shared" si="14"/>
        <v>2848</v>
      </c>
    </row>
    <row r="66" spans="1:14" x14ac:dyDescent="0.2">
      <c r="A66" s="148" t="s">
        <v>608</v>
      </c>
      <c r="B66" s="3">
        <f>QUARTILE(B5:B60,1)</f>
        <v>5.0600000000000005</v>
      </c>
      <c r="C66" s="3">
        <f>QUARTILE(C5:C60,1)</f>
        <v>2.4050000000000002</v>
      </c>
      <c r="D66" s="3">
        <f t="shared" ref="D66:N66" si="15">QUARTILE(D5:D60,1)</f>
        <v>2.8849999999999998</v>
      </c>
      <c r="E66" s="3">
        <f t="shared" si="15"/>
        <v>34.924999999999997</v>
      </c>
      <c r="F66" s="3">
        <f t="shared" si="15"/>
        <v>199.39</v>
      </c>
      <c r="G66" s="3">
        <f t="shared" si="15"/>
        <v>201.02999999999997</v>
      </c>
      <c r="H66" s="3">
        <f t="shared" si="15"/>
        <v>187.96000000000004</v>
      </c>
      <c r="I66" s="3">
        <f t="shared" si="15"/>
        <v>193.93499999999997</v>
      </c>
      <c r="J66" s="3">
        <f t="shared" si="15"/>
        <v>195.185</v>
      </c>
      <c r="K66" s="3">
        <f t="shared" si="15"/>
        <v>215.17500000000001</v>
      </c>
      <c r="L66" s="3">
        <f t="shared" si="15"/>
        <v>230.505</v>
      </c>
      <c r="M66" s="3">
        <f t="shared" si="15"/>
        <v>50.8</v>
      </c>
      <c r="N66" s="114">
        <f t="shared" si="15"/>
        <v>1929.7650000000001</v>
      </c>
    </row>
    <row r="67" spans="1:14" x14ac:dyDescent="0.2">
      <c r="A67" s="148" t="s">
        <v>609</v>
      </c>
      <c r="B67" s="3">
        <f>QUARTILE(B5:B60,2)</f>
        <v>13.5</v>
      </c>
      <c r="C67" s="3">
        <f>QUARTILE(C5:C60,2)</f>
        <v>2.54</v>
      </c>
      <c r="D67" s="3">
        <f t="shared" ref="D67:N67" si="16">QUARTILE(D5:D60,2)</f>
        <v>11.08</v>
      </c>
      <c r="E67" s="3">
        <f t="shared" si="16"/>
        <v>77.330000000000013</v>
      </c>
      <c r="F67" s="3">
        <f t="shared" si="16"/>
        <v>247.64999999999998</v>
      </c>
      <c r="G67" s="3">
        <f t="shared" si="16"/>
        <v>261.62</v>
      </c>
      <c r="H67" s="3">
        <f t="shared" si="16"/>
        <v>242.88</v>
      </c>
      <c r="I67" s="3">
        <f t="shared" si="16"/>
        <v>257.77</v>
      </c>
      <c r="J67" s="3">
        <f t="shared" si="16"/>
        <v>250.19</v>
      </c>
      <c r="K67" s="3">
        <f t="shared" si="16"/>
        <v>264.54000000000002</v>
      </c>
      <c r="L67" s="3">
        <f t="shared" si="16"/>
        <v>278.43000000000006</v>
      </c>
      <c r="M67" s="3">
        <f t="shared" si="16"/>
        <v>105.41000000000001</v>
      </c>
      <c r="N67" s="114">
        <f t="shared" si="16"/>
        <v>2105.44</v>
      </c>
    </row>
    <row r="68" spans="1:14" x14ac:dyDescent="0.2">
      <c r="A68" s="148" t="s">
        <v>610</v>
      </c>
      <c r="B68" s="3">
        <f>QUARTILE(B5:B60,3)</f>
        <v>36.169999999999995</v>
      </c>
      <c r="C68" s="3">
        <f>QUARTILE(C5:C60,3)</f>
        <v>10.620000000000001</v>
      </c>
      <c r="D68" s="3">
        <f t="shared" ref="D68:N68" si="17">QUARTILE(D5:D60,3)</f>
        <v>30.860000000000003</v>
      </c>
      <c r="E68" s="3">
        <f t="shared" si="17"/>
        <v>134.62</v>
      </c>
      <c r="F68" s="3">
        <f t="shared" si="17"/>
        <v>304.83500000000004</v>
      </c>
      <c r="G68" s="3">
        <f t="shared" si="17"/>
        <v>310.91000000000003</v>
      </c>
      <c r="H68" s="3">
        <f t="shared" si="17"/>
        <v>281.94</v>
      </c>
      <c r="I68" s="3">
        <f t="shared" si="17"/>
        <v>305.435</v>
      </c>
      <c r="J68" s="3">
        <f t="shared" si="17"/>
        <v>328.29499999999996</v>
      </c>
      <c r="K68" s="3">
        <f t="shared" si="17"/>
        <v>351.15499999999997</v>
      </c>
      <c r="L68" s="3">
        <f t="shared" si="17"/>
        <v>352.15000000000003</v>
      </c>
      <c r="M68" s="3">
        <f t="shared" si="17"/>
        <v>165.73499999999999</v>
      </c>
      <c r="N68" s="114">
        <f t="shared" si="17"/>
        <v>2280.92</v>
      </c>
    </row>
    <row r="69" spans="1:14" x14ac:dyDescent="0.2">
      <c r="A69" s="148" t="s">
        <v>611</v>
      </c>
      <c r="B69" s="5">
        <f>RANK(B56,B5:B60,0)</f>
        <v>11</v>
      </c>
      <c r="C69" s="5">
        <f t="shared" ref="C69:N69" si="18">RANK(C56,C5:C60,0)</f>
        <v>43</v>
      </c>
      <c r="D69" s="5">
        <f t="shared" si="18"/>
        <v>16</v>
      </c>
      <c r="E69" s="5">
        <f t="shared" si="18"/>
        <v>48</v>
      </c>
      <c r="F69" s="5">
        <f t="shared" si="18"/>
        <v>41</v>
      </c>
      <c r="G69" s="5">
        <f t="shared" si="18"/>
        <v>48</v>
      </c>
      <c r="H69" s="5">
        <f t="shared" si="18"/>
        <v>5</v>
      </c>
      <c r="I69" s="5">
        <f t="shared" si="18"/>
        <v>50</v>
      </c>
      <c r="J69" s="5">
        <f t="shared" si="18"/>
        <v>41</v>
      </c>
      <c r="K69" s="5">
        <f t="shared" si="18"/>
        <v>47</v>
      </c>
      <c r="L69" s="5">
        <f t="shared" si="18"/>
        <v>26</v>
      </c>
      <c r="M69" s="5">
        <f t="shared" si="18"/>
        <v>32</v>
      </c>
      <c r="N69" s="171">
        <f t="shared" si="18"/>
        <v>50</v>
      </c>
    </row>
    <row r="70" spans="1:14" x14ac:dyDescent="0.2">
      <c r="A70" s="148" t="s">
        <v>612</v>
      </c>
      <c r="B70" s="5">
        <f>COUNT(B5:B60)</f>
        <v>52</v>
      </c>
      <c r="C70" s="5">
        <f>COUNT(C5:C60)</f>
        <v>52</v>
      </c>
      <c r="D70" s="5">
        <f t="shared" ref="D70:N70" si="19">COUNT(D5:D60)</f>
        <v>52</v>
      </c>
      <c r="E70" s="5">
        <f t="shared" si="19"/>
        <v>52</v>
      </c>
      <c r="F70" s="5">
        <f t="shared" si="19"/>
        <v>52</v>
      </c>
      <c r="G70" s="5">
        <f t="shared" si="19"/>
        <v>52</v>
      </c>
      <c r="H70" s="5">
        <f t="shared" si="19"/>
        <v>52</v>
      </c>
      <c r="I70" s="5">
        <f t="shared" si="19"/>
        <v>52</v>
      </c>
      <c r="J70" s="5">
        <f t="shared" si="19"/>
        <v>52</v>
      </c>
      <c r="K70" s="5">
        <f t="shared" si="19"/>
        <v>52</v>
      </c>
      <c r="L70" s="5">
        <f t="shared" si="19"/>
        <v>52</v>
      </c>
      <c r="M70" s="5">
        <f t="shared" si="19"/>
        <v>52</v>
      </c>
      <c r="N70" s="171">
        <f t="shared" si="19"/>
        <v>52</v>
      </c>
    </row>
    <row r="71" spans="1:14" x14ac:dyDescent="0.2">
      <c r="A71" s="148" t="s">
        <v>614</v>
      </c>
      <c r="B71" s="3">
        <f>B56</f>
        <v>43</v>
      </c>
      <c r="C71" s="3">
        <f>B71+C56</f>
        <v>43</v>
      </c>
      <c r="D71" s="3">
        <f t="shared" ref="D71:M71" si="20">C71+D56</f>
        <v>72</v>
      </c>
      <c r="E71" s="3">
        <f t="shared" si="20"/>
        <v>83</v>
      </c>
      <c r="F71" s="3">
        <f t="shared" si="20"/>
        <v>275</v>
      </c>
      <c r="G71" s="3">
        <f t="shared" si="20"/>
        <v>442</v>
      </c>
      <c r="H71" s="3">
        <f t="shared" si="20"/>
        <v>770</v>
      </c>
      <c r="I71" s="3">
        <f t="shared" si="20"/>
        <v>896</v>
      </c>
      <c r="J71" s="3">
        <f t="shared" si="20"/>
        <v>1082</v>
      </c>
      <c r="K71" s="3">
        <f t="shared" si="20"/>
        <v>1264</v>
      </c>
      <c r="L71" s="3">
        <f t="shared" si="20"/>
        <v>1544</v>
      </c>
      <c r="M71" s="3">
        <f t="shared" si="20"/>
        <v>1626</v>
      </c>
      <c r="N71" s="171"/>
    </row>
    <row r="72" spans="1:14" x14ac:dyDescent="0.2">
      <c r="A72" s="148" t="s">
        <v>613</v>
      </c>
      <c r="B72" s="3">
        <f>B61</f>
        <v>27.661923076923081</v>
      </c>
      <c r="C72" s="3">
        <f>B72+C61</f>
        <v>36.589230769230774</v>
      </c>
      <c r="D72" s="3">
        <f t="shared" ref="D72:M72" si="21">C72+D61</f>
        <v>58.06</v>
      </c>
      <c r="E72" s="3">
        <f t="shared" si="21"/>
        <v>149.85076923076923</v>
      </c>
      <c r="F72" s="3">
        <f t="shared" si="21"/>
        <v>398.49153846153843</v>
      </c>
      <c r="G72" s="3">
        <f t="shared" si="21"/>
        <v>665.65384615384619</v>
      </c>
      <c r="H72" s="3">
        <f t="shared" si="21"/>
        <v>901.59884615384613</v>
      </c>
      <c r="I72" s="3">
        <f t="shared" si="21"/>
        <v>1153.8215384615385</v>
      </c>
      <c r="J72" s="3">
        <f t="shared" si="21"/>
        <v>1417.835</v>
      </c>
      <c r="K72" s="3">
        <f t="shared" si="21"/>
        <v>1704.2984615384617</v>
      </c>
      <c r="L72" s="3">
        <f t="shared" si="21"/>
        <v>2000.6503846153846</v>
      </c>
      <c r="M72" s="3">
        <f t="shared" si="21"/>
        <v>2126.5942307692308</v>
      </c>
      <c r="N72" s="171"/>
    </row>
    <row r="73" spans="1:14" x14ac:dyDescent="0.2">
      <c r="B73" s="1"/>
      <c r="C73" s="1"/>
      <c r="D73" s="1"/>
      <c r="E73" s="1"/>
      <c r="F73" s="1"/>
      <c r="G73" s="1"/>
      <c r="H73" s="1"/>
      <c r="I73" s="1"/>
      <c r="J73" s="1"/>
      <c r="K73" s="1"/>
      <c r="L73" s="1"/>
      <c r="M73" s="1"/>
      <c r="N73" s="169"/>
    </row>
    <row r="74" spans="1:14" x14ac:dyDescent="0.2">
      <c r="B74" s="1"/>
      <c r="C74" s="1"/>
      <c r="D74" s="1"/>
      <c r="E74" s="1"/>
      <c r="F74" s="1"/>
      <c r="G74" s="1"/>
      <c r="H74" s="1"/>
      <c r="I74" s="1"/>
      <c r="J74" s="1"/>
      <c r="K74" s="1"/>
      <c r="L74" s="1"/>
      <c r="M74" s="1"/>
      <c r="N74" s="169"/>
    </row>
    <row r="75" spans="1:14" x14ac:dyDescent="0.2">
      <c r="B75" s="1"/>
      <c r="C75" s="1"/>
      <c r="D75" s="1"/>
      <c r="E75" s="1"/>
      <c r="F75" s="1"/>
      <c r="G75" s="1"/>
      <c r="H75" s="1"/>
      <c r="I75" s="1"/>
      <c r="J75" s="1"/>
      <c r="K75" s="1"/>
      <c r="L75" s="1"/>
      <c r="M75" s="1"/>
      <c r="N75" s="169"/>
    </row>
    <row r="76" spans="1:14" x14ac:dyDescent="0.2">
      <c r="B76" s="1"/>
      <c r="C76" s="1"/>
      <c r="D76" s="1"/>
      <c r="E76" s="1"/>
      <c r="F76" s="1"/>
      <c r="G76" s="1"/>
      <c r="H76" s="1"/>
      <c r="I76" s="1"/>
      <c r="J76" s="1"/>
      <c r="K76" s="1"/>
      <c r="L76" s="1"/>
      <c r="M76" s="1"/>
      <c r="N76" s="169"/>
    </row>
    <row r="77" spans="1:14" x14ac:dyDescent="0.2">
      <c r="B77" s="1"/>
      <c r="C77" s="1"/>
      <c r="D77" s="1"/>
      <c r="F77" s="1"/>
      <c r="G77" s="1"/>
      <c r="H77" s="1"/>
      <c r="I77" s="1"/>
      <c r="J77" s="1"/>
      <c r="K77" s="1"/>
      <c r="L77" s="1"/>
      <c r="M77" s="1"/>
      <c r="N77" s="169"/>
    </row>
    <row r="78" spans="1:14" x14ac:dyDescent="0.2">
      <c r="B78" s="1"/>
      <c r="C78" s="1"/>
      <c r="D78" s="2"/>
      <c r="E78" s="1"/>
      <c r="F78" s="1"/>
      <c r="G78" s="2"/>
      <c r="H78" s="2"/>
      <c r="I78" s="2"/>
      <c r="J78" s="2"/>
      <c r="K78" s="1"/>
      <c r="L78" s="1"/>
      <c r="M78" s="1"/>
      <c r="N78" s="169"/>
    </row>
    <row r="79" spans="1:14" x14ac:dyDescent="0.2">
      <c r="B79" s="1"/>
      <c r="C79" s="1"/>
      <c r="D79" s="1"/>
      <c r="E79" s="1"/>
      <c r="F79" s="1"/>
      <c r="G79" s="1"/>
      <c r="H79" s="1"/>
      <c r="I79" s="1"/>
      <c r="J79" s="1"/>
      <c r="K79" s="1"/>
      <c r="L79" s="1"/>
      <c r="M79" s="1"/>
      <c r="N79" s="169"/>
    </row>
    <row r="80" spans="1:14" x14ac:dyDescent="0.2">
      <c r="B80" s="1"/>
      <c r="C80" s="1"/>
      <c r="D80" s="1"/>
      <c r="E80" s="1"/>
      <c r="F80" s="1"/>
      <c r="G80" s="1"/>
      <c r="H80" s="1"/>
      <c r="I80" s="1"/>
      <c r="J80" s="1"/>
      <c r="K80" s="1"/>
      <c r="L80" s="1"/>
      <c r="M80" s="1"/>
      <c r="N80" s="169"/>
    </row>
    <row r="81" spans="2:14" x14ac:dyDescent="0.2">
      <c r="B81" s="1"/>
      <c r="C81" s="1"/>
      <c r="D81" s="1"/>
      <c r="E81" s="1"/>
      <c r="F81" s="1"/>
      <c r="G81" s="1"/>
      <c r="H81" s="1"/>
      <c r="I81" s="1"/>
      <c r="J81" s="1"/>
      <c r="K81" s="1"/>
      <c r="L81" s="1"/>
      <c r="M81" s="1"/>
      <c r="N81" s="169"/>
    </row>
    <row r="82" spans="2:14" x14ac:dyDescent="0.2">
      <c r="B82" s="1"/>
      <c r="C82" s="1"/>
      <c r="D82" s="1"/>
      <c r="E82" s="1"/>
      <c r="F82" s="2"/>
      <c r="G82" s="2"/>
      <c r="H82" s="2"/>
      <c r="I82" s="2"/>
      <c r="J82" s="1"/>
      <c r="K82" s="2"/>
      <c r="L82" s="2"/>
      <c r="M82" s="2"/>
      <c r="N82" s="169"/>
    </row>
    <row r="83" spans="2:14" x14ac:dyDescent="0.2">
      <c r="B83" s="2"/>
      <c r="C83" s="2"/>
      <c r="D83" s="2"/>
      <c r="E83" s="1"/>
      <c r="F83" s="1"/>
      <c r="G83" s="1"/>
      <c r="H83" s="1"/>
      <c r="I83" s="1"/>
      <c r="J83" s="1"/>
      <c r="K83" s="1"/>
      <c r="L83" s="1"/>
      <c r="M83" s="1"/>
      <c r="N83" s="169"/>
    </row>
    <row r="84" spans="2:14" x14ac:dyDescent="0.2">
      <c r="B84" s="1"/>
      <c r="D84" s="1"/>
      <c r="E84" s="1"/>
      <c r="F84" s="1"/>
      <c r="G84" s="1"/>
      <c r="H84" s="1"/>
      <c r="I84" s="1"/>
      <c r="J84" s="1"/>
      <c r="K84" s="1"/>
      <c r="L84" s="1"/>
      <c r="M84" s="1"/>
      <c r="N84" s="169"/>
    </row>
    <row r="85" spans="2:14" x14ac:dyDescent="0.2">
      <c r="B85" s="2"/>
      <c r="C85" s="2"/>
      <c r="D85" s="1"/>
      <c r="E85" s="1"/>
      <c r="F85" s="1"/>
      <c r="G85" s="1"/>
      <c r="H85" s="1"/>
      <c r="I85" s="1"/>
      <c r="J85" s="1"/>
      <c r="K85" s="1"/>
      <c r="L85" s="1"/>
      <c r="M85" s="1"/>
      <c r="N85" s="169"/>
    </row>
    <row r="86" spans="2:14" x14ac:dyDescent="0.2">
      <c r="B86" s="1"/>
      <c r="C86" s="1"/>
      <c r="D86" s="1"/>
      <c r="E86" s="1"/>
      <c r="F86" s="1"/>
      <c r="G86" s="1"/>
      <c r="H86" s="1"/>
      <c r="I86" s="1"/>
      <c r="J86" s="1"/>
      <c r="K86" s="1"/>
      <c r="L86" s="1"/>
      <c r="M86" s="1"/>
      <c r="N86" s="169"/>
    </row>
    <row r="87" spans="2:14" x14ac:dyDescent="0.2">
      <c r="B87" s="1"/>
      <c r="C87" s="1"/>
      <c r="D87" s="1"/>
      <c r="E87" s="1"/>
      <c r="F87" s="1"/>
      <c r="G87" s="1"/>
      <c r="H87" s="1"/>
      <c r="I87" s="1"/>
      <c r="J87" s="1"/>
      <c r="K87" s="1"/>
      <c r="L87" s="1"/>
      <c r="M87" s="1"/>
      <c r="N87" s="169"/>
    </row>
    <row r="88" spans="2:14" x14ac:dyDescent="0.2">
      <c r="B88" s="1"/>
      <c r="C88" s="1"/>
      <c r="D88" s="1"/>
      <c r="E88" s="2"/>
      <c r="F88" s="1"/>
      <c r="G88" s="1"/>
      <c r="H88" s="1"/>
      <c r="I88" s="1"/>
      <c r="J88" s="1"/>
      <c r="K88" s="1"/>
      <c r="L88" s="1"/>
      <c r="M88" s="1"/>
      <c r="N88" s="169"/>
    </row>
    <row r="89" spans="2:14" x14ac:dyDescent="0.2">
      <c r="B89" s="1"/>
      <c r="C89" s="1"/>
      <c r="D89" s="1"/>
      <c r="E89" s="1"/>
      <c r="F89" s="1"/>
      <c r="G89" s="1"/>
      <c r="H89" s="1"/>
      <c r="I89" s="1"/>
      <c r="J89" s="1"/>
      <c r="K89" s="1"/>
      <c r="L89" s="1"/>
      <c r="M89" s="1"/>
      <c r="N89" s="169"/>
    </row>
    <row r="90" spans="2:14" x14ac:dyDescent="0.2">
      <c r="B90" s="1"/>
      <c r="C90" s="1"/>
      <c r="D90" s="1"/>
      <c r="E90" s="1"/>
      <c r="F90" s="1"/>
      <c r="G90" s="1"/>
      <c r="H90" s="1"/>
      <c r="I90" s="1"/>
      <c r="J90" s="1"/>
      <c r="K90" s="1"/>
      <c r="L90" s="1"/>
      <c r="M90" s="1"/>
      <c r="N90" s="169"/>
    </row>
    <row r="91" spans="2:14" x14ac:dyDescent="0.2">
      <c r="B91" s="1"/>
      <c r="C91" s="1"/>
      <c r="D91" s="1"/>
      <c r="E91" s="1"/>
      <c r="F91" s="1"/>
      <c r="G91" s="1"/>
      <c r="H91" s="1"/>
      <c r="I91" s="1"/>
      <c r="J91" s="1"/>
      <c r="K91" s="1"/>
      <c r="L91" s="1"/>
      <c r="M91" s="1"/>
      <c r="N91" s="169"/>
    </row>
    <row r="92" spans="2:14" x14ac:dyDescent="0.2">
      <c r="B92" s="1"/>
      <c r="C92" s="1"/>
      <c r="D92" s="1"/>
      <c r="E92" s="1"/>
      <c r="F92" s="1"/>
      <c r="G92" s="1"/>
      <c r="H92" s="1"/>
      <c r="I92" s="1"/>
      <c r="J92" s="1"/>
      <c r="K92" s="1"/>
      <c r="L92" s="1"/>
      <c r="M92" s="1"/>
      <c r="N92" s="169"/>
    </row>
    <row r="93" spans="2:14" x14ac:dyDescent="0.2">
      <c r="B93" s="1"/>
      <c r="C93" s="1"/>
      <c r="D93" s="1"/>
      <c r="E93" s="1"/>
      <c r="F93" s="1"/>
      <c r="G93" s="1"/>
      <c r="H93" s="1"/>
      <c r="I93" s="1"/>
      <c r="J93" s="1"/>
      <c r="K93" s="1"/>
      <c r="L93" s="1"/>
      <c r="M93" s="1"/>
      <c r="N93" s="169"/>
    </row>
    <row r="94" spans="2:14" x14ac:dyDescent="0.2">
      <c r="B94" s="1"/>
      <c r="C94" s="1"/>
      <c r="D94" s="1"/>
      <c r="E94" s="1"/>
      <c r="F94" s="1"/>
      <c r="G94" s="1"/>
      <c r="H94" s="1"/>
      <c r="I94" s="1"/>
      <c r="J94" s="1"/>
      <c r="K94" s="1"/>
      <c r="L94" s="1"/>
      <c r="M94" s="1"/>
      <c r="N94" s="169"/>
    </row>
    <row r="95" spans="2:14" x14ac:dyDescent="0.2">
      <c r="B95" s="1"/>
      <c r="C95" s="1"/>
      <c r="D95" s="1"/>
      <c r="E95" s="1"/>
      <c r="F95" s="1"/>
      <c r="G95" s="1"/>
      <c r="H95" s="1"/>
      <c r="I95" s="1"/>
      <c r="J95" s="1"/>
      <c r="K95" s="1"/>
      <c r="L95" s="1"/>
      <c r="M95" s="1"/>
      <c r="N95" s="169"/>
    </row>
    <row r="96" spans="2:14" x14ac:dyDescent="0.2">
      <c r="B96" s="1"/>
      <c r="C96" s="1"/>
      <c r="D96" s="1"/>
      <c r="E96" s="1"/>
      <c r="F96" s="1"/>
      <c r="G96" s="1"/>
      <c r="H96" s="1"/>
      <c r="I96" s="1"/>
      <c r="J96" s="1"/>
      <c r="K96" s="1"/>
      <c r="L96" s="1"/>
      <c r="M96" s="1"/>
      <c r="N96" s="169"/>
    </row>
    <row r="97" spans="2:14" x14ac:dyDescent="0.2">
      <c r="B97" s="1"/>
      <c r="C97" s="1"/>
      <c r="D97" s="1"/>
      <c r="E97" s="1"/>
      <c r="F97" s="1"/>
      <c r="G97" s="1"/>
      <c r="H97" s="1"/>
      <c r="I97" s="1"/>
      <c r="J97" s="1"/>
      <c r="K97" s="1"/>
      <c r="L97" s="1"/>
      <c r="M97" s="1"/>
      <c r="N97" s="169"/>
    </row>
    <row r="98" spans="2:14" x14ac:dyDescent="0.2">
      <c r="B98" s="1"/>
      <c r="C98" s="1"/>
      <c r="D98" s="1"/>
      <c r="E98" s="1"/>
      <c r="F98" s="1"/>
      <c r="G98" s="1"/>
      <c r="H98" s="1"/>
      <c r="I98" s="1"/>
      <c r="J98" s="1"/>
      <c r="K98" s="1"/>
      <c r="L98" s="1"/>
      <c r="M98" s="1"/>
      <c r="N98" s="169"/>
    </row>
    <row r="99" spans="2:14" x14ac:dyDescent="0.2">
      <c r="B99" s="1"/>
      <c r="C99" s="1"/>
      <c r="D99" s="1"/>
      <c r="E99" s="1"/>
      <c r="F99" s="1"/>
      <c r="G99" s="1"/>
      <c r="H99" s="1"/>
      <c r="I99" s="1"/>
      <c r="J99" s="1"/>
      <c r="K99" s="1"/>
      <c r="L99" s="1"/>
      <c r="M99" s="1"/>
      <c r="N99" s="169"/>
    </row>
    <row r="100" spans="2:14" x14ac:dyDescent="0.2">
      <c r="B100" s="1"/>
      <c r="C100" s="1"/>
      <c r="D100" s="1"/>
      <c r="E100" s="1"/>
      <c r="F100" s="1"/>
      <c r="G100" s="1"/>
      <c r="H100" s="1"/>
      <c r="I100" s="1"/>
      <c r="J100" s="1"/>
      <c r="K100" s="1"/>
      <c r="L100" s="1"/>
      <c r="M100" s="1"/>
      <c r="N100" s="169"/>
    </row>
    <row r="101" spans="2:14" x14ac:dyDescent="0.2">
      <c r="B101" s="1"/>
      <c r="C101" s="1"/>
      <c r="D101" s="1"/>
      <c r="E101" s="1"/>
      <c r="F101" s="1"/>
      <c r="G101" s="1"/>
      <c r="H101" s="1"/>
      <c r="I101" s="1"/>
      <c r="J101" s="1"/>
      <c r="K101" s="1"/>
      <c r="L101" s="1"/>
      <c r="M101" s="1"/>
      <c r="N101" s="169"/>
    </row>
    <row r="102" spans="2:14" x14ac:dyDescent="0.2">
      <c r="B102" s="1"/>
      <c r="C102" s="1"/>
      <c r="D102" s="1"/>
      <c r="E102" s="1"/>
      <c r="F102" s="1"/>
      <c r="G102" s="1"/>
      <c r="H102" s="1"/>
      <c r="I102" s="1"/>
      <c r="J102" s="1"/>
      <c r="K102" s="1"/>
      <c r="L102" s="1"/>
      <c r="M102" s="1"/>
      <c r="N102" s="169"/>
    </row>
    <row r="103" spans="2:14" x14ac:dyDescent="0.2">
      <c r="B103" s="1"/>
      <c r="C103" s="1"/>
      <c r="D103" s="1"/>
      <c r="E103" s="1"/>
      <c r="F103" s="1"/>
      <c r="G103" s="1"/>
      <c r="H103" s="1"/>
      <c r="I103" s="1"/>
      <c r="J103" s="1"/>
      <c r="K103" s="1"/>
      <c r="L103" s="1"/>
      <c r="M103" s="1"/>
      <c r="N103" s="169"/>
    </row>
    <row r="104" spans="2:14" x14ac:dyDescent="0.2">
      <c r="B104" s="1"/>
      <c r="C104" s="1"/>
      <c r="D104" s="1"/>
      <c r="E104" s="1"/>
      <c r="F104" s="1"/>
      <c r="G104" s="1"/>
      <c r="H104" s="1"/>
      <c r="I104" s="1"/>
      <c r="J104" s="1"/>
      <c r="K104" s="1"/>
      <c r="L104" s="1"/>
      <c r="M104" s="1"/>
      <c r="N104" s="169"/>
    </row>
    <row r="105" spans="2:14" x14ac:dyDescent="0.2">
      <c r="B105" s="1"/>
      <c r="C105" s="1"/>
      <c r="D105" s="1"/>
      <c r="E105" s="1"/>
      <c r="F105" s="1"/>
      <c r="G105" s="1"/>
      <c r="H105" s="1"/>
      <c r="I105" s="1"/>
      <c r="J105" s="1"/>
      <c r="K105" s="1"/>
      <c r="L105" s="1"/>
      <c r="M105" s="1"/>
      <c r="N105" s="169"/>
    </row>
    <row r="106" spans="2:14" x14ac:dyDescent="0.2">
      <c r="B106" s="1"/>
      <c r="C106" s="1"/>
      <c r="D106" s="1"/>
      <c r="E106" s="1"/>
      <c r="F106" s="1"/>
      <c r="G106" s="1"/>
      <c r="H106" s="1"/>
      <c r="I106" s="1"/>
      <c r="J106" s="1"/>
      <c r="K106" s="1"/>
      <c r="L106" s="1"/>
      <c r="M106" s="1"/>
      <c r="N106" s="169"/>
    </row>
    <row r="107" spans="2:14" x14ac:dyDescent="0.2">
      <c r="B107" s="1"/>
      <c r="C107" s="1"/>
      <c r="D107" s="1"/>
      <c r="E107" s="1"/>
      <c r="F107" s="1"/>
      <c r="G107" s="1"/>
      <c r="H107" s="1"/>
      <c r="I107" s="1"/>
      <c r="J107" s="1"/>
      <c r="K107" s="1"/>
      <c r="L107" s="1"/>
      <c r="M107" s="1"/>
      <c r="N107" s="169"/>
    </row>
    <row r="108" spans="2:14" x14ac:dyDescent="0.2">
      <c r="B108" s="1"/>
      <c r="C108" s="1"/>
      <c r="D108" s="1"/>
      <c r="E108" s="1"/>
      <c r="F108" s="1"/>
      <c r="G108" s="1"/>
      <c r="H108" s="1"/>
      <c r="I108" s="1"/>
      <c r="J108" s="1"/>
      <c r="K108" s="1"/>
      <c r="L108" s="1"/>
      <c r="M108" s="1"/>
      <c r="N108" s="169"/>
    </row>
    <row r="109" spans="2:14" x14ac:dyDescent="0.2">
      <c r="B109" s="1"/>
      <c r="C109" s="1"/>
      <c r="D109" s="1"/>
      <c r="E109" s="1"/>
      <c r="F109" s="1"/>
      <c r="G109" s="1"/>
      <c r="H109" s="1"/>
      <c r="I109" s="1"/>
      <c r="J109" s="1"/>
      <c r="K109" s="1"/>
      <c r="L109" s="1"/>
      <c r="M109" s="1"/>
      <c r="N109" s="169"/>
    </row>
    <row r="110" spans="2:14" x14ac:dyDescent="0.2">
      <c r="B110" s="1"/>
      <c r="C110" s="1"/>
      <c r="D110" s="1"/>
      <c r="E110" s="1"/>
      <c r="F110" s="1"/>
      <c r="G110" s="1"/>
      <c r="H110" s="1"/>
      <c r="I110" s="1"/>
      <c r="J110" s="1"/>
      <c r="K110" s="1"/>
      <c r="L110" s="1"/>
      <c r="M110" s="1"/>
      <c r="N110" s="169"/>
    </row>
    <row r="111" spans="2:14" x14ac:dyDescent="0.2">
      <c r="B111" s="1"/>
      <c r="C111" s="1"/>
      <c r="D111" s="1"/>
      <c r="E111" s="1"/>
      <c r="F111" s="1"/>
      <c r="G111" s="1"/>
      <c r="H111" s="1"/>
      <c r="I111" s="1"/>
      <c r="J111" s="1"/>
      <c r="K111" s="1"/>
      <c r="L111" s="1"/>
      <c r="M111" s="1"/>
      <c r="N111" s="169"/>
    </row>
    <row r="112" spans="2:14" x14ac:dyDescent="0.2">
      <c r="B112" s="1"/>
      <c r="C112" s="1"/>
      <c r="D112" s="1"/>
      <c r="E112" s="1"/>
      <c r="F112" s="1"/>
      <c r="G112" s="1"/>
      <c r="H112" s="1"/>
      <c r="I112" s="1"/>
      <c r="J112" s="1"/>
      <c r="K112" s="1"/>
      <c r="L112" s="1"/>
      <c r="M112" s="1"/>
      <c r="N112" s="169"/>
    </row>
    <row r="113" spans="2:14" x14ac:dyDescent="0.2">
      <c r="B113" s="1"/>
      <c r="C113" s="1"/>
      <c r="D113" s="1"/>
      <c r="E113" s="1"/>
      <c r="F113" s="1"/>
      <c r="G113" s="1"/>
      <c r="H113" s="1"/>
      <c r="I113" s="1"/>
      <c r="J113" s="1"/>
      <c r="K113" s="1"/>
      <c r="L113" s="1"/>
      <c r="M113" s="1"/>
      <c r="N113" s="169"/>
    </row>
    <row r="114" spans="2:14" x14ac:dyDescent="0.2">
      <c r="B114" s="1"/>
      <c r="C114" s="1"/>
      <c r="D114" s="1"/>
      <c r="E114" s="1"/>
      <c r="F114" s="1"/>
      <c r="G114" s="1"/>
      <c r="H114" s="1"/>
      <c r="I114" s="1"/>
      <c r="J114" s="1"/>
      <c r="K114" s="1"/>
      <c r="L114" s="1"/>
      <c r="M114" s="1"/>
      <c r="N114" s="169"/>
    </row>
    <row r="115" spans="2:14" x14ac:dyDescent="0.2">
      <c r="B115" s="1"/>
      <c r="C115" s="1"/>
      <c r="D115" s="1"/>
      <c r="E115" s="1"/>
      <c r="F115" s="1"/>
      <c r="G115" s="1"/>
      <c r="H115" s="1"/>
      <c r="I115" s="1"/>
      <c r="J115" s="1"/>
      <c r="K115" s="1"/>
      <c r="L115" s="1"/>
      <c r="M115" s="1"/>
      <c r="N115" s="169"/>
    </row>
    <row r="116" spans="2:14" x14ac:dyDescent="0.2">
      <c r="B116" s="1"/>
      <c r="C116" s="1"/>
      <c r="D116" s="1"/>
      <c r="E116" s="1"/>
      <c r="F116" s="1"/>
      <c r="G116" s="1"/>
      <c r="H116" s="1"/>
      <c r="I116" s="1"/>
      <c r="J116" s="1"/>
      <c r="K116" s="1"/>
      <c r="L116" s="1"/>
      <c r="M116" s="1"/>
      <c r="N116" s="169"/>
    </row>
    <row r="117" spans="2:14" x14ac:dyDescent="0.2">
      <c r="B117" s="1"/>
      <c r="C117" s="1"/>
      <c r="D117" s="1"/>
      <c r="E117" s="1"/>
      <c r="F117" s="1"/>
      <c r="G117" s="1"/>
      <c r="H117" s="1"/>
      <c r="I117" s="1"/>
      <c r="J117" s="1"/>
      <c r="K117" s="1"/>
      <c r="L117" s="1"/>
      <c r="M117" s="1"/>
      <c r="N117" s="169"/>
    </row>
    <row r="118" spans="2:14" x14ac:dyDescent="0.2">
      <c r="B118" s="1"/>
      <c r="C118" s="1"/>
      <c r="D118" s="1"/>
      <c r="E118" s="1"/>
      <c r="F118" s="1"/>
      <c r="G118" s="1"/>
      <c r="H118" s="1"/>
      <c r="I118" s="1"/>
      <c r="J118" s="1"/>
      <c r="K118" s="1"/>
      <c r="L118" s="1"/>
      <c r="M118" s="1"/>
      <c r="N118" s="169"/>
    </row>
    <row r="119" spans="2:14" x14ac:dyDescent="0.2">
      <c r="B119" s="1"/>
      <c r="C119" s="1"/>
      <c r="D119" s="1"/>
      <c r="E119" s="1"/>
      <c r="F119" s="1"/>
      <c r="G119" s="1"/>
      <c r="H119" s="1"/>
      <c r="I119" s="1"/>
      <c r="J119" s="1"/>
      <c r="K119" s="1"/>
      <c r="L119" s="1"/>
      <c r="M119" s="1"/>
      <c r="N119" s="169"/>
    </row>
    <row r="120" spans="2:14" x14ac:dyDescent="0.2">
      <c r="B120" s="1"/>
      <c r="C120" s="1"/>
      <c r="D120" s="1"/>
      <c r="E120" s="1"/>
      <c r="F120" s="1"/>
      <c r="G120" s="1"/>
      <c r="H120" s="1"/>
      <c r="I120" s="1"/>
      <c r="J120" s="1"/>
      <c r="K120" s="1"/>
      <c r="L120" s="1"/>
      <c r="M120" s="1"/>
      <c r="N120" s="169"/>
    </row>
    <row r="121" spans="2:14" x14ac:dyDescent="0.2">
      <c r="B121" s="1"/>
      <c r="C121" s="1"/>
      <c r="D121" s="1"/>
      <c r="E121" s="1"/>
      <c r="F121" s="1"/>
      <c r="G121" s="1"/>
      <c r="H121" s="1"/>
      <c r="I121" s="1"/>
      <c r="J121" s="1"/>
      <c r="K121" s="1"/>
      <c r="L121" s="1"/>
      <c r="M121" s="1"/>
      <c r="N121" s="169"/>
    </row>
    <row r="122" spans="2:14" x14ac:dyDescent="0.2">
      <c r="B122" s="1"/>
      <c r="C122" s="1"/>
      <c r="D122" s="1"/>
      <c r="E122" s="1"/>
      <c r="F122" s="1"/>
      <c r="G122" s="1"/>
      <c r="H122" s="1"/>
      <c r="I122" s="1"/>
      <c r="J122" s="1"/>
      <c r="K122" s="1"/>
      <c r="L122" s="1"/>
      <c r="M122" s="1"/>
      <c r="N122" s="169"/>
    </row>
    <row r="123" spans="2:14" x14ac:dyDescent="0.2">
      <c r="B123" s="1"/>
      <c r="C123" s="1"/>
      <c r="D123" s="1"/>
      <c r="E123" s="1"/>
      <c r="F123" s="1"/>
      <c r="G123" s="1"/>
      <c r="H123" s="1"/>
      <c r="I123" s="1"/>
      <c r="J123" s="1"/>
      <c r="K123" s="1"/>
      <c r="L123" s="1"/>
      <c r="M123" s="1"/>
      <c r="N123" s="169"/>
    </row>
    <row r="124" spans="2:14" x14ac:dyDescent="0.2">
      <c r="B124" s="1"/>
      <c r="C124" s="1"/>
      <c r="D124" s="1"/>
      <c r="E124" s="1"/>
      <c r="F124" s="1"/>
      <c r="G124" s="1"/>
      <c r="H124" s="1"/>
      <c r="I124" s="1"/>
      <c r="J124" s="1"/>
      <c r="K124" s="1"/>
      <c r="L124" s="1"/>
      <c r="M124" s="1"/>
      <c r="N124" s="169"/>
    </row>
    <row r="125" spans="2:14" x14ac:dyDescent="0.2">
      <c r="B125" s="1"/>
      <c r="C125" s="1"/>
      <c r="D125" s="1"/>
      <c r="E125" s="1"/>
      <c r="F125" s="1"/>
      <c r="G125" s="1"/>
      <c r="H125" s="1"/>
      <c r="I125" s="1"/>
      <c r="J125" s="1"/>
      <c r="K125" s="1"/>
      <c r="L125" s="1"/>
      <c r="M125" s="1"/>
      <c r="N125" s="169"/>
    </row>
    <row r="126" spans="2:14" x14ac:dyDescent="0.2">
      <c r="B126" s="1"/>
      <c r="C126" s="1"/>
      <c r="D126" s="1"/>
      <c r="E126" s="1"/>
      <c r="F126" s="1"/>
      <c r="G126" s="1"/>
      <c r="H126" s="1"/>
      <c r="I126" s="1"/>
      <c r="J126" s="1"/>
      <c r="K126" s="1"/>
      <c r="L126" s="1"/>
      <c r="M126" s="1"/>
      <c r="N126" s="169"/>
    </row>
    <row r="127" spans="2:14" x14ac:dyDescent="0.2">
      <c r="B127" s="1"/>
      <c r="C127" s="1"/>
      <c r="D127" s="1"/>
      <c r="E127" s="1"/>
      <c r="F127" s="1"/>
      <c r="G127" s="1"/>
      <c r="H127" s="1"/>
      <c r="I127" s="1"/>
      <c r="J127" s="1"/>
      <c r="K127" s="1"/>
      <c r="L127" s="1"/>
      <c r="M127" s="1"/>
      <c r="N127" s="169"/>
    </row>
    <row r="128" spans="2:14" x14ac:dyDescent="0.2">
      <c r="B128" s="1"/>
      <c r="C128" s="1"/>
      <c r="D128" s="1"/>
      <c r="E128" s="1"/>
      <c r="F128" s="1"/>
      <c r="G128" s="1"/>
      <c r="H128" s="1"/>
      <c r="I128" s="1"/>
      <c r="J128" s="1"/>
      <c r="K128" s="1"/>
      <c r="L128" s="1"/>
      <c r="M128" s="1"/>
      <c r="N128" s="169"/>
    </row>
    <row r="129" spans="2:14" x14ac:dyDescent="0.2">
      <c r="B129" s="1"/>
      <c r="C129" s="1"/>
      <c r="D129" s="1"/>
      <c r="E129" s="1"/>
      <c r="F129" s="1"/>
      <c r="G129" s="1"/>
      <c r="H129" s="1"/>
      <c r="I129" s="1"/>
      <c r="J129" s="1"/>
      <c r="K129" s="1"/>
      <c r="L129" s="1"/>
      <c r="M129" s="1"/>
      <c r="N129" s="169"/>
    </row>
    <row r="130" spans="2:14" x14ac:dyDescent="0.2">
      <c r="B130" s="1"/>
      <c r="C130" s="1"/>
      <c r="D130" s="1"/>
      <c r="E130" s="1"/>
      <c r="F130" s="1"/>
      <c r="G130" s="1"/>
      <c r="H130" s="1"/>
      <c r="I130" s="1"/>
      <c r="J130" s="1"/>
      <c r="K130" s="1"/>
      <c r="L130" s="1"/>
      <c r="M130" s="1"/>
      <c r="N130" s="169"/>
    </row>
    <row r="131" spans="2:14" x14ac:dyDescent="0.2">
      <c r="B131" s="1"/>
      <c r="C131" s="1"/>
      <c r="D131" s="1"/>
      <c r="E131" s="1"/>
      <c r="F131" s="1"/>
      <c r="G131" s="1"/>
      <c r="H131" s="1"/>
      <c r="I131" s="1"/>
      <c r="J131" s="1"/>
      <c r="K131" s="1"/>
      <c r="L131" s="1"/>
      <c r="M131" s="1"/>
      <c r="N131" s="169"/>
    </row>
    <row r="132" spans="2:14" x14ac:dyDescent="0.2">
      <c r="B132" s="1"/>
      <c r="C132" s="1"/>
      <c r="D132" s="1"/>
      <c r="E132" s="1"/>
      <c r="F132" s="1"/>
      <c r="G132" s="1"/>
      <c r="H132" s="1"/>
      <c r="I132" s="1"/>
      <c r="J132" s="1"/>
      <c r="K132" s="1"/>
      <c r="L132" s="1"/>
      <c r="M132" s="1"/>
      <c r="N132" s="169"/>
    </row>
    <row r="133" spans="2:14" x14ac:dyDescent="0.2">
      <c r="B133" s="1"/>
      <c r="C133" s="1"/>
      <c r="D133" s="1"/>
      <c r="E133" s="1"/>
      <c r="F133" s="1"/>
      <c r="G133" s="1"/>
      <c r="H133" s="1"/>
      <c r="I133" s="1"/>
      <c r="J133" s="1"/>
      <c r="K133" s="1"/>
      <c r="L133" s="1"/>
      <c r="M133" s="1"/>
      <c r="N133" s="169"/>
    </row>
    <row r="134" spans="2:14" x14ac:dyDescent="0.2">
      <c r="B134" s="1"/>
      <c r="C134" s="1"/>
      <c r="D134" s="1"/>
      <c r="E134" s="1"/>
      <c r="F134" s="1"/>
      <c r="G134" s="1"/>
      <c r="H134" s="1"/>
      <c r="I134" s="1"/>
      <c r="J134" s="1"/>
      <c r="K134" s="1"/>
      <c r="L134" s="1"/>
      <c r="M134" s="1"/>
      <c r="N134" s="169"/>
    </row>
    <row r="135" spans="2:14" x14ac:dyDescent="0.2">
      <c r="B135" s="1"/>
      <c r="C135" s="1"/>
      <c r="D135" s="1"/>
      <c r="E135" s="1"/>
      <c r="F135" s="1"/>
      <c r="G135" s="1"/>
      <c r="H135" s="1"/>
      <c r="I135" s="1"/>
      <c r="J135" s="1"/>
      <c r="K135" s="1"/>
      <c r="L135" s="1"/>
      <c r="M135" s="1"/>
      <c r="N135" s="169"/>
    </row>
    <row r="136" spans="2:14" x14ac:dyDescent="0.2">
      <c r="B136" s="1"/>
      <c r="C136" s="1"/>
      <c r="D136" s="1"/>
      <c r="E136" s="1"/>
      <c r="F136" s="1"/>
      <c r="G136" s="1"/>
      <c r="H136" s="1"/>
      <c r="I136" s="1"/>
      <c r="J136" s="1"/>
      <c r="K136" s="1"/>
      <c r="L136" s="1"/>
      <c r="M136" s="1"/>
      <c r="N136" s="169"/>
    </row>
    <row r="137" spans="2:14" x14ac:dyDescent="0.2">
      <c r="B137" s="1"/>
      <c r="C137" s="1"/>
      <c r="D137" s="1"/>
      <c r="E137" s="1"/>
      <c r="F137" s="1"/>
      <c r="G137" s="1"/>
      <c r="H137" s="1"/>
      <c r="I137" s="1"/>
      <c r="J137" s="1"/>
      <c r="K137" s="1"/>
      <c r="L137" s="1"/>
      <c r="M137" s="1"/>
      <c r="N137" s="169"/>
    </row>
    <row r="138" spans="2:14" x14ac:dyDescent="0.2">
      <c r="B138" s="1"/>
      <c r="C138" s="1"/>
      <c r="D138" s="1"/>
      <c r="E138" s="1"/>
      <c r="F138" s="1"/>
      <c r="G138" s="1"/>
      <c r="H138" s="1"/>
      <c r="I138" s="1"/>
      <c r="J138" s="1"/>
      <c r="K138" s="1"/>
      <c r="L138" s="1"/>
      <c r="M138" s="1"/>
      <c r="N138" s="169"/>
    </row>
    <row r="139" spans="2:14" x14ac:dyDescent="0.2">
      <c r="B139" s="1"/>
      <c r="C139" s="1"/>
      <c r="D139" s="1"/>
      <c r="E139" s="1"/>
      <c r="F139" s="1"/>
      <c r="G139" s="1"/>
      <c r="H139" s="1"/>
      <c r="I139" s="1"/>
      <c r="J139" s="1"/>
      <c r="K139" s="1"/>
      <c r="L139" s="1"/>
      <c r="M139" s="1"/>
      <c r="N139" s="169"/>
    </row>
    <row r="140" spans="2:14" x14ac:dyDescent="0.2">
      <c r="B140" s="1"/>
      <c r="C140" s="1"/>
      <c r="D140" s="1"/>
      <c r="E140" s="1"/>
      <c r="F140" s="1"/>
      <c r="G140" s="1"/>
      <c r="H140" s="1"/>
      <c r="I140" s="1"/>
      <c r="J140" s="1"/>
      <c r="K140" s="1"/>
      <c r="L140" s="1"/>
      <c r="M140" s="1"/>
      <c r="N140" s="169"/>
    </row>
    <row r="141" spans="2:14" x14ac:dyDescent="0.2">
      <c r="B141" s="1"/>
      <c r="C141" s="1"/>
      <c r="D141" s="1"/>
      <c r="E141" s="1"/>
      <c r="F141" s="1"/>
      <c r="G141" s="1"/>
      <c r="H141" s="1"/>
      <c r="I141" s="1"/>
      <c r="J141" s="1"/>
      <c r="K141" s="1"/>
      <c r="L141" s="1"/>
      <c r="M141" s="1"/>
      <c r="N141" s="169"/>
    </row>
    <row r="142" spans="2:14" x14ac:dyDescent="0.2">
      <c r="B142" s="1"/>
      <c r="C142" s="1"/>
      <c r="D142" s="1"/>
      <c r="E142" s="1"/>
      <c r="F142" s="1"/>
      <c r="G142" s="1"/>
      <c r="H142" s="1"/>
      <c r="I142" s="1"/>
      <c r="J142" s="1"/>
      <c r="K142" s="1"/>
      <c r="L142" s="1"/>
      <c r="M142" s="1"/>
      <c r="N142" s="169"/>
    </row>
    <row r="143" spans="2:14" x14ac:dyDescent="0.2">
      <c r="B143" s="1"/>
      <c r="C143" s="1"/>
      <c r="D143" s="1"/>
      <c r="E143" s="1"/>
      <c r="F143" s="1"/>
      <c r="G143" s="1"/>
      <c r="H143" s="1"/>
      <c r="I143" s="1"/>
      <c r="J143" s="1"/>
      <c r="K143" s="1"/>
      <c r="L143" s="1"/>
      <c r="M143" s="1"/>
      <c r="N143" s="169"/>
    </row>
    <row r="144" spans="2:14" x14ac:dyDescent="0.2">
      <c r="B144" s="1"/>
      <c r="C144" s="1"/>
      <c r="D144" s="1"/>
      <c r="E144" s="1"/>
      <c r="F144" s="1"/>
      <c r="G144" s="1"/>
      <c r="H144" s="1"/>
      <c r="I144" s="1"/>
      <c r="J144" s="1"/>
      <c r="K144" s="1"/>
      <c r="L144" s="1"/>
      <c r="M144" s="1"/>
      <c r="N144" s="169"/>
    </row>
    <row r="145" spans="2:14" x14ac:dyDescent="0.2">
      <c r="B145" s="1"/>
      <c r="C145" s="1"/>
      <c r="D145" s="1"/>
      <c r="E145" s="1"/>
      <c r="F145" s="1"/>
      <c r="G145" s="1"/>
      <c r="H145" s="1"/>
      <c r="I145" s="1"/>
      <c r="J145" s="1"/>
      <c r="K145" s="1"/>
      <c r="L145" s="1"/>
      <c r="M145" s="1"/>
      <c r="N145" s="169"/>
    </row>
    <row r="146" spans="2:14" x14ac:dyDescent="0.2">
      <c r="B146" s="1"/>
      <c r="C146" s="1"/>
      <c r="D146" s="1"/>
      <c r="E146" s="1"/>
      <c r="F146" s="1"/>
      <c r="G146" s="1"/>
      <c r="H146" s="1"/>
      <c r="I146" s="1"/>
      <c r="J146" s="1"/>
      <c r="K146" s="1"/>
      <c r="L146" s="1"/>
      <c r="M146" s="1"/>
      <c r="N146" s="169"/>
    </row>
    <row r="147" spans="2:14" x14ac:dyDescent="0.2">
      <c r="B147" s="1"/>
      <c r="C147" s="1"/>
      <c r="D147" s="1"/>
      <c r="E147" s="1"/>
      <c r="F147" s="1"/>
      <c r="G147" s="1"/>
      <c r="H147" s="1"/>
      <c r="I147" s="1"/>
      <c r="J147" s="1"/>
      <c r="K147" s="1"/>
      <c r="L147" s="1"/>
      <c r="M147" s="1"/>
      <c r="N147" s="169"/>
    </row>
    <row r="148" spans="2:14" x14ac:dyDescent="0.2">
      <c r="B148" s="1"/>
      <c r="C148" s="1"/>
      <c r="D148" s="1"/>
      <c r="E148" s="1"/>
      <c r="F148" s="1"/>
      <c r="G148" s="1"/>
      <c r="H148" s="1"/>
      <c r="I148" s="1"/>
      <c r="J148" s="1"/>
      <c r="K148" s="1"/>
      <c r="L148" s="1"/>
      <c r="M148" s="1"/>
      <c r="N148" s="169"/>
    </row>
    <row r="149" spans="2:14" x14ac:dyDescent="0.2">
      <c r="B149" s="1"/>
      <c r="C149" s="1"/>
      <c r="D149" s="1"/>
      <c r="E149" s="1"/>
      <c r="F149" s="1"/>
      <c r="G149" s="1"/>
      <c r="H149" s="1"/>
      <c r="I149" s="1"/>
      <c r="J149" s="1"/>
      <c r="K149" s="1"/>
      <c r="L149" s="1"/>
      <c r="M149" s="1"/>
      <c r="N149" s="169"/>
    </row>
    <row r="150" spans="2:14" x14ac:dyDescent="0.2">
      <c r="B150" s="1"/>
      <c r="C150" s="1"/>
      <c r="D150" s="1"/>
      <c r="E150" s="1"/>
      <c r="F150" s="1"/>
      <c r="G150" s="1"/>
      <c r="H150" s="1"/>
      <c r="I150" s="1"/>
      <c r="J150" s="1"/>
      <c r="K150" s="1"/>
      <c r="L150" s="1"/>
      <c r="M150" s="1"/>
      <c r="N150" s="169"/>
    </row>
    <row r="151" spans="2:14" x14ac:dyDescent="0.2">
      <c r="B151" s="1"/>
      <c r="C151" s="1"/>
      <c r="D151" s="1"/>
      <c r="E151" s="1"/>
      <c r="F151" s="1"/>
      <c r="G151" s="1"/>
      <c r="H151" s="1"/>
      <c r="I151" s="1"/>
      <c r="J151" s="1"/>
      <c r="K151" s="1"/>
      <c r="L151" s="1"/>
      <c r="M151" s="1"/>
      <c r="N151" s="169"/>
    </row>
    <row r="152" spans="2:14" x14ac:dyDescent="0.2">
      <c r="B152" s="1"/>
      <c r="C152" s="1"/>
      <c r="D152" s="1"/>
      <c r="E152" s="1"/>
      <c r="F152" s="1"/>
      <c r="G152" s="1"/>
      <c r="H152" s="1"/>
      <c r="I152" s="1"/>
      <c r="J152" s="1"/>
      <c r="K152" s="1"/>
      <c r="L152" s="1"/>
      <c r="M152" s="1"/>
      <c r="N152" s="169"/>
    </row>
    <row r="153" spans="2:14" x14ac:dyDescent="0.2">
      <c r="B153" s="1"/>
      <c r="C153" s="1"/>
      <c r="D153" s="1"/>
      <c r="E153" s="1"/>
      <c r="F153" s="1"/>
      <c r="G153" s="1"/>
      <c r="H153" s="1"/>
      <c r="I153" s="1"/>
      <c r="J153" s="1"/>
      <c r="K153" s="1"/>
      <c r="L153" s="1"/>
      <c r="M153" s="1"/>
      <c r="N153" s="169"/>
    </row>
    <row r="154" spans="2:14" x14ac:dyDescent="0.2">
      <c r="B154" s="1"/>
      <c r="C154" s="1"/>
      <c r="D154" s="1"/>
      <c r="E154" s="1"/>
      <c r="F154" s="1"/>
      <c r="G154" s="1"/>
      <c r="H154" s="1"/>
      <c r="I154" s="1"/>
      <c r="J154" s="1"/>
      <c r="K154" s="1"/>
      <c r="L154" s="1"/>
      <c r="M154" s="1"/>
      <c r="N154" s="169"/>
    </row>
    <row r="155" spans="2:14" x14ac:dyDescent="0.2">
      <c r="B155" s="1"/>
      <c r="C155" s="1"/>
      <c r="D155" s="1"/>
      <c r="E155" s="1"/>
      <c r="F155" s="1"/>
      <c r="G155" s="1"/>
      <c r="H155" s="1"/>
      <c r="I155" s="1"/>
      <c r="J155" s="1"/>
      <c r="K155" s="1"/>
      <c r="L155" s="1"/>
      <c r="M155" s="1"/>
      <c r="N155" s="169"/>
    </row>
    <row r="156" spans="2:14" x14ac:dyDescent="0.2">
      <c r="B156" s="1"/>
      <c r="C156" s="1"/>
      <c r="D156" s="1"/>
      <c r="E156" s="1"/>
      <c r="F156" s="1"/>
      <c r="G156" s="1"/>
      <c r="H156" s="1"/>
      <c r="I156" s="1"/>
      <c r="J156" s="1"/>
      <c r="K156" s="1"/>
      <c r="L156" s="1"/>
      <c r="M156" s="1"/>
      <c r="N156" s="169"/>
    </row>
    <row r="157" spans="2:14" x14ac:dyDescent="0.2">
      <c r="B157" s="1"/>
      <c r="C157" s="1"/>
      <c r="D157" s="1"/>
      <c r="E157" s="1"/>
      <c r="F157" s="1"/>
      <c r="G157" s="1"/>
      <c r="H157" s="1"/>
      <c r="I157" s="1"/>
      <c r="J157" s="1"/>
      <c r="K157" s="1"/>
      <c r="L157" s="1"/>
      <c r="M157" s="1"/>
      <c r="N157" s="169"/>
    </row>
    <row r="158" spans="2:14" x14ac:dyDescent="0.2">
      <c r="B158" s="1"/>
      <c r="C158" s="1"/>
      <c r="D158" s="1"/>
      <c r="E158" s="1"/>
      <c r="F158" s="1"/>
      <c r="G158" s="1"/>
      <c r="H158" s="1"/>
      <c r="I158" s="1"/>
      <c r="J158" s="1"/>
      <c r="K158" s="1"/>
      <c r="L158" s="1"/>
      <c r="M158" s="1"/>
      <c r="N158" s="169"/>
    </row>
    <row r="159" spans="2:14" x14ac:dyDescent="0.2">
      <c r="B159" s="1"/>
      <c r="C159" s="1"/>
      <c r="D159" s="1"/>
      <c r="E159" s="1"/>
      <c r="F159" s="1"/>
      <c r="G159" s="1"/>
      <c r="H159" s="1"/>
      <c r="I159" s="1"/>
      <c r="J159" s="1"/>
      <c r="K159" s="1"/>
      <c r="L159" s="1"/>
      <c r="M159" s="1"/>
      <c r="N159" s="169"/>
    </row>
    <row r="160" spans="2:14" x14ac:dyDescent="0.2">
      <c r="B160" s="1"/>
      <c r="C160" s="1"/>
      <c r="D160" s="1"/>
      <c r="E160" s="1"/>
      <c r="F160" s="1"/>
      <c r="G160" s="1"/>
      <c r="H160" s="1"/>
      <c r="I160" s="1"/>
      <c r="J160" s="1"/>
      <c r="K160" s="1"/>
      <c r="L160" s="1"/>
      <c r="M160" s="1"/>
      <c r="N160" s="169"/>
    </row>
    <row r="161" spans="2:14" x14ac:dyDescent="0.2">
      <c r="B161" s="1"/>
      <c r="C161" s="1"/>
      <c r="D161" s="1"/>
      <c r="E161" s="1"/>
      <c r="F161" s="1"/>
      <c r="G161" s="1"/>
      <c r="H161" s="1"/>
      <c r="I161" s="1"/>
      <c r="J161" s="1"/>
      <c r="K161" s="1"/>
      <c r="L161" s="1"/>
      <c r="M161" s="1"/>
      <c r="N161" s="169"/>
    </row>
    <row r="162" spans="2:14" x14ac:dyDescent="0.2">
      <c r="B162" s="1"/>
      <c r="C162" s="1"/>
      <c r="D162" s="1"/>
      <c r="E162" s="1"/>
      <c r="F162" s="1"/>
      <c r="G162" s="1"/>
      <c r="H162" s="1"/>
      <c r="I162" s="1"/>
      <c r="J162" s="1"/>
      <c r="K162" s="1"/>
      <c r="L162" s="1"/>
      <c r="M162" s="1"/>
      <c r="N162" s="169"/>
    </row>
    <row r="163" spans="2:14" x14ac:dyDescent="0.2">
      <c r="B163" s="1"/>
      <c r="C163" s="1"/>
      <c r="D163" s="1"/>
      <c r="E163" s="1"/>
      <c r="F163" s="1"/>
      <c r="G163" s="1"/>
      <c r="H163" s="1"/>
      <c r="I163" s="1"/>
      <c r="J163" s="1"/>
      <c r="K163" s="1"/>
      <c r="L163" s="1"/>
      <c r="M163" s="1"/>
      <c r="N163" s="169"/>
    </row>
    <row r="164" spans="2:14" x14ac:dyDescent="0.2">
      <c r="B164" s="1"/>
      <c r="C164" s="1"/>
      <c r="D164" s="1"/>
      <c r="E164" s="1"/>
      <c r="F164" s="1"/>
      <c r="G164" s="1"/>
      <c r="H164" s="1"/>
      <c r="I164" s="1"/>
      <c r="J164" s="1"/>
      <c r="K164" s="1"/>
      <c r="L164" s="1"/>
      <c r="M164" s="1"/>
      <c r="N164" s="169"/>
    </row>
    <row r="165" spans="2:14" x14ac:dyDescent="0.2">
      <c r="B165" s="1"/>
      <c r="C165" s="1"/>
      <c r="D165" s="1"/>
      <c r="E165" s="1"/>
      <c r="F165" s="1"/>
      <c r="G165" s="1"/>
      <c r="H165" s="1"/>
      <c r="I165" s="1"/>
      <c r="J165" s="1"/>
      <c r="K165" s="1"/>
      <c r="L165" s="1"/>
      <c r="M165" s="1"/>
      <c r="N165" s="169"/>
    </row>
    <row r="166" spans="2:14" x14ac:dyDescent="0.2">
      <c r="B166" s="1"/>
      <c r="C166" s="1"/>
      <c r="D166" s="1"/>
      <c r="E166" s="1"/>
      <c r="F166" s="1"/>
      <c r="G166" s="1"/>
      <c r="H166" s="1"/>
      <c r="I166" s="1"/>
      <c r="J166" s="1"/>
      <c r="K166" s="1"/>
      <c r="L166" s="1"/>
      <c r="M166" s="1"/>
      <c r="N166" s="169"/>
    </row>
    <row r="167" spans="2:14" x14ac:dyDescent="0.2">
      <c r="B167" s="1"/>
      <c r="C167" s="1"/>
      <c r="D167" s="1"/>
      <c r="E167" s="1"/>
      <c r="F167" s="1"/>
      <c r="G167" s="1"/>
      <c r="H167" s="1"/>
      <c r="I167" s="1"/>
      <c r="J167" s="1"/>
      <c r="K167" s="1"/>
      <c r="L167" s="1"/>
      <c r="M167" s="1"/>
      <c r="N167" s="169"/>
    </row>
    <row r="168" spans="2:14" x14ac:dyDescent="0.2">
      <c r="B168" s="1"/>
      <c r="C168" s="1"/>
      <c r="D168" s="1"/>
      <c r="E168" s="1"/>
      <c r="F168" s="1"/>
      <c r="G168" s="1"/>
      <c r="H168" s="1"/>
      <c r="I168" s="1"/>
      <c r="J168" s="1"/>
      <c r="K168" s="1"/>
      <c r="L168" s="1"/>
      <c r="M168" s="1"/>
      <c r="N168" s="169"/>
    </row>
    <row r="169" spans="2:14" x14ac:dyDescent="0.2">
      <c r="B169" s="1"/>
      <c r="C169" s="1"/>
      <c r="D169" s="1"/>
      <c r="E169" s="1"/>
      <c r="F169" s="1"/>
      <c r="G169" s="1"/>
      <c r="H169" s="1"/>
      <c r="I169" s="1"/>
      <c r="J169" s="1"/>
      <c r="K169" s="1"/>
      <c r="L169" s="1"/>
      <c r="M169" s="1"/>
      <c r="N169" s="169"/>
    </row>
    <row r="170" spans="2:14" x14ac:dyDescent="0.2">
      <c r="B170" s="1"/>
      <c r="C170" s="1"/>
      <c r="D170" s="1"/>
      <c r="E170" s="1"/>
      <c r="F170" s="1"/>
      <c r="G170" s="1"/>
      <c r="H170" s="1"/>
      <c r="I170" s="1"/>
      <c r="J170" s="1"/>
      <c r="K170" s="1"/>
      <c r="L170" s="1"/>
      <c r="M170" s="1"/>
      <c r="N170" s="169"/>
    </row>
    <row r="171" spans="2:14" x14ac:dyDescent="0.2">
      <c r="B171" s="1"/>
      <c r="C171" s="1"/>
      <c r="D171" s="1"/>
      <c r="E171" s="1"/>
      <c r="F171" s="1"/>
      <c r="G171" s="1"/>
      <c r="H171" s="1"/>
      <c r="I171" s="1"/>
      <c r="J171" s="1"/>
      <c r="K171" s="1"/>
      <c r="L171" s="1"/>
      <c r="M171" s="1"/>
      <c r="N171" s="169"/>
    </row>
    <row r="172" spans="2:14" x14ac:dyDescent="0.2">
      <c r="B172" s="1"/>
      <c r="C172" s="1"/>
      <c r="D172" s="1"/>
      <c r="E172" s="1"/>
      <c r="F172" s="1"/>
      <c r="G172" s="1"/>
      <c r="H172" s="1"/>
      <c r="I172" s="1"/>
      <c r="J172" s="1"/>
      <c r="K172" s="1"/>
      <c r="L172" s="1"/>
      <c r="M172" s="1"/>
      <c r="N172" s="169"/>
    </row>
    <row r="173" spans="2:14" x14ac:dyDescent="0.2">
      <c r="B173" s="1"/>
      <c r="C173" s="1"/>
      <c r="D173" s="1"/>
      <c r="E173" s="1"/>
      <c r="F173" s="1"/>
      <c r="G173" s="1"/>
      <c r="H173" s="1"/>
      <c r="I173" s="1"/>
      <c r="J173" s="1"/>
      <c r="K173" s="1"/>
      <c r="L173" s="1"/>
      <c r="M173" s="1"/>
      <c r="N173" s="169"/>
    </row>
    <row r="174" spans="2:14" x14ac:dyDescent="0.2">
      <c r="B174" s="1"/>
      <c r="C174" s="1"/>
      <c r="D174" s="1"/>
      <c r="E174" s="1"/>
      <c r="F174" s="1"/>
      <c r="G174" s="1"/>
      <c r="H174" s="1"/>
      <c r="I174" s="1"/>
      <c r="J174" s="1"/>
      <c r="K174" s="1"/>
      <c r="L174" s="1"/>
      <c r="M174" s="1"/>
      <c r="N174" s="169"/>
    </row>
    <row r="175" spans="2:14" x14ac:dyDescent="0.2">
      <c r="B175" s="1"/>
      <c r="C175" s="1"/>
      <c r="D175" s="1"/>
      <c r="E175" s="1"/>
      <c r="F175" s="1"/>
      <c r="G175" s="1"/>
      <c r="H175" s="1"/>
      <c r="I175" s="1"/>
      <c r="J175" s="1"/>
      <c r="K175" s="1"/>
      <c r="L175" s="1"/>
      <c r="M175" s="1"/>
      <c r="N175" s="169"/>
    </row>
    <row r="176" spans="2:14" x14ac:dyDescent="0.2">
      <c r="B176" s="1"/>
      <c r="C176" s="1"/>
      <c r="D176" s="1"/>
      <c r="E176" s="1"/>
      <c r="F176" s="1"/>
      <c r="G176" s="1"/>
      <c r="H176" s="1"/>
      <c r="I176" s="1"/>
      <c r="J176" s="1"/>
      <c r="K176" s="1"/>
      <c r="L176" s="1"/>
      <c r="M176" s="1"/>
      <c r="N176" s="169"/>
    </row>
    <row r="177" spans="2:14" x14ac:dyDescent="0.2">
      <c r="B177" s="1"/>
      <c r="C177" s="1"/>
      <c r="D177" s="1"/>
      <c r="E177" s="1"/>
      <c r="F177" s="1"/>
      <c r="G177" s="1"/>
      <c r="H177" s="1"/>
      <c r="I177" s="1"/>
      <c r="J177" s="1"/>
      <c r="K177" s="1"/>
      <c r="L177" s="1"/>
      <c r="M177" s="1"/>
      <c r="N177" s="169"/>
    </row>
    <row r="178" spans="2:14" x14ac:dyDescent="0.2">
      <c r="B178" s="1"/>
      <c r="C178" s="1"/>
      <c r="D178" s="1"/>
      <c r="E178" s="1"/>
      <c r="F178" s="1"/>
      <c r="G178" s="1"/>
      <c r="H178" s="1"/>
      <c r="I178" s="1"/>
      <c r="J178" s="1"/>
      <c r="K178" s="1"/>
      <c r="L178" s="1"/>
      <c r="M178" s="1"/>
      <c r="N178" s="169"/>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60">
    <cfRule type="top10" dxfId="2134" priority="155" bottom="1" rank="1"/>
    <cfRule type="top10" dxfId="2133" priority="156" rank="1"/>
  </conditionalFormatting>
  <conditionalFormatting sqref="E60">
    <cfRule type="top10" dxfId="2132" priority="45" bottom="1" rank="1"/>
    <cfRule type="top10" dxfId="2131" priority="46" rank="1"/>
  </conditionalFormatting>
  <conditionalFormatting sqref="C5:C59">
    <cfRule type="top10" dxfId="2130" priority="33" bottom="1" rank="1"/>
    <cfRule type="top10" dxfId="2129" priority="34" rank="1"/>
  </conditionalFormatting>
  <conditionalFormatting sqref="D5:D59">
    <cfRule type="top10" dxfId="2128" priority="31" bottom="1" rank="1"/>
    <cfRule type="top10" dxfId="2127" priority="32" rank="1"/>
  </conditionalFormatting>
  <conditionalFormatting sqref="E5:E59">
    <cfRule type="top10" dxfId="2126" priority="29" bottom="1" rank="1"/>
    <cfRule type="top10" dxfId="2125" priority="30" rank="1"/>
  </conditionalFormatting>
  <conditionalFormatting sqref="F5:F59">
    <cfRule type="top10" dxfId="2124" priority="27" bottom="1" rank="1"/>
    <cfRule type="top10" dxfId="2123" priority="28" rank="1"/>
  </conditionalFormatting>
  <conditionalFormatting sqref="G5:G59">
    <cfRule type="top10" dxfId="2122" priority="25" bottom="1" rank="1"/>
    <cfRule type="top10" dxfId="2121" priority="26" rank="1"/>
  </conditionalFormatting>
  <conditionalFormatting sqref="H5:H59">
    <cfRule type="top10" dxfId="2120" priority="23" bottom="1" rank="1"/>
    <cfRule type="top10" dxfId="2119" priority="24" rank="1"/>
  </conditionalFormatting>
  <conditionalFormatting sqref="I5:I59">
    <cfRule type="top10" dxfId="2118" priority="21" bottom="1" rank="1"/>
    <cfRule type="top10" dxfId="2117" priority="22" rank="1"/>
  </conditionalFormatting>
  <conditionalFormatting sqref="J5:J59">
    <cfRule type="top10" dxfId="2116" priority="19" bottom="1" rank="1"/>
    <cfRule type="top10" dxfId="2115" priority="20" rank="1"/>
  </conditionalFormatting>
  <conditionalFormatting sqref="K5:K60">
    <cfRule type="top10" dxfId="2114" priority="17" bottom="1" rank="1"/>
    <cfRule type="top10" dxfId="2113" priority="18" rank="1"/>
  </conditionalFormatting>
  <conditionalFormatting sqref="L5:L59">
    <cfRule type="top10" dxfId="2112" priority="15" bottom="1" rank="1"/>
    <cfRule type="top10" dxfId="2111" priority="16" rank="1"/>
  </conditionalFormatting>
  <conditionalFormatting sqref="M5:M60">
    <cfRule type="top10" dxfId="2110" priority="13" bottom="1" rank="1"/>
    <cfRule type="top10" dxfId="2109" priority="14" rank="1"/>
  </conditionalFormatting>
  <conditionalFormatting sqref="N5:N60">
    <cfRule type="top10" dxfId="2108" priority="11" bottom="1" rank="1"/>
    <cfRule type="top10" dxfId="2107" priority="12" rank="1"/>
  </conditionalFormatting>
  <conditionalFormatting sqref="B5">
    <cfRule type="top10" dxfId="2106" priority="35" bottom="1" rank="1"/>
    <cfRule type="top10" dxfId="2105" priority="36"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dimension ref="A1:AJ116"/>
  <sheetViews>
    <sheetView topLeftCell="A16" zoomScale="75" zoomScaleNormal="75" workbookViewId="0">
      <selection activeCell="N27" sqref="N27:N28"/>
    </sheetView>
  </sheetViews>
  <sheetFormatPr defaultRowHeight="12.75" x14ac:dyDescent="0.2"/>
  <cols>
    <col min="1" max="1" width="9.85546875" style="139" bestFit="1" customWidth="1"/>
    <col min="2" max="8" width="7.7109375" customWidth="1"/>
    <col min="9" max="9" width="8.7109375" customWidth="1"/>
    <col min="10" max="13" width="7.7109375" customWidth="1"/>
    <col min="14" max="14" width="9.140625" style="103" bestFit="1" customWidth="1"/>
    <col min="15" max="15" width="9.42578125" bestFit="1" customWidth="1"/>
    <col min="16" max="36" width="9.140625" style="10"/>
  </cols>
  <sheetData>
    <row r="1" spans="1:27" ht="16.5" thickBot="1" x14ac:dyDescent="0.3">
      <c r="A1" s="243" t="s">
        <v>55</v>
      </c>
      <c r="B1" s="244"/>
      <c r="C1" s="244"/>
      <c r="D1" s="244"/>
      <c r="E1" s="245"/>
      <c r="F1" s="245"/>
      <c r="G1" s="245"/>
      <c r="H1" s="245"/>
      <c r="I1" s="245"/>
      <c r="J1" s="245"/>
      <c r="K1" s="245"/>
      <c r="L1" s="245"/>
      <c r="M1" s="245"/>
      <c r="N1" s="246"/>
    </row>
    <row r="2" spans="1:27" ht="13.5" thickBot="1" x14ac:dyDescent="0.25">
      <c r="A2" s="135" t="s">
        <v>114</v>
      </c>
      <c r="B2" s="40" t="s">
        <v>175</v>
      </c>
      <c r="C2" s="37" t="s">
        <v>244</v>
      </c>
      <c r="D2" s="38"/>
      <c r="E2" s="58"/>
      <c r="F2" s="68"/>
      <c r="G2" s="247" t="s">
        <v>80</v>
      </c>
      <c r="H2" s="247"/>
      <c r="I2" s="69"/>
      <c r="J2" s="69"/>
      <c r="K2" s="69"/>
      <c r="L2" s="69"/>
      <c r="M2" s="69"/>
      <c r="N2" s="165"/>
    </row>
    <row r="3" spans="1:27" ht="13.5" thickBot="1" x14ac:dyDescent="0.25">
      <c r="A3" s="136"/>
      <c r="B3" s="41" t="s">
        <v>176</v>
      </c>
      <c r="C3" s="36" t="s">
        <v>245</v>
      </c>
      <c r="D3" s="39"/>
      <c r="E3" s="41" t="s">
        <v>78</v>
      </c>
      <c r="F3" s="65">
        <v>394</v>
      </c>
      <c r="G3" s="17"/>
      <c r="H3" s="66" t="s">
        <v>81</v>
      </c>
      <c r="I3" s="67">
        <v>120.0912</v>
      </c>
      <c r="K3" s="17"/>
      <c r="L3" s="17"/>
      <c r="M3" s="17"/>
      <c r="N3" s="39"/>
    </row>
    <row r="4" spans="1:27" ht="15.75" thickBot="1" x14ac:dyDescent="0.3">
      <c r="A4" s="137"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c r="P4" s="23"/>
      <c r="Q4" s="23"/>
      <c r="R4" s="23"/>
      <c r="S4" s="23"/>
      <c r="T4" s="23"/>
      <c r="U4" s="23"/>
      <c r="V4" s="23"/>
      <c r="W4" s="23"/>
      <c r="X4" s="23"/>
      <c r="Y4" s="23"/>
      <c r="Z4" s="23"/>
      <c r="AA4" s="23"/>
    </row>
    <row r="5" spans="1:27" ht="14.25" x14ac:dyDescent="0.2">
      <c r="A5" s="138">
        <v>2000</v>
      </c>
      <c r="B5" s="98" t="s">
        <v>60</v>
      </c>
      <c r="C5" s="98" t="s">
        <v>60</v>
      </c>
      <c r="D5" s="98" t="s">
        <v>60</v>
      </c>
      <c r="E5" s="98">
        <v>60.959999999999994</v>
      </c>
      <c r="F5" s="98">
        <v>228.6</v>
      </c>
      <c r="G5" s="98">
        <v>378.46000000000004</v>
      </c>
      <c r="H5" s="98">
        <v>160.01999999999998</v>
      </c>
      <c r="I5" s="98">
        <v>208.28</v>
      </c>
      <c r="J5" s="98">
        <v>259.08</v>
      </c>
      <c r="K5" s="98">
        <v>332.74</v>
      </c>
      <c r="L5" s="98">
        <v>215.89999999999998</v>
      </c>
      <c r="M5" s="98">
        <v>332.74000000000007</v>
      </c>
      <c r="N5" s="173" t="str">
        <f t="shared" ref="N5:N13" si="0">IF(COUNT(B5:M5)=12,SUM(B5:M5),"")</f>
        <v/>
      </c>
      <c r="O5" s="144"/>
    </row>
    <row r="6" spans="1:27" ht="14.25" x14ac:dyDescent="0.2">
      <c r="A6" s="138">
        <v>2001</v>
      </c>
      <c r="B6" s="98">
        <v>30.48</v>
      </c>
      <c r="C6" s="98">
        <v>0</v>
      </c>
      <c r="D6" s="98">
        <v>33.019999999999996</v>
      </c>
      <c r="E6" s="98">
        <v>25.4</v>
      </c>
      <c r="F6" s="98">
        <v>175.26</v>
      </c>
      <c r="G6" s="98">
        <v>152.39999999999998</v>
      </c>
      <c r="H6" s="98">
        <v>154.94000000000003</v>
      </c>
      <c r="I6" s="98">
        <v>276.86000000000007</v>
      </c>
      <c r="J6" s="98">
        <v>170.18</v>
      </c>
      <c r="K6" s="98">
        <v>294.64000000000004</v>
      </c>
      <c r="L6" s="98">
        <v>228.6</v>
      </c>
      <c r="M6" s="98">
        <v>320.04000000000002</v>
      </c>
      <c r="N6" s="174">
        <f t="shared" si="0"/>
        <v>1861.8200000000002</v>
      </c>
      <c r="O6" s="144">
        <f t="shared" ref="O6:O15" si="1">RANK(N6,N$5:N$32,0)</f>
        <v>17</v>
      </c>
    </row>
    <row r="7" spans="1:27" ht="14.25" x14ac:dyDescent="0.2">
      <c r="A7" s="138">
        <v>2002</v>
      </c>
      <c r="B7" s="98">
        <v>114.30000000000001</v>
      </c>
      <c r="C7" s="98">
        <v>7.62</v>
      </c>
      <c r="D7" s="98">
        <v>30.48</v>
      </c>
      <c r="E7" s="98">
        <v>142.24</v>
      </c>
      <c r="F7" s="98">
        <v>60.96</v>
      </c>
      <c r="G7" s="98">
        <v>220.97999999999996</v>
      </c>
      <c r="H7" s="98">
        <v>248.92</v>
      </c>
      <c r="I7" s="98">
        <v>292.10000000000002</v>
      </c>
      <c r="J7" s="98">
        <v>226.06</v>
      </c>
      <c r="K7" s="98">
        <v>241.30000000000004</v>
      </c>
      <c r="L7" s="98">
        <v>383.54</v>
      </c>
      <c r="M7" s="98">
        <v>66.039999999999992</v>
      </c>
      <c r="N7" s="174">
        <f t="shared" si="0"/>
        <v>2034.5399999999997</v>
      </c>
      <c r="O7" s="144">
        <f t="shared" si="1"/>
        <v>13</v>
      </c>
    </row>
    <row r="8" spans="1:27" ht="14.25" x14ac:dyDescent="0.2">
      <c r="A8" s="138">
        <v>2003</v>
      </c>
      <c r="B8" s="98">
        <v>27.939999999999998</v>
      </c>
      <c r="C8" s="98">
        <v>20.32</v>
      </c>
      <c r="D8" s="98">
        <v>0</v>
      </c>
      <c r="E8" s="98">
        <v>157.47999999999999</v>
      </c>
      <c r="F8" s="98">
        <v>320.04000000000008</v>
      </c>
      <c r="G8" s="98">
        <v>317.49999999999994</v>
      </c>
      <c r="H8" s="98">
        <v>261.61999999999995</v>
      </c>
      <c r="I8" s="98">
        <v>251.46000000000004</v>
      </c>
      <c r="J8" s="98">
        <v>259.08</v>
      </c>
      <c r="K8" s="98">
        <v>243.83999999999997</v>
      </c>
      <c r="L8" s="98">
        <v>347.98</v>
      </c>
      <c r="M8" s="98">
        <v>340.36000000000007</v>
      </c>
      <c r="N8" s="174">
        <f t="shared" si="0"/>
        <v>2547.62</v>
      </c>
      <c r="O8" s="144">
        <f t="shared" si="1"/>
        <v>5</v>
      </c>
    </row>
    <row r="9" spans="1:27" ht="14.25" x14ac:dyDescent="0.2">
      <c r="A9" s="138">
        <v>2004</v>
      </c>
      <c r="B9" s="98">
        <v>40.64</v>
      </c>
      <c r="C9" s="98">
        <v>15.24</v>
      </c>
      <c r="D9" s="98">
        <v>35.559999999999995</v>
      </c>
      <c r="E9" s="98">
        <v>106.68</v>
      </c>
      <c r="F9" s="98">
        <v>383.53999999999996</v>
      </c>
      <c r="G9" s="98">
        <v>96.520000000000039</v>
      </c>
      <c r="H9" s="98">
        <v>248.91999999999996</v>
      </c>
      <c r="I9" s="98">
        <v>287.02</v>
      </c>
      <c r="J9" s="98">
        <v>185.42</v>
      </c>
      <c r="K9" s="98">
        <v>378.46000000000004</v>
      </c>
      <c r="L9" s="98">
        <v>436.88000000000011</v>
      </c>
      <c r="M9" s="98">
        <v>86.36</v>
      </c>
      <c r="N9" s="174">
        <f t="shared" si="0"/>
        <v>2301.2400000000002</v>
      </c>
      <c r="O9" s="144">
        <f t="shared" si="1"/>
        <v>8</v>
      </c>
    </row>
    <row r="10" spans="1:27" ht="14.25" x14ac:dyDescent="0.2">
      <c r="A10" s="138">
        <v>2005</v>
      </c>
      <c r="B10" s="98">
        <v>88.899999999999991</v>
      </c>
      <c r="C10" s="98">
        <v>20.32</v>
      </c>
      <c r="D10" s="98">
        <v>78.740000000000009</v>
      </c>
      <c r="E10" s="98">
        <v>142.24</v>
      </c>
      <c r="F10" s="98">
        <v>236.22000000000003</v>
      </c>
      <c r="G10" s="98">
        <v>193.04000000000002</v>
      </c>
      <c r="H10" s="98">
        <v>231.14000000000004</v>
      </c>
      <c r="I10" s="98">
        <v>231.14000000000007</v>
      </c>
      <c r="J10" s="98">
        <v>480.06000000000006</v>
      </c>
      <c r="K10" s="98">
        <v>322.58</v>
      </c>
      <c r="L10" s="98">
        <v>312.42000000000007</v>
      </c>
      <c r="M10" s="98">
        <v>116.84</v>
      </c>
      <c r="N10" s="174">
        <f t="shared" si="0"/>
        <v>2453.6400000000003</v>
      </c>
      <c r="O10" s="144">
        <f t="shared" si="1"/>
        <v>6</v>
      </c>
    </row>
    <row r="11" spans="1:27" ht="14.25" x14ac:dyDescent="0.2">
      <c r="A11" s="138">
        <v>2006</v>
      </c>
      <c r="B11" s="98">
        <v>35.559999999999995</v>
      </c>
      <c r="C11" s="98">
        <v>45.72</v>
      </c>
      <c r="D11" s="98">
        <v>45.72</v>
      </c>
      <c r="E11" s="98">
        <v>50.79999999999999</v>
      </c>
      <c r="F11" s="98">
        <v>317.5</v>
      </c>
      <c r="G11" s="98">
        <v>63.499999999999993</v>
      </c>
      <c r="H11" s="98">
        <v>309.88000000000005</v>
      </c>
      <c r="I11" s="98">
        <v>337.82</v>
      </c>
      <c r="J11" s="98">
        <v>243.83999999999997</v>
      </c>
      <c r="K11" s="98">
        <v>213.36000000000004</v>
      </c>
      <c r="L11" s="98">
        <v>383.53999999999996</v>
      </c>
      <c r="M11" s="98">
        <v>139.69999999999999</v>
      </c>
      <c r="N11" s="174">
        <f t="shared" si="0"/>
        <v>2186.94</v>
      </c>
      <c r="O11" s="144">
        <f t="shared" si="1"/>
        <v>10</v>
      </c>
    </row>
    <row r="12" spans="1:27" ht="14.25" x14ac:dyDescent="0.2">
      <c r="A12" s="138">
        <v>2007</v>
      </c>
      <c r="B12" s="98">
        <v>5.08</v>
      </c>
      <c r="C12" s="98">
        <v>5.08</v>
      </c>
      <c r="D12" s="98">
        <v>10.16</v>
      </c>
      <c r="E12" s="98">
        <v>201</v>
      </c>
      <c r="F12" s="98">
        <v>442</v>
      </c>
      <c r="G12" s="98">
        <v>334</v>
      </c>
      <c r="H12" s="98">
        <v>147</v>
      </c>
      <c r="I12" s="98">
        <v>412</v>
      </c>
      <c r="J12" s="98">
        <v>259</v>
      </c>
      <c r="K12" s="98">
        <v>403</v>
      </c>
      <c r="L12" s="98">
        <v>420</v>
      </c>
      <c r="M12" s="98">
        <v>166</v>
      </c>
      <c r="N12" s="174">
        <f t="shared" si="0"/>
        <v>2804.3199999999997</v>
      </c>
      <c r="O12" s="144">
        <f t="shared" si="1"/>
        <v>3</v>
      </c>
    </row>
    <row r="13" spans="1:27" ht="14.25" x14ac:dyDescent="0.2">
      <c r="A13" s="138">
        <v>2008</v>
      </c>
      <c r="B13" s="98">
        <v>36</v>
      </c>
      <c r="C13" s="98">
        <v>18</v>
      </c>
      <c r="D13" s="98">
        <v>5</v>
      </c>
      <c r="E13" s="98">
        <v>34</v>
      </c>
      <c r="F13" s="98">
        <v>195</v>
      </c>
      <c r="G13" s="98">
        <v>175</v>
      </c>
      <c r="H13" s="98">
        <v>357</v>
      </c>
      <c r="I13" s="98">
        <v>318</v>
      </c>
      <c r="J13" s="98">
        <v>110</v>
      </c>
      <c r="K13" s="98">
        <v>326</v>
      </c>
      <c r="L13" s="98">
        <v>472</v>
      </c>
      <c r="M13" s="98">
        <v>88</v>
      </c>
      <c r="N13" s="174">
        <f t="shared" si="0"/>
        <v>2134</v>
      </c>
      <c r="O13" s="144">
        <f t="shared" si="1"/>
        <v>11</v>
      </c>
    </row>
    <row r="14" spans="1:27" ht="14.25" x14ac:dyDescent="0.2">
      <c r="A14" s="138">
        <v>2009</v>
      </c>
      <c r="B14" s="98">
        <v>43</v>
      </c>
      <c r="C14" s="98">
        <v>34</v>
      </c>
      <c r="D14" s="98">
        <v>40</v>
      </c>
      <c r="E14" s="98">
        <v>25</v>
      </c>
      <c r="F14" s="98">
        <v>108</v>
      </c>
      <c r="G14" s="98">
        <v>216</v>
      </c>
      <c r="H14" s="98">
        <v>132</v>
      </c>
      <c r="I14" s="98">
        <v>283</v>
      </c>
      <c r="J14" s="98">
        <v>119</v>
      </c>
      <c r="K14" s="98">
        <v>440</v>
      </c>
      <c r="L14" s="98">
        <v>408</v>
      </c>
      <c r="M14" s="98">
        <v>86</v>
      </c>
      <c r="N14" s="174">
        <f t="shared" ref="N14:N24" si="2">IF(COUNT(B14:M14)=12,SUM(B14:M14),"")</f>
        <v>1934</v>
      </c>
      <c r="O14" s="144">
        <f t="shared" si="1"/>
        <v>15</v>
      </c>
    </row>
    <row r="15" spans="1:27" ht="14.25" x14ac:dyDescent="0.2">
      <c r="A15" s="138">
        <v>2010</v>
      </c>
      <c r="B15" s="98">
        <v>16</v>
      </c>
      <c r="C15" s="98">
        <v>35</v>
      </c>
      <c r="D15" s="98">
        <v>73</v>
      </c>
      <c r="E15" s="98">
        <v>215</v>
      </c>
      <c r="F15" s="98">
        <v>201</v>
      </c>
      <c r="G15" s="98">
        <v>273</v>
      </c>
      <c r="H15" s="98">
        <v>236</v>
      </c>
      <c r="I15" s="98">
        <v>434</v>
      </c>
      <c r="J15" s="98">
        <v>344</v>
      </c>
      <c r="K15" s="98">
        <v>169</v>
      </c>
      <c r="L15" s="98">
        <v>361</v>
      </c>
      <c r="M15" s="98">
        <v>983</v>
      </c>
      <c r="N15" s="174">
        <f t="shared" si="2"/>
        <v>3340</v>
      </c>
      <c r="O15" s="144">
        <f t="shared" si="1"/>
        <v>1</v>
      </c>
    </row>
    <row r="16" spans="1:27" ht="14.25" x14ac:dyDescent="0.2">
      <c r="A16" s="138">
        <v>2011</v>
      </c>
      <c r="B16" s="98">
        <v>109</v>
      </c>
      <c r="C16" s="98">
        <v>33</v>
      </c>
      <c r="D16" s="98">
        <v>6</v>
      </c>
      <c r="E16" s="98">
        <v>67</v>
      </c>
      <c r="F16" s="98">
        <v>139</v>
      </c>
      <c r="G16" s="98">
        <v>245</v>
      </c>
      <c r="H16" s="98" t="s">
        <v>60</v>
      </c>
      <c r="I16" s="98">
        <v>175</v>
      </c>
      <c r="J16" s="98">
        <v>192</v>
      </c>
      <c r="K16" s="98">
        <v>296</v>
      </c>
      <c r="L16" s="98">
        <v>460</v>
      </c>
      <c r="M16" s="98">
        <v>310</v>
      </c>
      <c r="N16" s="174"/>
      <c r="O16" s="144"/>
    </row>
    <row r="17" spans="1:15" ht="14.25" x14ac:dyDescent="0.2">
      <c r="A17" s="138">
        <v>2012</v>
      </c>
      <c r="B17" s="98">
        <v>9</v>
      </c>
      <c r="C17" s="98">
        <v>1</v>
      </c>
      <c r="D17" s="98">
        <v>27</v>
      </c>
      <c r="E17" s="98">
        <v>195</v>
      </c>
      <c r="F17" s="98">
        <v>243</v>
      </c>
      <c r="G17" s="98">
        <v>155</v>
      </c>
      <c r="H17" s="98">
        <v>162</v>
      </c>
      <c r="I17" s="98">
        <v>176</v>
      </c>
      <c r="J17" s="98">
        <v>106</v>
      </c>
      <c r="K17" s="98">
        <v>354</v>
      </c>
      <c r="L17" s="98">
        <v>732</v>
      </c>
      <c r="M17" s="98">
        <v>231</v>
      </c>
      <c r="N17" s="174">
        <f t="shared" si="2"/>
        <v>2391</v>
      </c>
      <c r="O17" s="144">
        <f>RANK(N17,N$5:N$32,0)</f>
        <v>7</v>
      </c>
    </row>
    <row r="18" spans="1:15" ht="14.25" x14ac:dyDescent="0.2">
      <c r="A18" s="138">
        <v>2013</v>
      </c>
      <c r="B18" s="98">
        <v>8</v>
      </c>
      <c r="C18" s="98">
        <v>42</v>
      </c>
      <c r="D18" s="98">
        <v>28</v>
      </c>
      <c r="E18" s="98">
        <v>122</v>
      </c>
      <c r="F18" s="98">
        <v>268</v>
      </c>
      <c r="G18" s="98">
        <v>160</v>
      </c>
      <c r="H18" s="98">
        <v>230</v>
      </c>
      <c r="I18" s="98">
        <v>381</v>
      </c>
      <c r="J18" s="98">
        <v>430</v>
      </c>
      <c r="K18" s="98">
        <v>305</v>
      </c>
      <c r="L18" s="98"/>
      <c r="M18" s="98" t="s">
        <v>60</v>
      </c>
      <c r="N18" s="174"/>
      <c r="O18" s="144"/>
    </row>
    <row r="19" spans="1:15" ht="14.25" x14ac:dyDescent="0.2">
      <c r="A19" s="138">
        <v>2014</v>
      </c>
      <c r="B19" s="98">
        <v>9</v>
      </c>
      <c r="C19" s="98">
        <v>12</v>
      </c>
      <c r="D19" s="98">
        <v>19</v>
      </c>
      <c r="E19" s="98">
        <v>127</v>
      </c>
      <c r="F19" s="98">
        <v>187</v>
      </c>
      <c r="G19" s="98">
        <v>169</v>
      </c>
      <c r="H19" s="98">
        <v>109</v>
      </c>
      <c r="I19" s="98">
        <v>186</v>
      </c>
      <c r="J19" s="98">
        <v>187</v>
      </c>
      <c r="K19" s="98">
        <v>359</v>
      </c>
      <c r="L19" s="98">
        <v>303</v>
      </c>
      <c r="M19" s="98">
        <v>195</v>
      </c>
      <c r="N19" s="174">
        <f t="shared" si="2"/>
        <v>1862</v>
      </c>
      <c r="O19" s="144">
        <f>RANK(N19,N$5:N$32,0)</f>
        <v>16</v>
      </c>
    </row>
    <row r="20" spans="1:15" ht="14.25" x14ac:dyDescent="0.2">
      <c r="A20" s="138">
        <v>2015</v>
      </c>
      <c r="B20" s="98">
        <v>54</v>
      </c>
      <c r="C20" s="98">
        <v>29</v>
      </c>
      <c r="D20" s="98">
        <v>3</v>
      </c>
      <c r="E20" s="98">
        <v>76</v>
      </c>
      <c r="F20" s="98">
        <v>112</v>
      </c>
      <c r="G20" s="98">
        <v>213</v>
      </c>
      <c r="H20" s="98">
        <v>57</v>
      </c>
      <c r="I20" s="98">
        <v>239</v>
      </c>
      <c r="J20" s="98">
        <v>245</v>
      </c>
      <c r="K20" s="98">
        <v>248</v>
      </c>
      <c r="L20" s="98">
        <v>228</v>
      </c>
      <c r="M20" s="98">
        <v>77</v>
      </c>
      <c r="N20" s="174">
        <f t="shared" si="2"/>
        <v>1581</v>
      </c>
      <c r="O20" s="144">
        <f>RANK(N20,N$5:N$32,0)</f>
        <v>18</v>
      </c>
    </row>
    <row r="21" spans="1:15" ht="14.25" x14ac:dyDescent="0.2">
      <c r="A21" s="138">
        <v>2016</v>
      </c>
      <c r="B21" s="98">
        <v>13</v>
      </c>
      <c r="C21" s="98">
        <v>10</v>
      </c>
      <c r="D21" s="98">
        <v>5</v>
      </c>
      <c r="E21" s="98">
        <v>74</v>
      </c>
      <c r="F21" s="98">
        <v>264</v>
      </c>
      <c r="G21" s="98">
        <v>231</v>
      </c>
      <c r="H21" s="98">
        <v>260</v>
      </c>
      <c r="I21" s="98">
        <v>82</v>
      </c>
      <c r="J21" s="98">
        <v>206</v>
      </c>
      <c r="K21" s="98">
        <v>203</v>
      </c>
      <c r="L21" s="98">
        <v>706</v>
      </c>
      <c r="M21" s="98"/>
      <c r="N21" s="174"/>
      <c r="O21" s="144"/>
    </row>
    <row r="22" spans="1:15" ht="14.25" x14ac:dyDescent="0.2">
      <c r="A22" s="138">
        <v>2017</v>
      </c>
      <c r="B22" s="98">
        <v>14</v>
      </c>
      <c r="C22" s="98">
        <v>14</v>
      </c>
      <c r="D22" s="98">
        <v>47</v>
      </c>
      <c r="E22" s="98">
        <v>149</v>
      </c>
      <c r="F22" s="98">
        <v>479</v>
      </c>
      <c r="G22" s="98">
        <v>145</v>
      </c>
      <c r="H22" s="98">
        <v>252</v>
      </c>
      <c r="I22" s="98">
        <v>225</v>
      </c>
      <c r="J22" s="98">
        <v>193</v>
      </c>
      <c r="K22" s="98">
        <v>184</v>
      </c>
      <c r="L22" s="98">
        <v>236</v>
      </c>
      <c r="M22" s="98">
        <v>309</v>
      </c>
      <c r="N22" s="174">
        <f t="shared" si="2"/>
        <v>2247</v>
      </c>
      <c r="O22" s="144">
        <f>RANK(N22,N$5:N$32,0)</f>
        <v>9</v>
      </c>
    </row>
    <row r="23" spans="1:15" ht="14.25" x14ac:dyDescent="0.2">
      <c r="A23" s="138">
        <v>2018</v>
      </c>
      <c r="B23" s="98">
        <v>314</v>
      </c>
      <c r="C23" s="98">
        <v>9</v>
      </c>
      <c r="D23" s="98">
        <v>119</v>
      </c>
      <c r="E23" s="98">
        <v>33</v>
      </c>
      <c r="F23" s="98">
        <v>216</v>
      </c>
      <c r="G23" s="98">
        <v>358</v>
      </c>
      <c r="H23" s="98">
        <v>283</v>
      </c>
      <c r="I23" s="98">
        <v>86</v>
      </c>
      <c r="J23" s="98">
        <v>334</v>
      </c>
      <c r="K23" s="98">
        <v>165</v>
      </c>
      <c r="L23" s="98">
        <v>166</v>
      </c>
      <c r="M23" s="98">
        <v>17</v>
      </c>
      <c r="N23" s="174">
        <f t="shared" si="2"/>
        <v>2100</v>
      </c>
      <c r="O23" s="144">
        <f>RANK(N23,N$5:N$32,0)</f>
        <v>12</v>
      </c>
    </row>
    <row r="24" spans="1:15" ht="14.25" x14ac:dyDescent="0.2">
      <c r="A24" s="138">
        <v>2019</v>
      </c>
      <c r="B24" s="98">
        <v>17</v>
      </c>
      <c r="C24" s="98">
        <v>4</v>
      </c>
      <c r="D24" s="98">
        <v>9</v>
      </c>
      <c r="E24" s="98">
        <v>112</v>
      </c>
      <c r="F24" s="98">
        <v>215</v>
      </c>
      <c r="G24" s="98">
        <v>206</v>
      </c>
      <c r="H24" s="98">
        <v>193</v>
      </c>
      <c r="I24" s="98">
        <v>245</v>
      </c>
      <c r="J24" s="98">
        <v>335</v>
      </c>
      <c r="K24" s="98">
        <v>141</v>
      </c>
      <c r="L24" s="98">
        <v>201</v>
      </c>
      <c r="M24" s="98">
        <v>280</v>
      </c>
      <c r="N24" s="174">
        <f t="shared" si="2"/>
        <v>1958</v>
      </c>
      <c r="O24" s="144">
        <f>RANK(N24,N$5:N$32,0)</f>
        <v>14</v>
      </c>
    </row>
    <row r="25" spans="1:15" ht="14.25" x14ac:dyDescent="0.2">
      <c r="A25" s="138">
        <v>2020</v>
      </c>
      <c r="B25" s="98">
        <v>67</v>
      </c>
      <c r="C25" s="98">
        <v>31</v>
      </c>
      <c r="D25" s="98">
        <v>9</v>
      </c>
      <c r="E25" s="98">
        <v>155</v>
      </c>
      <c r="F25" s="98">
        <v>405</v>
      </c>
      <c r="G25" s="98">
        <v>419</v>
      </c>
      <c r="H25" s="98"/>
      <c r="I25" s="98"/>
      <c r="J25" s="98"/>
      <c r="K25" s="98">
        <v>255</v>
      </c>
      <c r="L25" s="98">
        <v>248</v>
      </c>
      <c r="M25" s="98">
        <v>240</v>
      </c>
      <c r="N25" s="174"/>
      <c r="O25" s="144"/>
    </row>
    <row r="26" spans="1:15" ht="14.25" x14ac:dyDescent="0.2">
      <c r="A26" s="138">
        <v>2021</v>
      </c>
      <c r="B26" s="98">
        <v>26</v>
      </c>
      <c r="C26" s="98">
        <v>23</v>
      </c>
      <c r="D26" s="98">
        <v>73</v>
      </c>
      <c r="E26" s="98">
        <v>237</v>
      </c>
      <c r="F26" s="98">
        <v>135</v>
      </c>
      <c r="G26" s="98">
        <v>397</v>
      </c>
      <c r="H26" s="98">
        <v>429</v>
      </c>
      <c r="I26" s="98">
        <v>361</v>
      </c>
      <c r="J26" s="98">
        <v>374</v>
      </c>
      <c r="K26" s="98">
        <v>410</v>
      </c>
      <c r="L26" s="98">
        <v>476</v>
      </c>
      <c r="M26" s="98">
        <v>59</v>
      </c>
      <c r="N26" s="174">
        <f t="shared" ref="N26" si="3">IF(COUNT(B26:M26)=12,SUM(B26:M26),"")</f>
        <v>3000</v>
      </c>
      <c r="O26" s="144">
        <f>RANK(N26,N$5:N$32,0)</f>
        <v>2</v>
      </c>
    </row>
    <row r="27" spans="1:15" ht="14.25" x14ac:dyDescent="0.2">
      <c r="A27" s="138">
        <v>2022</v>
      </c>
      <c r="B27" s="3">
        <v>20</v>
      </c>
      <c r="C27" s="3">
        <v>28</v>
      </c>
      <c r="D27" s="3">
        <v>183</v>
      </c>
      <c r="E27" s="3">
        <v>246</v>
      </c>
      <c r="F27" s="3">
        <v>305</v>
      </c>
      <c r="G27" s="3">
        <v>421</v>
      </c>
      <c r="H27" s="3">
        <v>215</v>
      </c>
      <c r="I27" s="3">
        <v>322</v>
      </c>
      <c r="J27" s="3">
        <v>330</v>
      </c>
      <c r="K27" s="3">
        <v>223</v>
      </c>
      <c r="L27" s="3">
        <v>305</v>
      </c>
      <c r="M27" s="3">
        <v>27</v>
      </c>
      <c r="N27" s="174">
        <f t="shared" ref="N27:N28" si="4">IF(COUNT(B27:M27)=12,SUM(B27:M27),"")</f>
        <v>2625</v>
      </c>
      <c r="O27" s="144">
        <f t="shared" ref="O27:O28" si="5">RANK(N27,N$5:N$32,0)</f>
        <v>4</v>
      </c>
    </row>
    <row r="28" spans="1:15" ht="14.25" x14ac:dyDescent="0.2">
      <c r="A28" s="138">
        <v>2023</v>
      </c>
      <c r="B28" s="3">
        <v>138</v>
      </c>
      <c r="C28" s="3">
        <v>3</v>
      </c>
      <c r="D28" s="3">
        <v>8</v>
      </c>
      <c r="E28" s="3">
        <v>7</v>
      </c>
      <c r="F28" s="3">
        <v>173</v>
      </c>
      <c r="G28" s="3">
        <v>156</v>
      </c>
      <c r="H28" s="3">
        <v>128</v>
      </c>
      <c r="I28" s="3">
        <v>95</v>
      </c>
      <c r="J28" s="3">
        <v>255</v>
      </c>
      <c r="K28" s="3">
        <v>202</v>
      </c>
      <c r="L28" s="3">
        <v>235</v>
      </c>
      <c r="M28" s="3">
        <v>128</v>
      </c>
      <c r="N28" s="174">
        <f t="shared" si="4"/>
        <v>1528</v>
      </c>
      <c r="O28" s="144">
        <f t="shared" si="5"/>
        <v>19</v>
      </c>
    </row>
    <row r="29" spans="1:15" ht="14.25" x14ac:dyDescent="0.2">
      <c r="A29" s="138">
        <v>2024</v>
      </c>
      <c r="B29" s="98"/>
      <c r="C29" s="98"/>
      <c r="D29" s="98"/>
      <c r="E29" s="98"/>
      <c r="F29" s="98"/>
      <c r="G29" s="98"/>
      <c r="H29" s="98"/>
      <c r="I29" s="98"/>
      <c r="J29" s="98"/>
      <c r="K29" s="98"/>
      <c r="L29" s="98"/>
      <c r="M29" s="98"/>
      <c r="N29" s="174"/>
      <c r="O29" s="144"/>
    </row>
    <row r="30" spans="1:15" ht="14.25" x14ac:dyDescent="0.2">
      <c r="A30" s="138">
        <v>2025</v>
      </c>
      <c r="B30" s="98"/>
      <c r="C30" s="98"/>
      <c r="D30" s="98"/>
      <c r="E30" s="98"/>
      <c r="F30" s="98"/>
      <c r="G30" s="98"/>
      <c r="H30" s="98"/>
      <c r="I30" s="98"/>
      <c r="J30" s="98"/>
      <c r="K30" s="98"/>
      <c r="L30" s="98"/>
      <c r="M30" s="98"/>
      <c r="N30" s="174"/>
      <c r="O30" s="144"/>
    </row>
    <row r="31" spans="1:15" ht="14.25" x14ac:dyDescent="0.2">
      <c r="A31" s="138">
        <v>2026</v>
      </c>
      <c r="B31" s="98"/>
      <c r="C31" s="98"/>
      <c r="D31" s="98"/>
      <c r="E31" s="98"/>
      <c r="F31" s="98"/>
      <c r="G31" s="98"/>
      <c r="H31" s="98"/>
      <c r="I31" s="98"/>
      <c r="J31" s="98"/>
      <c r="K31" s="98"/>
      <c r="L31" s="98"/>
      <c r="M31" s="98"/>
      <c r="N31" s="174"/>
      <c r="O31" s="144"/>
    </row>
    <row r="32" spans="1:15" ht="13.5" thickBot="1" x14ac:dyDescent="0.25">
      <c r="A32" s="146"/>
      <c r="B32" s="98"/>
      <c r="C32" s="98"/>
      <c r="D32" s="98"/>
      <c r="E32" s="98"/>
      <c r="F32" s="98"/>
      <c r="G32" s="98"/>
      <c r="H32" s="98"/>
      <c r="I32" s="98"/>
      <c r="J32" s="98"/>
      <c r="K32" s="98"/>
      <c r="L32" s="98"/>
      <c r="M32" s="98"/>
      <c r="N32" s="175"/>
    </row>
    <row r="33" spans="1:14" x14ac:dyDescent="0.2">
      <c r="A33" s="147" t="s">
        <v>603</v>
      </c>
      <c r="B33" s="105">
        <f>AVERAGE(B5:B25)</f>
        <v>52.595000000000006</v>
      </c>
      <c r="C33" s="105">
        <f>AVERAGE(C5:C25)</f>
        <v>19.315000000000001</v>
      </c>
      <c r="D33" s="105">
        <f t="shared" ref="D33:N33" si="6">AVERAGE(D5:D25)</f>
        <v>31.184000000000005</v>
      </c>
      <c r="E33" s="105">
        <f t="shared" si="6"/>
        <v>108.13333333333334</v>
      </c>
      <c r="F33" s="105">
        <f t="shared" si="6"/>
        <v>247.43428571428572</v>
      </c>
      <c r="G33" s="105">
        <f t="shared" si="6"/>
        <v>224.82857142857142</v>
      </c>
      <c r="H33" s="105">
        <f t="shared" si="6"/>
        <v>212.28631578947372</v>
      </c>
      <c r="I33" s="105">
        <f t="shared" si="6"/>
        <v>256.334</v>
      </c>
      <c r="J33" s="105">
        <f t="shared" si="6"/>
        <v>244.18600000000001</v>
      </c>
      <c r="K33" s="105">
        <f t="shared" si="6"/>
        <v>279.75809523809522</v>
      </c>
      <c r="L33" s="105">
        <f t="shared" si="6"/>
        <v>362.49300000000005</v>
      </c>
      <c r="M33" s="105">
        <f t="shared" si="6"/>
        <v>230.74105263157895</v>
      </c>
      <c r="N33" s="105">
        <f t="shared" si="6"/>
        <v>2233.5700000000002</v>
      </c>
    </row>
    <row r="34" spans="1:14" x14ac:dyDescent="0.2">
      <c r="A34" s="148" t="s">
        <v>604</v>
      </c>
      <c r="B34" s="3">
        <f>STDEV(B5:B25)</f>
        <v>69.758086910935873</v>
      </c>
      <c r="C34" s="3">
        <f>STDEV(C5:C25)</f>
        <v>13.895980297231736</v>
      </c>
      <c r="D34" s="3">
        <f t="shared" ref="D34:N34" si="7">STDEV(D5:D25)</f>
        <v>30.486026894127637</v>
      </c>
      <c r="E34" s="3">
        <f t="shared" si="7"/>
        <v>59.616590084751856</v>
      </c>
      <c r="F34" s="3">
        <f t="shared" si="7"/>
        <v>110.97985855872355</v>
      </c>
      <c r="G34" s="3">
        <f t="shared" si="7"/>
        <v>92.923712489639328</v>
      </c>
      <c r="H34" s="3">
        <f t="shared" si="7"/>
        <v>74.56591328858913</v>
      </c>
      <c r="I34" s="3">
        <f t="shared" si="7"/>
        <v>93.733862015928096</v>
      </c>
      <c r="J34" s="3">
        <f t="shared" si="7"/>
        <v>99.791182629159778</v>
      </c>
      <c r="K34" s="3">
        <f t="shared" si="7"/>
        <v>83.322314395307529</v>
      </c>
      <c r="L34" s="3">
        <f t="shared" si="7"/>
        <v>153.10687760343643</v>
      </c>
      <c r="M34" s="3">
        <f t="shared" si="7"/>
        <v>210.36426232964834</v>
      </c>
      <c r="N34" s="114">
        <f t="shared" si="7"/>
        <v>421.41652263131118</v>
      </c>
    </row>
    <row r="35" spans="1:14" x14ac:dyDescent="0.2">
      <c r="A35" s="148" t="s">
        <v>605</v>
      </c>
      <c r="B35" s="3">
        <f>B34/B33*100</f>
        <v>132.63254474937895</v>
      </c>
      <c r="C35" s="3">
        <f>C34/C33*100</f>
        <v>71.943982900500828</v>
      </c>
      <c r="D35" s="3">
        <f t="shared" ref="D35:N35" si="8">D34/D33*100</f>
        <v>97.761758895996763</v>
      </c>
      <c r="E35" s="3">
        <f t="shared" si="8"/>
        <v>55.13248158269284</v>
      </c>
      <c r="F35" s="3">
        <f t="shared" si="8"/>
        <v>44.852255716442166</v>
      </c>
      <c r="G35" s="3">
        <f t="shared" si="8"/>
        <v>41.330917996408395</v>
      </c>
      <c r="H35" s="3">
        <f t="shared" si="8"/>
        <v>35.125162453964684</v>
      </c>
      <c r="I35" s="3">
        <f t="shared" si="8"/>
        <v>36.567081236171596</v>
      </c>
      <c r="J35" s="3">
        <f t="shared" si="8"/>
        <v>40.866873051346012</v>
      </c>
      <c r="K35" s="3">
        <f t="shared" si="8"/>
        <v>29.783700923611867</v>
      </c>
      <c r="L35" s="3">
        <f t="shared" si="8"/>
        <v>42.237195643346602</v>
      </c>
      <c r="M35" s="3">
        <f t="shared" si="8"/>
        <v>91.168979221713982</v>
      </c>
      <c r="N35" s="114">
        <f t="shared" si="8"/>
        <v>18.867397154837821</v>
      </c>
    </row>
    <row r="36" spans="1:14" x14ac:dyDescent="0.2">
      <c r="A36" s="148" t="s">
        <v>606</v>
      </c>
      <c r="B36" s="3">
        <f>MIN(B5:B25)</f>
        <v>5.08</v>
      </c>
      <c r="C36" s="3">
        <f>MIN(C5:C25)</f>
        <v>0</v>
      </c>
      <c r="D36" s="3">
        <f t="shared" ref="D36:N36" si="9">MIN(D5:D25)</f>
        <v>0</v>
      </c>
      <c r="E36" s="3">
        <f t="shared" si="9"/>
        <v>25</v>
      </c>
      <c r="F36" s="3">
        <f t="shared" si="9"/>
        <v>60.96</v>
      </c>
      <c r="G36" s="3">
        <f t="shared" si="9"/>
        <v>63.499999999999993</v>
      </c>
      <c r="H36" s="3">
        <f t="shared" si="9"/>
        <v>57</v>
      </c>
      <c r="I36" s="3">
        <f t="shared" si="9"/>
        <v>82</v>
      </c>
      <c r="J36" s="3">
        <f t="shared" si="9"/>
        <v>106</v>
      </c>
      <c r="K36" s="3">
        <f t="shared" si="9"/>
        <v>141</v>
      </c>
      <c r="L36" s="3">
        <f t="shared" si="9"/>
        <v>166</v>
      </c>
      <c r="M36" s="3">
        <f t="shared" si="9"/>
        <v>17</v>
      </c>
      <c r="N36" s="114">
        <f t="shared" si="9"/>
        <v>1581</v>
      </c>
    </row>
    <row r="37" spans="1:14" x14ac:dyDescent="0.2">
      <c r="A37" s="148" t="s">
        <v>607</v>
      </c>
      <c r="B37" s="3">
        <f>MAX(B5:B25)</f>
        <v>314</v>
      </c>
      <c r="C37" s="3">
        <f>MAX(C5:C25)</f>
        <v>45.72</v>
      </c>
      <c r="D37" s="3">
        <f t="shared" ref="D37:N37" si="10">MAX(D5:D25)</f>
        <v>119</v>
      </c>
      <c r="E37" s="3">
        <f t="shared" si="10"/>
        <v>215</v>
      </c>
      <c r="F37" s="3">
        <f t="shared" si="10"/>
        <v>479</v>
      </c>
      <c r="G37" s="3">
        <f t="shared" si="10"/>
        <v>419</v>
      </c>
      <c r="H37" s="3">
        <f t="shared" si="10"/>
        <v>357</v>
      </c>
      <c r="I37" s="3">
        <f t="shared" si="10"/>
        <v>434</v>
      </c>
      <c r="J37" s="3">
        <f t="shared" si="10"/>
        <v>480.06000000000006</v>
      </c>
      <c r="K37" s="3">
        <f t="shared" si="10"/>
        <v>440</v>
      </c>
      <c r="L37" s="3">
        <f t="shared" si="10"/>
        <v>732</v>
      </c>
      <c r="M37" s="3">
        <f t="shared" si="10"/>
        <v>983</v>
      </c>
      <c r="N37" s="114">
        <f t="shared" si="10"/>
        <v>3340</v>
      </c>
    </row>
    <row r="38" spans="1:14" x14ac:dyDescent="0.2">
      <c r="A38" s="148" t="s">
        <v>608</v>
      </c>
      <c r="B38" s="3">
        <f>QUARTILE(B5:B25,1)</f>
        <v>13.75</v>
      </c>
      <c r="C38" s="3">
        <f>QUARTILE(C5:C25,1)</f>
        <v>8.6549999999999994</v>
      </c>
      <c r="D38" s="3">
        <f t="shared" ref="D38:N38" si="11">QUARTILE(D5:D25,1)</f>
        <v>8.25</v>
      </c>
      <c r="E38" s="3">
        <f t="shared" si="11"/>
        <v>60.959999999999994</v>
      </c>
      <c r="F38" s="3">
        <f t="shared" si="11"/>
        <v>187</v>
      </c>
      <c r="G38" s="3">
        <f t="shared" si="11"/>
        <v>160</v>
      </c>
      <c r="H38" s="3">
        <f t="shared" si="11"/>
        <v>157.48000000000002</v>
      </c>
      <c r="I38" s="3">
        <f t="shared" si="11"/>
        <v>202.71</v>
      </c>
      <c r="J38" s="3">
        <f t="shared" si="11"/>
        <v>186.60499999999999</v>
      </c>
      <c r="K38" s="3">
        <f t="shared" si="11"/>
        <v>213.36000000000004</v>
      </c>
      <c r="L38" s="3">
        <f t="shared" si="11"/>
        <v>234.15</v>
      </c>
      <c r="M38" s="3">
        <f t="shared" si="11"/>
        <v>87.18</v>
      </c>
      <c r="N38" s="114">
        <f t="shared" si="11"/>
        <v>1952</v>
      </c>
    </row>
    <row r="39" spans="1:14" x14ac:dyDescent="0.2">
      <c r="A39" s="148" t="s">
        <v>609</v>
      </c>
      <c r="B39" s="3">
        <f>QUARTILE(B5:B25,2)</f>
        <v>33.019999999999996</v>
      </c>
      <c r="C39" s="3">
        <f>QUARTILE(C5:C25,2)</f>
        <v>16.62</v>
      </c>
      <c r="D39" s="3">
        <f t="shared" ref="D39:N39" si="12">QUARTILE(D5:D25,2)</f>
        <v>27.5</v>
      </c>
      <c r="E39" s="3">
        <f t="shared" si="12"/>
        <v>112</v>
      </c>
      <c r="F39" s="3">
        <f t="shared" si="12"/>
        <v>228.6</v>
      </c>
      <c r="G39" s="3">
        <f t="shared" si="12"/>
        <v>213</v>
      </c>
      <c r="H39" s="3">
        <f t="shared" si="12"/>
        <v>231.14000000000004</v>
      </c>
      <c r="I39" s="3">
        <f t="shared" si="12"/>
        <v>248.23000000000002</v>
      </c>
      <c r="J39" s="3">
        <f t="shared" si="12"/>
        <v>234.95</v>
      </c>
      <c r="K39" s="3">
        <f t="shared" si="12"/>
        <v>294.64000000000004</v>
      </c>
      <c r="L39" s="3">
        <f t="shared" si="12"/>
        <v>354.49</v>
      </c>
      <c r="M39" s="3">
        <f t="shared" si="12"/>
        <v>195</v>
      </c>
      <c r="N39" s="114">
        <f t="shared" si="12"/>
        <v>2160.4700000000003</v>
      </c>
    </row>
    <row r="40" spans="1:14" x14ac:dyDescent="0.2">
      <c r="A40" s="148" t="s">
        <v>610</v>
      </c>
      <c r="B40" s="3">
        <f>QUARTILE(B5:B25,3)</f>
        <v>57.25</v>
      </c>
      <c r="C40" s="3">
        <f>QUARTILE(C5:C25,3)</f>
        <v>31.5</v>
      </c>
      <c r="D40" s="3">
        <f t="shared" ref="D40:N40" si="13">QUARTILE(D5:D25,3)</f>
        <v>41.43</v>
      </c>
      <c r="E40" s="3">
        <f t="shared" si="13"/>
        <v>149</v>
      </c>
      <c r="F40" s="3">
        <f t="shared" si="13"/>
        <v>317.5</v>
      </c>
      <c r="G40" s="3">
        <f t="shared" si="13"/>
        <v>273</v>
      </c>
      <c r="H40" s="3">
        <f t="shared" si="13"/>
        <v>256</v>
      </c>
      <c r="I40" s="3">
        <f t="shared" si="13"/>
        <v>298.57500000000005</v>
      </c>
      <c r="J40" s="3">
        <f t="shared" si="13"/>
        <v>277.81</v>
      </c>
      <c r="K40" s="3">
        <f t="shared" si="13"/>
        <v>332.74</v>
      </c>
      <c r="L40" s="3">
        <f t="shared" si="13"/>
        <v>424.22</v>
      </c>
      <c r="M40" s="3">
        <f t="shared" si="13"/>
        <v>309.5</v>
      </c>
      <c r="N40" s="114">
        <f t="shared" si="13"/>
        <v>2406.66</v>
      </c>
    </row>
    <row r="41" spans="1:14" x14ac:dyDescent="0.2">
      <c r="A41" s="148" t="s">
        <v>611</v>
      </c>
      <c r="B41" s="5">
        <f>RANK(B28,B5:B31,0)</f>
        <v>2</v>
      </c>
      <c r="C41" s="5">
        <f t="shared" ref="C41:N41" si="14">RANK(C28,C5:C31,0)</f>
        <v>21</v>
      </c>
      <c r="D41" s="5">
        <f t="shared" si="14"/>
        <v>18</v>
      </c>
      <c r="E41" s="5">
        <f t="shared" si="14"/>
        <v>24</v>
      </c>
      <c r="F41" s="5">
        <f t="shared" si="14"/>
        <v>19</v>
      </c>
      <c r="G41" s="5">
        <f t="shared" si="14"/>
        <v>19</v>
      </c>
      <c r="H41" s="5">
        <f t="shared" si="14"/>
        <v>20</v>
      </c>
      <c r="I41" s="5">
        <f t="shared" si="14"/>
        <v>21</v>
      </c>
      <c r="J41" s="5">
        <f t="shared" si="14"/>
        <v>11</v>
      </c>
      <c r="K41" s="5">
        <f t="shared" si="14"/>
        <v>20</v>
      </c>
      <c r="L41" s="5">
        <f t="shared" si="14"/>
        <v>18</v>
      </c>
      <c r="M41" s="5">
        <f t="shared" si="14"/>
        <v>13</v>
      </c>
      <c r="N41" s="171">
        <f t="shared" si="14"/>
        <v>19</v>
      </c>
    </row>
    <row r="42" spans="1:14" x14ac:dyDescent="0.2">
      <c r="A42" s="148" t="s">
        <v>612</v>
      </c>
      <c r="B42" s="5">
        <f>COUNT(B5:B25)</f>
        <v>20</v>
      </c>
      <c r="C42" s="5">
        <f>COUNT(C5:C25)</f>
        <v>20</v>
      </c>
      <c r="D42" s="5">
        <f t="shared" ref="D42:N42" si="15">COUNT(D5:D25)</f>
        <v>20</v>
      </c>
      <c r="E42" s="5">
        <f t="shared" si="15"/>
        <v>21</v>
      </c>
      <c r="F42" s="5">
        <f t="shared" si="15"/>
        <v>21</v>
      </c>
      <c r="G42" s="5">
        <f t="shared" si="15"/>
        <v>21</v>
      </c>
      <c r="H42" s="5">
        <f t="shared" si="15"/>
        <v>19</v>
      </c>
      <c r="I42" s="5">
        <f t="shared" si="15"/>
        <v>20</v>
      </c>
      <c r="J42" s="5">
        <f t="shared" si="15"/>
        <v>20</v>
      </c>
      <c r="K42" s="5">
        <f t="shared" si="15"/>
        <v>21</v>
      </c>
      <c r="L42" s="5">
        <f t="shared" si="15"/>
        <v>20</v>
      </c>
      <c r="M42" s="5">
        <f t="shared" si="15"/>
        <v>19</v>
      </c>
      <c r="N42" s="171">
        <f t="shared" si="15"/>
        <v>16</v>
      </c>
    </row>
    <row r="43" spans="1:14" x14ac:dyDescent="0.2">
      <c r="A43" s="148" t="s">
        <v>614</v>
      </c>
      <c r="B43" s="3">
        <f>B28</f>
        <v>138</v>
      </c>
      <c r="C43" s="3">
        <f>B43+C28</f>
        <v>141</v>
      </c>
      <c r="D43" s="3">
        <f t="shared" ref="D43:M43" si="16">C43+D28</f>
        <v>149</v>
      </c>
      <c r="E43" s="3">
        <f t="shared" si="16"/>
        <v>156</v>
      </c>
      <c r="F43" s="3">
        <f t="shared" si="16"/>
        <v>329</v>
      </c>
      <c r="G43" s="3">
        <f t="shared" si="16"/>
        <v>485</v>
      </c>
      <c r="H43" s="3">
        <f t="shared" si="16"/>
        <v>613</v>
      </c>
      <c r="I43" s="3">
        <f t="shared" si="16"/>
        <v>708</v>
      </c>
      <c r="J43" s="3">
        <f t="shared" si="16"/>
        <v>963</v>
      </c>
      <c r="K43" s="3">
        <f t="shared" si="16"/>
        <v>1165</v>
      </c>
      <c r="L43" s="3">
        <f t="shared" si="16"/>
        <v>1400</v>
      </c>
      <c r="M43" s="3">
        <f t="shared" si="16"/>
        <v>1528</v>
      </c>
      <c r="N43" s="171"/>
    </row>
    <row r="44" spans="1:14" x14ac:dyDescent="0.2">
      <c r="A44" s="148" t="s">
        <v>613</v>
      </c>
      <c r="B44" s="3">
        <f>B33</f>
        <v>52.595000000000006</v>
      </c>
      <c r="C44" s="3">
        <f>B44+C33</f>
        <v>71.910000000000011</v>
      </c>
      <c r="D44" s="3">
        <f t="shared" ref="D44:M44" si="17">C44+D33</f>
        <v>103.09400000000002</v>
      </c>
      <c r="E44" s="3">
        <f t="shared" si="17"/>
        <v>211.22733333333338</v>
      </c>
      <c r="F44" s="3">
        <f t="shared" si="17"/>
        <v>458.66161904761907</v>
      </c>
      <c r="G44" s="3">
        <f t="shared" si="17"/>
        <v>683.49019047619049</v>
      </c>
      <c r="H44" s="3">
        <f t="shared" si="17"/>
        <v>895.77650626566424</v>
      </c>
      <c r="I44" s="3">
        <f t="shared" si="17"/>
        <v>1152.1105062656643</v>
      </c>
      <c r="J44" s="3">
        <f t="shared" si="17"/>
        <v>1396.2965062656642</v>
      </c>
      <c r="K44" s="3">
        <f t="shared" si="17"/>
        <v>1676.0546015037594</v>
      </c>
      <c r="L44" s="3">
        <f t="shared" si="17"/>
        <v>2038.5476015037593</v>
      </c>
      <c r="M44" s="3">
        <f t="shared" si="17"/>
        <v>2269.2886541353382</v>
      </c>
      <c r="N44" s="171"/>
    </row>
    <row r="45" spans="1:14" x14ac:dyDescent="0.2">
      <c r="B45" s="1"/>
      <c r="C45" s="1"/>
      <c r="D45" s="1"/>
      <c r="E45" s="1"/>
      <c r="F45" s="1"/>
      <c r="G45" s="1"/>
      <c r="H45" s="1"/>
      <c r="I45" s="1"/>
      <c r="J45" s="1"/>
      <c r="K45" s="1"/>
      <c r="L45" s="1"/>
      <c r="M45" s="1"/>
      <c r="N45" s="169"/>
    </row>
    <row r="46" spans="1:14" x14ac:dyDescent="0.2">
      <c r="B46" s="1"/>
      <c r="C46" s="1"/>
      <c r="D46" s="1"/>
      <c r="E46" s="1"/>
      <c r="F46" s="1"/>
      <c r="G46" s="1"/>
      <c r="H46" s="1"/>
      <c r="I46" s="1"/>
      <c r="J46" s="1"/>
      <c r="K46" s="1"/>
      <c r="L46" s="1"/>
      <c r="M46" s="1"/>
      <c r="N46" s="169"/>
    </row>
    <row r="47" spans="1:14" x14ac:dyDescent="0.2">
      <c r="B47" s="1"/>
      <c r="C47" s="1"/>
      <c r="D47" s="1"/>
      <c r="E47" s="1"/>
      <c r="F47" s="1"/>
      <c r="G47" s="1"/>
      <c r="H47" s="1"/>
      <c r="I47" s="1"/>
      <c r="J47" s="1"/>
      <c r="K47" s="1"/>
      <c r="L47" s="1"/>
      <c r="M47" s="1"/>
      <c r="N47" s="169"/>
    </row>
    <row r="48" spans="1:14" x14ac:dyDescent="0.2">
      <c r="B48" s="1"/>
      <c r="C48" s="1"/>
      <c r="D48" s="1"/>
      <c r="E48" s="1"/>
      <c r="F48" s="1"/>
      <c r="G48" s="1"/>
      <c r="H48" s="1"/>
      <c r="I48" s="1"/>
      <c r="J48" s="1"/>
      <c r="K48" s="1"/>
      <c r="L48" s="1"/>
      <c r="M48" s="1"/>
      <c r="N48" s="169"/>
    </row>
    <row r="49" spans="2:14" x14ac:dyDescent="0.2">
      <c r="B49" s="1"/>
      <c r="C49" s="1"/>
      <c r="D49" s="1"/>
      <c r="E49" s="1"/>
      <c r="F49" s="1"/>
      <c r="G49" s="1"/>
      <c r="H49" s="1"/>
      <c r="I49" s="1"/>
      <c r="J49" s="1"/>
      <c r="K49" s="1"/>
      <c r="L49" s="1"/>
      <c r="M49" s="1"/>
      <c r="N49" s="169"/>
    </row>
    <row r="50" spans="2:14" x14ac:dyDescent="0.2">
      <c r="B50" s="1"/>
      <c r="C50" s="1"/>
      <c r="D50" s="1"/>
      <c r="E50" s="1"/>
      <c r="F50" s="1"/>
      <c r="G50" s="1"/>
      <c r="H50" s="1"/>
      <c r="I50" s="1"/>
      <c r="J50" s="1"/>
      <c r="K50" s="1"/>
      <c r="L50" s="1"/>
      <c r="M50" s="1"/>
      <c r="N50" s="169"/>
    </row>
    <row r="51" spans="2:14" x14ac:dyDescent="0.2">
      <c r="B51" s="1"/>
      <c r="C51" s="1"/>
      <c r="D51" s="1"/>
      <c r="E51" s="1"/>
      <c r="F51" s="1"/>
      <c r="G51" s="1"/>
      <c r="H51" s="1"/>
      <c r="I51" s="1"/>
      <c r="J51" s="1"/>
      <c r="K51" s="1"/>
      <c r="L51" s="1"/>
      <c r="M51" s="1"/>
      <c r="N51" s="169"/>
    </row>
    <row r="52" spans="2:14" x14ac:dyDescent="0.2">
      <c r="B52" s="1"/>
      <c r="C52" s="1"/>
      <c r="D52" s="1"/>
      <c r="E52" s="1"/>
      <c r="F52" s="1"/>
      <c r="G52" s="1"/>
      <c r="H52" s="1"/>
      <c r="I52" s="1"/>
      <c r="J52" s="1"/>
      <c r="K52" s="1"/>
      <c r="L52" s="1"/>
      <c r="M52" s="1"/>
      <c r="N52" s="169"/>
    </row>
    <row r="53" spans="2:14" x14ac:dyDescent="0.2">
      <c r="B53" s="1"/>
      <c r="C53" s="1"/>
      <c r="D53" s="1"/>
      <c r="E53" s="1"/>
      <c r="F53" s="1"/>
      <c r="G53" s="1"/>
      <c r="H53" s="1"/>
      <c r="I53" s="1"/>
      <c r="J53" s="1"/>
      <c r="K53" s="1"/>
      <c r="L53" s="1"/>
      <c r="M53" s="1"/>
      <c r="N53" s="169"/>
    </row>
    <row r="54" spans="2:14" x14ac:dyDescent="0.2">
      <c r="B54" s="1"/>
      <c r="C54" s="1"/>
      <c r="D54" s="1"/>
      <c r="E54" s="1"/>
      <c r="F54" s="1"/>
      <c r="G54" s="1"/>
      <c r="H54" s="1"/>
      <c r="I54" s="1"/>
      <c r="J54" s="1"/>
      <c r="K54" s="1"/>
      <c r="L54" s="1"/>
      <c r="M54" s="1"/>
      <c r="N54" s="169"/>
    </row>
    <row r="55" spans="2:14" x14ac:dyDescent="0.2">
      <c r="B55" s="1"/>
      <c r="C55" s="1"/>
      <c r="D55" s="1"/>
      <c r="E55" s="1"/>
      <c r="F55" s="1"/>
      <c r="G55" s="1"/>
      <c r="H55" s="1"/>
      <c r="I55" s="1"/>
      <c r="J55" s="1"/>
      <c r="K55" s="1"/>
      <c r="L55" s="1"/>
      <c r="M55" s="1"/>
      <c r="N55" s="169"/>
    </row>
    <row r="56" spans="2:14" x14ac:dyDescent="0.2">
      <c r="B56" s="1"/>
      <c r="C56" s="1"/>
      <c r="D56" s="1"/>
      <c r="E56" s="1"/>
      <c r="F56" s="1"/>
      <c r="G56" s="1"/>
      <c r="H56" s="1"/>
      <c r="I56" s="1"/>
      <c r="J56" s="1"/>
      <c r="K56" s="1"/>
      <c r="L56" s="1"/>
      <c r="M56" s="1"/>
      <c r="N56" s="169"/>
    </row>
    <row r="57" spans="2:14" x14ac:dyDescent="0.2">
      <c r="B57" s="1"/>
      <c r="C57" s="1"/>
      <c r="D57" s="1"/>
      <c r="E57" s="1"/>
      <c r="F57" s="1"/>
      <c r="G57" s="1"/>
      <c r="H57" s="1"/>
      <c r="I57" s="1"/>
      <c r="J57" s="1"/>
      <c r="K57" s="1"/>
      <c r="L57" s="1"/>
      <c r="M57" s="1"/>
      <c r="N57" s="169"/>
    </row>
    <row r="58" spans="2:14" x14ac:dyDescent="0.2">
      <c r="B58" s="1"/>
      <c r="C58" s="1"/>
      <c r="D58" s="1"/>
      <c r="E58" s="1"/>
      <c r="F58" s="1"/>
      <c r="G58" s="1"/>
      <c r="H58" s="1"/>
      <c r="I58" s="1"/>
      <c r="J58" s="1"/>
      <c r="K58" s="1"/>
      <c r="L58" s="1"/>
      <c r="M58" s="1"/>
      <c r="N58" s="169"/>
    </row>
    <row r="59" spans="2:14" x14ac:dyDescent="0.2">
      <c r="B59" s="1"/>
      <c r="C59" s="1"/>
      <c r="D59" s="1"/>
      <c r="E59" s="1"/>
      <c r="F59" s="1"/>
      <c r="G59" s="1"/>
      <c r="H59" s="1"/>
      <c r="I59" s="1"/>
      <c r="J59" s="1"/>
      <c r="K59" s="1"/>
      <c r="L59" s="1"/>
      <c r="M59" s="1"/>
      <c r="N59" s="169"/>
    </row>
    <row r="60" spans="2:14" x14ac:dyDescent="0.2">
      <c r="B60" s="1"/>
      <c r="C60" s="1"/>
      <c r="D60" s="1"/>
      <c r="E60" s="1"/>
      <c r="F60" s="1"/>
      <c r="G60" s="1"/>
      <c r="H60" s="1"/>
      <c r="I60" s="1"/>
      <c r="J60" s="1"/>
      <c r="K60" s="1"/>
      <c r="L60" s="1"/>
      <c r="M60" s="1"/>
      <c r="N60" s="169"/>
    </row>
    <row r="61" spans="2:14" x14ac:dyDescent="0.2">
      <c r="B61" s="1"/>
      <c r="C61" s="1"/>
      <c r="D61" s="1"/>
      <c r="E61" s="1"/>
      <c r="F61" s="1"/>
      <c r="G61" s="1"/>
      <c r="H61" s="1"/>
      <c r="I61" s="1"/>
      <c r="J61" s="1"/>
      <c r="K61" s="1"/>
      <c r="L61" s="1"/>
      <c r="M61" s="1"/>
      <c r="N61" s="169"/>
    </row>
    <row r="62" spans="2:14" x14ac:dyDescent="0.2">
      <c r="B62" s="1"/>
      <c r="C62" s="1"/>
      <c r="D62" s="1"/>
      <c r="E62" s="1"/>
      <c r="F62" s="1"/>
      <c r="G62" s="1"/>
      <c r="H62" s="1"/>
      <c r="I62" s="1"/>
      <c r="J62" s="1"/>
      <c r="K62" s="1"/>
      <c r="L62" s="1"/>
      <c r="M62" s="1"/>
      <c r="N62" s="169"/>
    </row>
    <row r="63" spans="2:14" x14ac:dyDescent="0.2">
      <c r="B63" s="1"/>
      <c r="C63" s="1"/>
      <c r="D63" s="1"/>
      <c r="E63" s="1"/>
      <c r="F63" s="1"/>
      <c r="G63" s="1"/>
      <c r="H63" s="1"/>
      <c r="I63" s="1"/>
      <c r="J63" s="1"/>
      <c r="K63" s="1"/>
      <c r="L63" s="1"/>
      <c r="M63" s="1"/>
      <c r="N63" s="169"/>
    </row>
    <row r="64" spans="2:14" x14ac:dyDescent="0.2">
      <c r="B64" s="1"/>
      <c r="C64" s="1"/>
      <c r="D64" s="1"/>
      <c r="E64" s="1"/>
      <c r="F64" s="1"/>
      <c r="G64" s="1"/>
      <c r="H64" s="1"/>
      <c r="I64" s="1"/>
      <c r="J64" s="1"/>
      <c r="K64" s="1"/>
      <c r="L64" s="1"/>
      <c r="M64" s="1"/>
      <c r="N64" s="169"/>
    </row>
    <row r="65" spans="2:14" x14ac:dyDescent="0.2">
      <c r="B65" s="1"/>
      <c r="C65" s="1"/>
      <c r="D65" s="1"/>
      <c r="E65" s="1"/>
      <c r="F65" s="1"/>
      <c r="G65" s="1"/>
      <c r="H65" s="1"/>
      <c r="I65" s="1"/>
      <c r="J65" s="1"/>
      <c r="K65" s="1"/>
      <c r="L65" s="1"/>
      <c r="M65" s="1"/>
      <c r="N65" s="169"/>
    </row>
    <row r="66" spans="2:14" x14ac:dyDescent="0.2">
      <c r="B66" s="1"/>
      <c r="C66" s="1"/>
      <c r="D66" s="1"/>
      <c r="E66" s="1"/>
      <c r="F66" s="1"/>
      <c r="G66" s="1"/>
      <c r="H66" s="1"/>
      <c r="I66" s="1"/>
      <c r="J66" s="1"/>
      <c r="K66" s="1"/>
      <c r="L66" s="1"/>
      <c r="M66" s="1"/>
      <c r="N66" s="169"/>
    </row>
    <row r="67" spans="2:14" x14ac:dyDescent="0.2">
      <c r="B67" s="1"/>
      <c r="C67" s="1"/>
      <c r="D67" s="1"/>
      <c r="E67" s="1"/>
      <c r="F67" s="1"/>
      <c r="G67" s="1"/>
      <c r="H67" s="1"/>
      <c r="I67" s="1"/>
      <c r="J67" s="1"/>
      <c r="K67" s="1"/>
      <c r="L67" s="1"/>
      <c r="M67" s="1"/>
      <c r="N67" s="169"/>
    </row>
    <row r="68" spans="2:14" x14ac:dyDescent="0.2">
      <c r="B68" s="1"/>
      <c r="C68" s="1"/>
      <c r="D68" s="1"/>
      <c r="E68" s="1"/>
      <c r="F68" s="1"/>
      <c r="G68" s="1"/>
      <c r="H68" s="1"/>
      <c r="I68" s="1"/>
      <c r="J68" s="1"/>
      <c r="K68" s="1"/>
      <c r="L68" s="1"/>
      <c r="M68" s="1"/>
      <c r="N68" s="169"/>
    </row>
    <row r="69" spans="2:14" x14ac:dyDescent="0.2">
      <c r="B69" s="1"/>
      <c r="C69" s="1"/>
      <c r="D69" s="1"/>
      <c r="E69" s="1"/>
      <c r="F69" s="1"/>
      <c r="G69" s="1"/>
      <c r="H69" s="1"/>
      <c r="I69" s="1"/>
      <c r="J69" s="1"/>
      <c r="K69" s="1"/>
      <c r="L69" s="1"/>
      <c r="M69" s="1"/>
      <c r="N69" s="169"/>
    </row>
    <row r="70" spans="2:14" x14ac:dyDescent="0.2">
      <c r="B70" s="1"/>
      <c r="C70" s="1"/>
      <c r="D70" s="1"/>
      <c r="E70" s="1"/>
      <c r="F70" s="1"/>
      <c r="G70" s="1"/>
      <c r="H70" s="1"/>
      <c r="I70" s="1"/>
      <c r="J70" s="1"/>
      <c r="K70" s="1"/>
      <c r="L70" s="1"/>
      <c r="M70" s="1"/>
      <c r="N70" s="169"/>
    </row>
    <row r="71" spans="2:14" x14ac:dyDescent="0.2">
      <c r="B71" s="1"/>
      <c r="C71" s="1"/>
      <c r="D71" s="1"/>
      <c r="E71" s="1"/>
      <c r="F71" s="1"/>
      <c r="G71" s="1"/>
      <c r="H71" s="1"/>
      <c r="I71" s="1"/>
      <c r="J71" s="1"/>
      <c r="K71" s="1"/>
      <c r="L71" s="1"/>
      <c r="M71" s="1"/>
      <c r="N71" s="169"/>
    </row>
    <row r="72" spans="2:14" x14ac:dyDescent="0.2">
      <c r="B72" s="1"/>
      <c r="C72" s="1"/>
      <c r="D72" s="1"/>
      <c r="E72" s="1"/>
      <c r="F72" s="1"/>
      <c r="G72" s="1"/>
      <c r="H72" s="1"/>
      <c r="I72" s="1"/>
      <c r="J72" s="1"/>
      <c r="K72" s="1"/>
      <c r="L72" s="1"/>
      <c r="M72" s="1"/>
      <c r="N72" s="169"/>
    </row>
    <row r="73" spans="2:14" x14ac:dyDescent="0.2">
      <c r="B73" s="1"/>
      <c r="C73" s="1"/>
      <c r="D73" s="1"/>
      <c r="E73" s="1"/>
      <c r="F73" s="1"/>
      <c r="G73" s="1"/>
      <c r="H73" s="1"/>
      <c r="I73" s="1"/>
      <c r="J73" s="1"/>
      <c r="K73" s="1"/>
      <c r="L73" s="1"/>
      <c r="M73" s="1"/>
      <c r="N73" s="169"/>
    </row>
    <row r="74" spans="2:14" x14ac:dyDescent="0.2">
      <c r="B74" s="1"/>
      <c r="C74" s="1"/>
      <c r="D74" s="1"/>
      <c r="E74" s="1"/>
      <c r="F74" s="1"/>
      <c r="G74" s="1"/>
      <c r="H74" s="1"/>
      <c r="I74" s="1"/>
      <c r="J74" s="1"/>
      <c r="K74" s="1"/>
      <c r="L74" s="1"/>
      <c r="M74" s="1"/>
      <c r="N74" s="169"/>
    </row>
    <row r="75" spans="2:14" x14ac:dyDescent="0.2">
      <c r="B75" s="1"/>
      <c r="C75" s="1"/>
      <c r="D75" s="1"/>
      <c r="E75" s="1"/>
      <c r="F75" s="1"/>
      <c r="G75" s="1"/>
      <c r="H75" s="1"/>
      <c r="I75" s="1"/>
      <c r="J75" s="1"/>
      <c r="K75" s="1"/>
      <c r="L75" s="1"/>
      <c r="M75" s="1"/>
      <c r="N75" s="169"/>
    </row>
    <row r="76" spans="2:14" x14ac:dyDescent="0.2">
      <c r="B76" s="1"/>
      <c r="C76" s="1"/>
      <c r="D76" s="1"/>
      <c r="E76" s="1"/>
      <c r="F76" s="1"/>
      <c r="G76" s="1"/>
      <c r="H76" s="1"/>
      <c r="I76" s="1"/>
      <c r="J76" s="1"/>
      <c r="K76" s="1"/>
      <c r="L76" s="1"/>
      <c r="M76" s="1"/>
      <c r="N76" s="169"/>
    </row>
    <row r="77" spans="2:14" x14ac:dyDescent="0.2">
      <c r="B77" s="1"/>
      <c r="C77" s="1"/>
      <c r="D77" s="1"/>
      <c r="E77" s="1"/>
      <c r="F77" s="1"/>
      <c r="G77" s="1"/>
      <c r="H77" s="1"/>
      <c r="I77" s="1"/>
      <c r="J77" s="1"/>
      <c r="K77" s="1"/>
      <c r="L77" s="1"/>
      <c r="M77" s="1"/>
      <c r="N77" s="169"/>
    </row>
    <row r="78" spans="2:14" x14ac:dyDescent="0.2">
      <c r="B78" s="1"/>
      <c r="C78" s="1"/>
      <c r="D78" s="1"/>
      <c r="E78" s="1"/>
      <c r="F78" s="1"/>
      <c r="G78" s="1"/>
      <c r="H78" s="1"/>
      <c r="I78" s="1"/>
      <c r="J78" s="1"/>
      <c r="K78" s="1"/>
      <c r="L78" s="1"/>
      <c r="M78" s="1"/>
      <c r="N78" s="169"/>
    </row>
    <row r="79" spans="2:14" x14ac:dyDescent="0.2">
      <c r="B79" s="1"/>
      <c r="C79" s="1"/>
      <c r="D79" s="1"/>
      <c r="E79" s="1"/>
      <c r="F79" s="1"/>
      <c r="G79" s="1"/>
      <c r="H79" s="1"/>
      <c r="I79" s="1"/>
      <c r="J79" s="1"/>
      <c r="K79" s="1"/>
      <c r="L79" s="1"/>
      <c r="M79" s="1"/>
      <c r="N79" s="169"/>
    </row>
    <row r="80" spans="2:14" x14ac:dyDescent="0.2">
      <c r="B80" s="1"/>
      <c r="C80" s="1"/>
      <c r="D80" s="1"/>
      <c r="E80" s="1"/>
      <c r="F80" s="1"/>
      <c r="G80" s="1"/>
      <c r="H80" s="1"/>
      <c r="I80" s="1"/>
      <c r="J80" s="1"/>
      <c r="K80" s="1"/>
      <c r="L80" s="1"/>
      <c r="M80" s="1"/>
      <c r="N80" s="169"/>
    </row>
    <row r="81" spans="2:14" x14ac:dyDescent="0.2">
      <c r="B81" s="1"/>
      <c r="C81" s="1"/>
      <c r="D81" s="1"/>
      <c r="E81" s="1"/>
      <c r="F81" s="1"/>
      <c r="G81" s="1"/>
      <c r="H81" s="1"/>
      <c r="I81" s="1"/>
      <c r="J81" s="1"/>
      <c r="K81" s="1"/>
      <c r="L81" s="1"/>
      <c r="M81" s="1"/>
      <c r="N81" s="169"/>
    </row>
    <row r="82" spans="2:14" x14ac:dyDescent="0.2">
      <c r="B82" s="1"/>
      <c r="C82" s="1"/>
      <c r="D82" s="1"/>
      <c r="E82" s="1"/>
      <c r="F82" s="1"/>
      <c r="G82" s="1"/>
      <c r="H82" s="1"/>
      <c r="I82" s="1"/>
      <c r="J82" s="1"/>
      <c r="K82" s="1"/>
      <c r="L82" s="1"/>
      <c r="M82" s="1"/>
      <c r="N82" s="169"/>
    </row>
    <row r="83" spans="2:14" x14ac:dyDescent="0.2">
      <c r="B83" s="1"/>
      <c r="C83" s="1"/>
      <c r="D83" s="1"/>
      <c r="E83" s="1"/>
      <c r="F83" s="1"/>
      <c r="G83" s="1"/>
      <c r="H83" s="1"/>
      <c r="I83" s="1"/>
      <c r="J83" s="1"/>
      <c r="K83" s="1"/>
      <c r="L83" s="1"/>
      <c r="M83" s="1"/>
      <c r="N83" s="169"/>
    </row>
    <row r="84" spans="2:14" x14ac:dyDescent="0.2">
      <c r="B84" s="1"/>
      <c r="C84" s="1"/>
      <c r="D84" s="1"/>
      <c r="E84" s="1"/>
      <c r="F84" s="1"/>
      <c r="G84" s="1"/>
      <c r="H84" s="1"/>
      <c r="I84" s="1"/>
      <c r="J84" s="1"/>
      <c r="K84" s="1"/>
      <c r="L84" s="1"/>
      <c r="M84" s="1"/>
      <c r="N84" s="169"/>
    </row>
    <row r="85" spans="2:14" x14ac:dyDescent="0.2">
      <c r="B85" s="1"/>
      <c r="C85" s="1"/>
      <c r="D85" s="1"/>
      <c r="E85" s="1"/>
      <c r="F85" s="1"/>
      <c r="G85" s="1"/>
      <c r="H85" s="1"/>
      <c r="I85" s="1"/>
      <c r="J85" s="1"/>
      <c r="K85" s="1"/>
      <c r="L85" s="1"/>
      <c r="M85" s="1"/>
      <c r="N85" s="169"/>
    </row>
    <row r="86" spans="2:14" x14ac:dyDescent="0.2">
      <c r="B86" s="1"/>
      <c r="C86" s="1"/>
      <c r="D86" s="1"/>
      <c r="E86" s="1"/>
      <c r="F86" s="1"/>
      <c r="G86" s="1"/>
      <c r="H86" s="1"/>
      <c r="I86" s="1"/>
      <c r="J86" s="1"/>
      <c r="K86" s="1"/>
      <c r="L86" s="1"/>
      <c r="M86" s="1"/>
      <c r="N86" s="169"/>
    </row>
    <row r="87" spans="2:14" x14ac:dyDescent="0.2">
      <c r="B87" s="1"/>
      <c r="C87" s="1"/>
      <c r="D87" s="1"/>
      <c r="E87" s="1"/>
      <c r="F87" s="1"/>
      <c r="G87" s="1"/>
      <c r="H87" s="1"/>
      <c r="I87" s="1"/>
      <c r="J87" s="1"/>
      <c r="K87" s="1"/>
      <c r="L87" s="1"/>
      <c r="M87" s="1"/>
      <c r="N87" s="169"/>
    </row>
    <row r="88" spans="2:14" x14ac:dyDescent="0.2">
      <c r="B88" s="1"/>
      <c r="C88" s="1"/>
      <c r="D88" s="1"/>
      <c r="E88" s="1"/>
      <c r="F88" s="1"/>
      <c r="G88" s="1"/>
      <c r="H88" s="1"/>
      <c r="I88" s="1"/>
      <c r="J88" s="1"/>
      <c r="K88" s="1"/>
      <c r="L88" s="1"/>
      <c r="M88" s="1"/>
      <c r="N88" s="169"/>
    </row>
    <row r="89" spans="2:14" x14ac:dyDescent="0.2">
      <c r="B89" s="1"/>
      <c r="C89" s="1"/>
      <c r="D89" s="1"/>
      <c r="E89" s="1"/>
      <c r="F89" s="1"/>
      <c r="G89" s="1"/>
      <c r="H89" s="1"/>
      <c r="I89" s="1"/>
      <c r="J89" s="1"/>
      <c r="K89" s="1"/>
      <c r="L89" s="1"/>
      <c r="M89" s="1"/>
      <c r="N89" s="169"/>
    </row>
    <row r="90" spans="2:14" x14ac:dyDescent="0.2">
      <c r="B90" s="1"/>
      <c r="C90" s="1"/>
      <c r="D90" s="1"/>
      <c r="E90" s="1"/>
      <c r="F90" s="1"/>
      <c r="G90" s="1"/>
      <c r="H90" s="1"/>
      <c r="I90" s="1"/>
      <c r="J90" s="1"/>
      <c r="K90" s="1"/>
      <c r="L90" s="1"/>
      <c r="M90" s="1"/>
      <c r="N90" s="169"/>
    </row>
    <row r="91" spans="2:14" x14ac:dyDescent="0.2">
      <c r="B91" s="1"/>
      <c r="C91" s="1"/>
      <c r="D91" s="1"/>
      <c r="E91" s="1"/>
      <c r="F91" s="1"/>
      <c r="G91" s="1"/>
      <c r="H91" s="1"/>
      <c r="I91" s="1"/>
      <c r="J91" s="1"/>
      <c r="K91" s="1"/>
      <c r="L91" s="1"/>
      <c r="M91" s="1"/>
      <c r="N91" s="169"/>
    </row>
    <row r="92" spans="2:14" x14ac:dyDescent="0.2">
      <c r="B92" s="1"/>
      <c r="C92" s="1"/>
      <c r="D92" s="1"/>
      <c r="E92" s="1"/>
      <c r="F92" s="1"/>
      <c r="G92" s="1"/>
      <c r="H92" s="1"/>
      <c r="I92" s="1"/>
      <c r="J92" s="1"/>
      <c r="K92" s="1"/>
      <c r="L92" s="1"/>
      <c r="M92" s="1"/>
      <c r="N92" s="169"/>
    </row>
    <row r="93" spans="2:14" x14ac:dyDescent="0.2">
      <c r="B93" s="1"/>
      <c r="C93" s="1"/>
      <c r="D93" s="1"/>
      <c r="E93" s="1"/>
      <c r="F93" s="1"/>
      <c r="G93" s="1"/>
      <c r="H93" s="1"/>
      <c r="I93" s="1"/>
      <c r="J93" s="1"/>
      <c r="K93" s="1"/>
      <c r="L93" s="1"/>
      <c r="M93" s="1"/>
      <c r="N93" s="169"/>
    </row>
    <row r="94" spans="2:14" x14ac:dyDescent="0.2">
      <c r="B94" s="1"/>
      <c r="C94" s="1"/>
      <c r="D94" s="1"/>
      <c r="E94" s="1"/>
      <c r="F94" s="1"/>
      <c r="G94" s="1"/>
      <c r="H94" s="1"/>
      <c r="I94" s="1"/>
      <c r="J94" s="1"/>
      <c r="K94" s="1"/>
      <c r="L94" s="1"/>
      <c r="M94" s="1"/>
      <c r="N94" s="169"/>
    </row>
    <row r="95" spans="2:14" x14ac:dyDescent="0.2">
      <c r="B95" s="1"/>
      <c r="C95" s="1"/>
      <c r="D95" s="1"/>
      <c r="E95" s="1"/>
      <c r="F95" s="1"/>
      <c r="G95" s="1"/>
      <c r="H95" s="1"/>
      <c r="I95" s="1"/>
      <c r="J95" s="1"/>
      <c r="K95" s="1"/>
      <c r="L95" s="1"/>
      <c r="M95" s="1"/>
      <c r="N95" s="169"/>
    </row>
    <row r="96" spans="2:14" x14ac:dyDescent="0.2">
      <c r="B96" s="1"/>
      <c r="C96" s="1"/>
      <c r="D96" s="1"/>
      <c r="E96" s="1"/>
      <c r="F96" s="1"/>
      <c r="G96" s="1"/>
      <c r="H96" s="1"/>
      <c r="I96" s="1"/>
      <c r="J96" s="1"/>
      <c r="K96" s="1"/>
      <c r="L96" s="1"/>
      <c r="M96" s="1"/>
      <c r="N96" s="169"/>
    </row>
    <row r="97" spans="2:14" x14ac:dyDescent="0.2">
      <c r="B97" s="1"/>
      <c r="C97" s="1"/>
      <c r="D97" s="1"/>
      <c r="E97" s="1"/>
      <c r="F97" s="1"/>
      <c r="G97" s="1"/>
      <c r="H97" s="1"/>
      <c r="I97" s="1"/>
      <c r="J97" s="1"/>
      <c r="K97" s="1"/>
      <c r="L97" s="1"/>
      <c r="M97" s="1"/>
      <c r="N97" s="169"/>
    </row>
    <row r="98" spans="2:14" x14ac:dyDescent="0.2">
      <c r="B98" s="1"/>
      <c r="C98" s="1"/>
      <c r="D98" s="1"/>
      <c r="E98" s="1"/>
      <c r="F98" s="1"/>
      <c r="G98" s="1"/>
      <c r="H98" s="1"/>
      <c r="I98" s="1"/>
      <c r="J98" s="1"/>
      <c r="K98" s="1"/>
      <c r="L98" s="1"/>
      <c r="M98" s="1"/>
      <c r="N98" s="169"/>
    </row>
    <row r="99" spans="2:14" x14ac:dyDescent="0.2">
      <c r="B99" s="1"/>
      <c r="C99" s="1"/>
      <c r="D99" s="1"/>
      <c r="E99" s="1"/>
      <c r="F99" s="1"/>
      <c r="G99" s="1"/>
      <c r="H99" s="1"/>
      <c r="I99" s="1"/>
      <c r="J99" s="1"/>
      <c r="K99" s="1"/>
      <c r="L99" s="1"/>
      <c r="M99" s="1"/>
      <c r="N99" s="169"/>
    </row>
    <row r="100" spans="2:14" x14ac:dyDescent="0.2">
      <c r="B100" s="1"/>
      <c r="C100" s="1"/>
      <c r="D100" s="1"/>
      <c r="E100" s="1"/>
      <c r="F100" s="1"/>
      <c r="G100" s="1"/>
      <c r="H100" s="1"/>
      <c r="I100" s="1"/>
      <c r="J100" s="1"/>
      <c r="K100" s="1"/>
      <c r="L100" s="1"/>
      <c r="M100" s="1"/>
      <c r="N100" s="169"/>
    </row>
    <row r="101" spans="2:14" x14ac:dyDescent="0.2">
      <c r="B101" s="1"/>
      <c r="C101" s="1"/>
      <c r="D101" s="1"/>
      <c r="E101" s="1"/>
      <c r="F101" s="1"/>
      <c r="G101" s="1"/>
      <c r="H101" s="1"/>
      <c r="I101" s="1"/>
      <c r="J101" s="1"/>
      <c r="K101" s="1"/>
      <c r="L101" s="1"/>
      <c r="M101" s="1"/>
      <c r="N101" s="169"/>
    </row>
    <row r="102" spans="2:14" x14ac:dyDescent="0.2">
      <c r="B102" s="1"/>
      <c r="C102" s="1"/>
      <c r="D102" s="1"/>
      <c r="E102" s="1"/>
      <c r="F102" s="1"/>
      <c r="G102" s="1"/>
      <c r="H102" s="1"/>
      <c r="I102" s="1"/>
      <c r="J102" s="1"/>
      <c r="K102" s="1"/>
      <c r="L102" s="1"/>
      <c r="M102" s="1"/>
      <c r="N102" s="169"/>
    </row>
    <row r="103" spans="2:14" x14ac:dyDescent="0.2">
      <c r="B103" s="1"/>
      <c r="C103" s="1"/>
      <c r="D103" s="1"/>
      <c r="E103" s="1"/>
      <c r="F103" s="1"/>
      <c r="G103" s="1"/>
      <c r="H103" s="1"/>
      <c r="I103" s="1"/>
      <c r="J103" s="1"/>
      <c r="K103" s="1"/>
      <c r="L103" s="1"/>
      <c r="M103" s="1"/>
      <c r="N103" s="169"/>
    </row>
    <row r="104" spans="2:14" x14ac:dyDescent="0.2">
      <c r="B104" s="1"/>
      <c r="C104" s="1"/>
      <c r="D104" s="1"/>
      <c r="E104" s="1"/>
      <c r="F104" s="1"/>
      <c r="G104" s="1"/>
      <c r="H104" s="1"/>
      <c r="I104" s="1"/>
      <c r="J104" s="1"/>
      <c r="K104" s="1"/>
      <c r="L104" s="1"/>
      <c r="M104" s="1"/>
      <c r="N104" s="169"/>
    </row>
    <row r="105" spans="2:14" x14ac:dyDescent="0.2">
      <c r="B105" s="1"/>
      <c r="C105" s="1"/>
      <c r="D105" s="1"/>
      <c r="E105" s="1"/>
      <c r="F105" s="1"/>
      <c r="G105" s="1"/>
      <c r="H105" s="1"/>
      <c r="I105" s="1"/>
      <c r="J105" s="1"/>
      <c r="K105" s="1"/>
      <c r="L105" s="1"/>
      <c r="M105" s="1"/>
      <c r="N105" s="169"/>
    </row>
    <row r="106" spans="2:14" x14ac:dyDescent="0.2">
      <c r="B106" s="1"/>
      <c r="C106" s="1"/>
      <c r="D106" s="1"/>
      <c r="E106" s="1"/>
      <c r="F106" s="1"/>
      <c r="G106" s="1"/>
      <c r="H106" s="1"/>
      <c r="I106" s="1"/>
      <c r="J106" s="1"/>
      <c r="K106" s="1"/>
      <c r="L106" s="1"/>
      <c r="M106" s="1"/>
      <c r="N106" s="169"/>
    </row>
    <row r="107" spans="2:14" x14ac:dyDescent="0.2">
      <c r="B107" s="1"/>
      <c r="C107" s="1"/>
      <c r="D107" s="1"/>
      <c r="E107" s="1"/>
      <c r="F107" s="1"/>
      <c r="G107" s="1"/>
      <c r="H107" s="1"/>
      <c r="I107" s="1"/>
      <c r="J107" s="1"/>
      <c r="K107" s="1"/>
      <c r="L107" s="1"/>
      <c r="M107" s="1"/>
      <c r="N107" s="169"/>
    </row>
    <row r="108" spans="2:14" x14ac:dyDescent="0.2">
      <c r="B108" s="1"/>
      <c r="C108" s="1"/>
      <c r="D108" s="1"/>
      <c r="E108" s="1"/>
      <c r="F108" s="1"/>
      <c r="G108" s="1"/>
      <c r="H108" s="1"/>
      <c r="I108" s="1"/>
      <c r="J108" s="1"/>
      <c r="K108" s="1"/>
      <c r="L108" s="1"/>
      <c r="M108" s="1"/>
      <c r="N108" s="169"/>
    </row>
    <row r="109" spans="2:14" x14ac:dyDescent="0.2">
      <c r="B109" s="1"/>
      <c r="C109" s="1"/>
      <c r="D109" s="1"/>
      <c r="E109" s="1"/>
      <c r="F109" s="1"/>
      <c r="G109" s="1"/>
      <c r="H109" s="1"/>
      <c r="I109" s="1"/>
      <c r="J109" s="1"/>
      <c r="K109" s="1"/>
      <c r="L109" s="1"/>
      <c r="M109" s="1"/>
      <c r="N109" s="169"/>
    </row>
    <row r="110" spans="2:14" x14ac:dyDescent="0.2">
      <c r="B110" s="1"/>
      <c r="C110" s="1"/>
      <c r="D110" s="1"/>
      <c r="E110" s="1"/>
      <c r="F110" s="1"/>
      <c r="G110" s="1"/>
      <c r="H110" s="1"/>
      <c r="I110" s="1"/>
      <c r="J110" s="1"/>
      <c r="K110" s="1"/>
      <c r="L110" s="1"/>
      <c r="M110" s="1"/>
      <c r="N110" s="169"/>
    </row>
    <row r="111" spans="2:14" x14ac:dyDescent="0.2">
      <c r="B111" s="1"/>
      <c r="C111" s="1"/>
      <c r="D111" s="1"/>
      <c r="E111" s="1"/>
      <c r="F111" s="1"/>
      <c r="G111" s="1"/>
      <c r="H111" s="1"/>
      <c r="I111" s="1"/>
      <c r="J111" s="1"/>
      <c r="K111" s="1"/>
      <c r="L111" s="1"/>
      <c r="M111" s="1"/>
      <c r="N111" s="169"/>
    </row>
    <row r="112" spans="2:14" x14ac:dyDescent="0.2">
      <c r="B112" s="1"/>
      <c r="C112" s="1"/>
      <c r="D112" s="1"/>
      <c r="E112" s="1"/>
      <c r="F112" s="1"/>
      <c r="G112" s="1"/>
      <c r="H112" s="1"/>
      <c r="I112" s="1"/>
      <c r="J112" s="1"/>
      <c r="K112" s="1"/>
      <c r="L112" s="1"/>
      <c r="M112" s="1"/>
      <c r="N112" s="169"/>
    </row>
    <row r="113" spans="2:14" x14ac:dyDescent="0.2">
      <c r="B113" s="1"/>
      <c r="C113" s="1"/>
      <c r="D113" s="1"/>
      <c r="E113" s="1"/>
      <c r="F113" s="1"/>
      <c r="G113" s="1"/>
      <c r="H113" s="1"/>
      <c r="I113" s="1"/>
      <c r="J113" s="1"/>
      <c r="K113" s="1"/>
      <c r="L113" s="1"/>
      <c r="M113" s="1"/>
      <c r="N113" s="169"/>
    </row>
    <row r="114" spans="2:14" x14ac:dyDescent="0.2">
      <c r="B114" s="1"/>
      <c r="C114" s="1"/>
      <c r="D114" s="1"/>
      <c r="E114" s="1"/>
      <c r="F114" s="1"/>
      <c r="G114" s="1"/>
      <c r="H114" s="1"/>
      <c r="I114" s="1"/>
      <c r="J114" s="1"/>
      <c r="K114" s="1"/>
      <c r="L114" s="1"/>
      <c r="M114" s="1"/>
      <c r="N114" s="169"/>
    </row>
    <row r="115" spans="2:14" x14ac:dyDescent="0.2">
      <c r="B115" s="1"/>
      <c r="C115" s="1"/>
      <c r="D115" s="1"/>
      <c r="E115" s="1"/>
      <c r="F115" s="1"/>
      <c r="G115" s="1"/>
      <c r="H115" s="1"/>
      <c r="I115" s="1"/>
      <c r="J115" s="1"/>
      <c r="K115" s="1"/>
      <c r="L115" s="1"/>
      <c r="M115" s="1"/>
      <c r="N115" s="169"/>
    </row>
    <row r="116" spans="2:14" x14ac:dyDescent="0.2">
      <c r="B116" s="1"/>
      <c r="C116" s="1"/>
      <c r="D116" s="1"/>
      <c r="E116" s="1"/>
      <c r="F116" s="1"/>
      <c r="G116" s="1"/>
      <c r="H116" s="1"/>
      <c r="I116" s="1"/>
      <c r="J116" s="1"/>
      <c r="K116" s="1"/>
      <c r="L116" s="1"/>
      <c r="M116" s="1"/>
      <c r="N116" s="169"/>
    </row>
  </sheetData>
  <mergeCells count="2">
    <mergeCell ref="A1:N1"/>
    <mergeCell ref="G2:H2"/>
  </mergeCells>
  <phoneticPr fontId="0" type="noConversion"/>
  <conditionalFormatting sqref="C32">
    <cfRule type="top10" dxfId="2104" priority="131" bottom="1" rank="1"/>
    <cfRule type="top10" dxfId="2103" priority="132" rank="1"/>
  </conditionalFormatting>
  <conditionalFormatting sqref="D32">
    <cfRule type="top10" dxfId="2102" priority="129" bottom="1" rank="1"/>
    <cfRule type="top10" dxfId="2101" priority="130" rank="1"/>
  </conditionalFormatting>
  <conditionalFormatting sqref="E32">
    <cfRule type="top10" dxfId="2100" priority="127" bottom="1" rank="1"/>
    <cfRule type="top10" dxfId="2099" priority="128" rank="1"/>
  </conditionalFormatting>
  <conditionalFormatting sqref="F32">
    <cfRule type="top10" dxfId="2098" priority="125" bottom="1" rank="1"/>
    <cfRule type="top10" dxfId="2097" priority="126" rank="1"/>
  </conditionalFormatting>
  <conditionalFormatting sqref="G32">
    <cfRule type="top10" dxfId="2096" priority="123" bottom="1" rank="1"/>
    <cfRule type="top10" dxfId="2095" priority="124" rank="1"/>
  </conditionalFormatting>
  <conditionalFormatting sqref="H32">
    <cfRule type="top10" dxfId="2094" priority="121" bottom="1" rank="1"/>
    <cfRule type="top10" dxfId="2093" priority="122" rank="1"/>
  </conditionalFormatting>
  <conditionalFormatting sqref="I32">
    <cfRule type="top10" dxfId="2092" priority="119" bottom="1" rank="1"/>
    <cfRule type="top10" dxfId="2091" priority="120" rank="1"/>
  </conditionalFormatting>
  <conditionalFormatting sqref="J32">
    <cfRule type="top10" dxfId="2090" priority="117" bottom="1" rank="1"/>
    <cfRule type="top10" dxfId="2089" priority="118" rank="1"/>
  </conditionalFormatting>
  <conditionalFormatting sqref="K32">
    <cfRule type="top10" dxfId="2088" priority="115" bottom="1" rank="1"/>
    <cfRule type="top10" dxfId="2087" priority="116" rank="1"/>
  </conditionalFormatting>
  <conditionalFormatting sqref="L32">
    <cfRule type="top10" dxfId="2086" priority="113" bottom="1" rank="1"/>
    <cfRule type="top10" dxfId="2085" priority="114" rank="1"/>
  </conditionalFormatting>
  <conditionalFormatting sqref="M32">
    <cfRule type="top10" dxfId="2084" priority="111" bottom="1" rank="1"/>
    <cfRule type="top10" dxfId="2083" priority="112" rank="1"/>
  </conditionalFormatting>
  <conditionalFormatting sqref="N32">
    <cfRule type="top10" dxfId="2082" priority="109" bottom="1" rank="1"/>
    <cfRule type="top10" dxfId="2081" priority="110" rank="1"/>
  </conditionalFormatting>
  <conditionalFormatting sqref="C5">
    <cfRule type="top10" dxfId="2080" priority="81" bottom="1" rank="1"/>
    <cfRule type="top10" dxfId="2079" priority="82" rank="1"/>
  </conditionalFormatting>
  <conditionalFormatting sqref="D5">
    <cfRule type="top10" dxfId="2078" priority="77" bottom="1" rank="1"/>
    <cfRule type="top10" dxfId="2077" priority="78" rank="1"/>
  </conditionalFormatting>
  <conditionalFormatting sqref="C6:C31">
    <cfRule type="top10" dxfId="2076" priority="33" bottom="1" rank="1"/>
    <cfRule type="top10" dxfId="2075" priority="34" rank="1"/>
  </conditionalFormatting>
  <conditionalFormatting sqref="D6:D31">
    <cfRule type="top10" dxfId="2074" priority="31" bottom="1" rank="1"/>
    <cfRule type="top10" dxfId="2073" priority="32" rank="1"/>
  </conditionalFormatting>
  <conditionalFormatting sqref="E5:E31">
    <cfRule type="top10" dxfId="2072" priority="29" bottom="1" rank="1"/>
    <cfRule type="top10" dxfId="2071" priority="30" rank="1"/>
  </conditionalFormatting>
  <conditionalFormatting sqref="F5:F31">
    <cfRule type="top10" dxfId="2070" priority="27" bottom="1" rank="1"/>
    <cfRule type="top10" dxfId="2069" priority="28" rank="1"/>
  </conditionalFormatting>
  <conditionalFormatting sqref="G5:G31">
    <cfRule type="top10" dxfId="2068" priority="25" bottom="1" rank="1"/>
    <cfRule type="top10" dxfId="2067" priority="26" rank="1"/>
  </conditionalFormatting>
  <conditionalFormatting sqref="H5:H31">
    <cfRule type="top10" dxfId="2066" priority="23" bottom="1" rank="1"/>
    <cfRule type="top10" dxfId="2065" priority="24" rank="1"/>
  </conditionalFormatting>
  <conditionalFormatting sqref="I5:I31">
    <cfRule type="top10" dxfId="2064" priority="21" bottom="1" rank="1"/>
    <cfRule type="top10" dxfId="2063" priority="22" rank="1"/>
  </conditionalFormatting>
  <conditionalFormatting sqref="J5:J31">
    <cfRule type="top10" dxfId="2062" priority="19" bottom="1" rank="1"/>
    <cfRule type="top10" dxfId="2061" priority="20" rank="1"/>
  </conditionalFormatting>
  <conditionalFormatting sqref="K5:K31">
    <cfRule type="top10" dxfId="2060" priority="17" bottom="1" rank="1"/>
    <cfRule type="top10" dxfId="2059" priority="18" rank="1"/>
  </conditionalFormatting>
  <conditionalFormatting sqref="L5:L31">
    <cfRule type="top10" dxfId="2058" priority="15" bottom="1" rank="1"/>
    <cfRule type="top10" dxfId="2057" priority="16" rank="1"/>
  </conditionalFormatting>
  <conditionalFormatting sqref="M5:M31">
    <cfRule type="top10" dxfId="2056" priority="13" bottom="1" rank="1"/>
    <cfRule type="top10" dxfId="2055" priority="14" rank="1"/>
  </conditionalFormatting>
  <conditionalFormatting sqref="N5:N31">
    <cfRule type="top10" dxfId="2054" priority="11" bottom="1" rank="1"/>
    <cfRule type="top10" dxfId="2053" priority="12" rank="1"/>
  </conditionalFormatting>
  <conditionalFormatting sqref="B5:B32">
    <cfRule type="top10" dxfId="2052" priority="133" bottom="1" rank="1"/>
    <cfRule type="top10" dxfId="2051" priority="134" rank="1"/>
  </conditionalFormatting>
  <pageMargins left="0.75" right="0.75" top="1" bottom="1" header="0.5" footer="0.5"/>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J36"/>
  <sheetViews>
    <sheetView zoomScale="75" zoomScaleNormal="75" workbookViewId="0">
      <selection activeCell="N19" sqref="N19:N20"/>
    </sheetView>
  </sheetViews>
  <sheetFormatPr defaultRowHeight="12.75" x14ac:dyDescent="0.2"/>
  <cols>
    <col min="1" max="1" width="9.85546875" style="139" bestFit="1" customWidth="1"/>
    <col min="2" max="2" width="9" customWidth="1"/>
    <col min="3" max="3" width="7.85546875" customWidth="1"/>
    <col min="4" max="4" width="6.7109375" customWidth="1"/>
    <col min="5" max="5" width="8.28515625" bestFit="1" customWidth="1"/>
    <col min="6" max="6" width="7.7109375" bestFit="1" customWidth="1"/>
    <col min="7" max="7" width="7.42578125" bestFit="1" customWidth="1"/>
    <col min="8" max="8" width="8.28515625" bestFit="1" customWidth="1"/>
    <col min="9" max="12" width="7.7109375" bestFit="1" customWidth="1"/>
    <col min="13" max="13" width="7.42578125" bestFit="1" customWidth="1"/>
    <col min="14" max="14" width="9.140625" style="103" bestFit="1" customWidth="1"/>
  </cols>
  <sheetData>
    <row r="1" spans="1:36" ht="16.5" thickBot="1" x14ac:dyDescent="0.3">
      <c r="A1" s="243" t="s">
        <v>572</v>
      </c>
      <c r="B1" s="244"/>
      <c r="C1" s="244"/>
      <c r="D1" s="244"/>
      <c r="E1" s="245"/>
      <c r="F1" s="245"/>
      <c r="G1" s="245"/>
      <c r="H1" s="245"/>
      <c r="I1" s="245"/>
      <c r="J1" s="245"/>
      <c r="K1" s="245"/>
      <c r="L1" s="245"/>
      <c r="M1" s="245"/>
      <c r="N1" s="246"/>
    </row>
    <row r="2" spans="1:36" ht="13.5" thickBot="1" x14ac:dyDescent="0.25">
      <c r="A2" s="135" t="s">
        <v>115</v>
      </c>
      <c r="B2" s="40" t="s">
        <v>175</v>
      </c>
      <c r="C2" s="37" t="s">
        <v>573</v>
      </c>
      <c r="D2" s="38"/>
      <c r="E2" s="58"/>
      <c r="F2" s="68"/>
      <c r="G2" s="247" t="s">
        <v>80</v>
      </c>
      <c r="H2" s="247"/>
      <c r="I2" s="69"/>
      <c r="J2" s="69"/>
      <c r="K2" s="69"/>
      <c r="L2" s="69"/>
      <c r="M2" s="69"/>
      <c r="N2" s="165"/>
    </row>
    <row r="3" spans="1:36" ht="13.5" thickBot="1" x14ac:dyDescent="0.25">
      <c r="A3" s="136"/>
      <c r="B3" s="41" t="s">
        <v>176</v>
      </c>
      <c r="C3" s="36" t="s">
        <v>574</v>
      </c>
      <c r="D3" s="39"/>
      <c r="E3" s="41" t="s">
        <v>78</v>
      </c>
      <c r="F3" s="65">
        <v>121</v>
      </c>
      <c r="G3" s="17"/>
      <c r="H3" s="66" t="s">
        <v>81</v>
      </c>
      <c r="I3" s="67">
        <v>37</v>
      </c>
      <c r="J3" s="67"/>
      <c r="K3" s="17"/>
      <c r="L3" s="17"/>
      <c r="M3" s="17"/>
      <c r="N3" s="39"/>
    </row>
    <row r="4" spans="1:36" ht="15.75" thickBot="1" x14ac:dyDescent="0.3">
      <c r="A4" s="137"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row>
    <row r="5" spans="1:36" ht="14.25" x14ac:dyDescent="0.2">
      <c r="A5" s="138">
        <v>2008</v>
      </c>
      <c r="B5" s="98"/>
      <c r="C5" s="98"/>
      <c r="D5" s="98"/>
      <c r="E5" s="98"/>
      <c r="F5" s="98"/>
      <c r="G5" s="98"/>
      <c r="H5" s="3"/>
      <c r="I5" s="3"/>
      <c r="J5" s="98"/>
      <c r="K5" s="98"/>
      <c r="L5" s="98"/>
      <c r="M5" s="98"/>
      <c r="N5" s="173"/>
      <c r="O5" s="144"/>
    </row>
    <row r="6" spans="1:36" ht="14.25" x14ac:dyDescent="0.2">
      <c r="A6" s="138">
        <v>2009</v>
      </c>
      <c r="B6" s="98"/>
      <c r="C6" s="98"/>
      <c r="D6" s="98"/>
      <c r="E6" s="98"/>
      <c r="F6" s="98"/>
      <c r="G6" s="98"/>
      <c r="H6" s="3"/>
      <c r="I6" s="3"/>
      <c r="J6" s="98"/>
      <c r="K6" s="98"/>
      <c r="L6" s="98"/>
      <c r="M6" s="98"/>
      <c r="N6" s="174"/>
      <c r="O6" s="144"/>
    </row>
    <row r="7" spans="1:36" x14ac:dyDescent="0.2">
      <c r="A7" s="138">
        <v>2010</v>
      </c>
      <c r="B7" s="98"/>
      <c r="C7" s="98"/>
      <c r="D7" s="98"/>
      <c r="E7" s="98"/>
      <c r="F7" s="98"/>
      <c r="G7" s="98"/>
      <c r="H7" s="3"/>
      <c r="I7" s="3"/>
      <c r="J7" s="98">
        <v>200</v>
      </c>
      <c r="K7" s="98">
        <v>336</v>
      </c>
      <c r="L7" s="98">
        <v>267</v>
      </c>
      <c r="M7" s="98">
        <v>383</v>
      </c>
      <c r="N7" s="174" t="str">
        <f t="shared" ref="N7:N16" si="0">IF(COUNT(B7:M7)=12,SUM(B7:M7),"")</f>
        <v/>
      </c>
    </row>
    <row r="8" spans="1:36" ht="14.25" x14ac:dyDescent="0.2">
      <c r="A8" s="138">
        <v>2011</v>
      </c>
      <c r="B8" s="98">
        <v>167</v>
      </c>
      <c r="C8" s="98">
        <v>58</v>
      </c>
      <c r="D8" s="98">
        <v>23</v>
      </c>
      <c r="E8" s="98">
        <v>193</v>
      </c>
      <c r="F8" s="98">
        <v>261</v>
      </c>
      <c r="G8" s="98">
        <v>103</v>
      </c>
      <c r="H8" s="98">
        <v>349</v>
      </c>
      <c r="I8" s="98">
        <v>140</v>
      </c>
      <c r="J8" s="98">
        <v>136</v>
      </c>
      <c r="K8" s="98">
        <v>277</v>
      </c>
      <c r="L8" s="98">
        <v>385</v>
      </c>
      <c r="M8" s="98">
        <v>246</v>
      </c>
      <c r="N8" s="174">
        <f t="shared" si="0"/>
        <v>2338</v>
      </c>
      <c r="O8" s="144">
        <f>RANK(N8,N$5:N$24,0)</f>
        <v>2</v>
      </c>
    </row>
    <row r="9" spans="1:36" x14ac:dyDescent="0.2">
      <c r="A9" s="138">
        <v>2012</v>
      </c>
      <c r="B9" s="98">
        <v>4</v>
      </c>
      <c r="C9" s="98"/>
      <c r="D9" s="98">
        <v>15</v>
      </c>
      <c r="E9" s="98">
        <v>202</v>
      </c>
      <c r="F9" s="98">
        <v>201</v>
      </c>
      <c r="G9" s="98">
        <v>241</v>
      </c>
      <c r="H9" s="98">
        <v>351</v>
      </c>
      <c r="I9" s="98">
        <v>147</v>
      </c>
      <c r="J9" s="98">
        <v>314</v>
      </c>
      <c r="K9" s="98">
        <v>285</v>
      </c>
      <c r="L9" s="98">
        <v>336</v>
      </c>
      <c r="M9" s="98">
        <v>145</v>
      </c>
      <c r="N9" s="174"/>
    </row>
    <row r="10" spans="1:36" x14ac:dyDescent="0.2">
      <c r="A10" s="138">
        <v>2013</v>
      </c>
      <c r="B10" s="98"/>
      <c r="C10" s="98"/>
      <c r="D10" s="98">
        <v>1</v>
      </c>
      <c r="E10" s="98">
        <v>34</v>
      </c>
      <c r="F10" s="98">
        <v>366</v>
      </c>
      <c r="G10" s="98">
        <v>116</v>
      </c>
      <c r="H10" s="98">
        <v>100</v>
      </c>
      <c r="I10" s="98">
        <v>143</v>
      </c>
      <c r="J10" s="98">
        <v>274</v>
      </c>
      <c r="K10" s="98">
        <v>265</v>
      </c>
      <c r="L10" s="98">
        <v>244</v>
      </c>
      <c r="M10" s="98">
        <v>278</v>
      </c>
      <c r="N10" s="174"/>
    </row>
    <row r="11" spans="1:36" ht="14.25" x14ac:dyDescent="0.2">
      <c r="A11" s="138">
        <v>2014</v>
      </c>
      <c r="B11" s="98">
        <v>25</v>
      </c>
      <c r="C11" s="98">
        <v>2</v>
      </c>
      <c r="D11" s="98">
        <v>7</v>
      </c>
      <c r="E11" s="98">
        <v>23</v>
      </c>
      <c r="F11" s="98">
        <v>390</v>
      </c>
      <c r="G11" s="98">
        <v>222</v>
      </c>
      <c r="H11" s="98">
        <v>268</v>
      </c>
      <c r="I11" s="98">
        <v>177</v>
      </c>
      <c r="J11" s="98">
        <v>205</v>
      </c>
      <c r="K11" s="98">
        <v>228</v>
      </c>
      <c r="L11" s="98">
        <v>288</v>
      </c>
      <c r="M11" s="98">
        <v>177</v>
      </c>
      <c r="N11" s="174">
        <f t="shared" si="0"/>
        <v>2012</v>
      </c>
      <c r="O11" s="144">
        <f>RANK(N11,N$5:N$24,0)</f>
        <v>7</v>
      </c>
    </row>
    <row r="12" spans="1:36" ht="14.25" x14ac:dyDescent="0.2">
      <c r="A12" s="138">
        <v>2015</v>
      </c>
      <c r="B12" s="98">
        <v>16</v>
      </c>
      <c r="C12" s="98">
        <v>0</v>
      </c>
      <c r="D12" s="98">
        <v>0</v>
      </c>
      <c r="E12" s="98">
        <v>57</v>
      </c>
      <c r="F12" s="98">
        <v>142</v>
      </c>
      <c r="G12" s="98">
        <v>98</v>
      </c>
      <c r="H12" s="98">
        <v>156</v>
      </c>
      <c r="I12" s="98">
        <v>260</v>
      </c>
      <c r="J12" s="98">
        <v>377</v>
      </c>
      <c r="K12" s="98">
        <v>33</v>
      </c>
      <c r="L12" s="98">
        <v>99</v>
      </c>
      <c r="M12" s="98">
        <v>38</v>
      </c>
      <c r="N12" s="174">
        <f t="shared" si="0"/>
        <v>1276</v>
      </c>
      <c r="O12" s="144">
        <f>RANK(N12,N$5:N$24,0)</f>
        <v>10</v>
      </c>
    </row>
    <row r="13" spans="1:36" x14ac:dyDescent="0.2">
      <c r="A13" s="138">
        <v>2016</v>
      </c>
      <c r="B13" s="98"/>
      <c r="C13" s="98"/>
      <c r="D13" s="98"/>
      <c r="E13" s="98">
        <v>20</v>
      </c>
      <c r="F13" s="98">
        <v>301</v>
      </c>
      <c r="G13" s="98">
        <v>323</v>
      </c>
      <c r="H13" s="98">
        <v>156</v>
      </c>
      <c r="I13" s="98">
        <v>193</v>
      </c>
      <c r="J13" s="98">
        <v>137</v>
      </c>
      <c r="K13" s="98">
        <v>276</v>
      </c>
      <c r="L13" s="98">
        <v>533</v>
      </c>
      <c r="M13" s="98">
        <v>138</v>
      </c>
      <c r="N13" s="174"/>
      <c r="P13" s="10"/>
      <c r="Q13" s="10"/>
      <c r="R13" s="10"/>
      <c r="S13" s="10"/>
      <c r="T13" s="10"/>
      <c r="U13" s="10"/>
      <c r="V13" s="10"/>
      <c r="W13" s="10"/>
      <c r="X13" s="10"/>
      <c r="Y13" s="10"/>
      <c r="Z13" s="10"/>
      <c r="AA13" s="10"/>
      <c r="AB13" s="10"/>
      <c r="AC13" s="10"/>
      <c r="AD13" s="10"/>
      <c r="AE13" s="10"/>
      <c r="AF13" s="10"/>
      <c r="AG13" s="10"/>
      <c r="AH13" s="10"/>
      <c r="AI13" s="10"/>
      <c r="AJ13" s="10"/>
    </row>
    <row r="14" spans="1:36" ht="14.25" x14ac:dyDescent="0.2">
      <c r="A14" s="138">
        <v>2017</v>
      </c>
      <c r="B14" s="98">
        <v>0</v>
      </c>
      <c r="C14" s="98">
        <v>3</v>
      </c>
      <c r="D14" s="98">
        <v>8</v>
      </c>
      <c r="E14" s="98">
        <v>45</v>
      </c>
      <c r="F14" s="98">
        <v>306</v>
      </c>
      <c r="G14" s="98">
        <v>160</v>
      </c>
      <c r="H14" s="98">
        <v>147</v>
      </c>
      <c r="I14" s="98">
        <v>294</v>
      </c>
      <c r="J14" s="98">
        <v>216</v>
      </c>
      <c r="K14" s="98">
        <v>207</v>
      </c>
      <c r="L14" s="98">
        <v>309</v>
      </c>
      <c r="M14" s="98">
        <v>134</v>
      </c>
      <c r="N14" s="174">
        <f t="shared" si="0"/>
        <v>1829</v>
      </c>
      <c r="O14" s="144">
        <f>RANK(N14,N$5:N$24,0)</f>
        <v>8</v>
      </c>
      <c r="P14" s="10"/>
      <c r="Q14" s="10"/>
      <c r="R14" s="10"/>
      <c r="S14" s="10"/>
      <c r="T14" s="10"/>
      <c r="U14" s="10"/>
      <c r="V14" s="10"/>
      <c r="W14" s="10"/>
      <c r="X14" s="10"/>
      <c r="Y14" s="10"/>
      <c r="Z14" s="10"/>
      <c r="AA14" s="10"/>
      <c r="AB14" s="10"/>
      <c r="AC14" s="10"/>
      <c r="AD14" s="10"/>
      <c r="AE14" s="10"/>
      <c r="AF14" s="10"/>
      <c r="AG14" s="10"/>
      <c r="AH14" s="10"/>
      <c r="AI14" s="10"/>
      <c r="AJ14" s="10"/>
    </row>
    <row r="15" spans="1:36" ht="14.25" x14ac:dyDescent="0.2">
      <c r="A15" s="138">
        <v>2018</v>
      </c>
      <c r="B15" s="98">
        <v>98</v>
      </c>
      <c r="C15" s="98">
        <v>1</v>
      </c>
      <c r="D15" s="98">
        <v>0</v>
      </c>
      <c r="E15" s="98">
        <v>230</v>
      </c>
      <c r="F15" s="98">
        <v>109</v>
      </c>
      <c r="G15" s="98">
        <v>526</v>
      </c>
      <c r="H15" s="98">
        <v>411</v>
      </c>
      <c r="I15" s="98">
        <v>139</v>
      </c>
      <c r="J15" s="98">
        <v>251</v>
      </c>
      <c r="K15" s="98">
        <v>366</v>
      </c>
      <c r="L15" s="98">
        <v>438</v>
      </c>
      <c r="M15" s="98">
        <v>46</v>
      </c>
      <c r="N15" s="174">
        <f t="shared" si="0"/>
        <v>2615</v>
      </c>
      <c r="O15" s="144">
        <f>RANK(N15,N$5:N$24,0)</f>
        <v>1</v>
      </c>
      <c r="P15" s="10"/>
      <c r="Q15" s="10"/>
      <c r="R15" s="10"/>
      <c r="S15" s="10"/>
      <c r="T15" s="10"/>
      <c r="U15" s="10"/>
      <c r="V15" s="10"/>
      <c r="W15" s="10"/>
      <c r="X15" s="10"/>
      <c r="Y15" s="10"/>
      <c r="Z15" s="10"/>
      <c r="AA15" s="10"/>
      <c r="AB15" s="10"/>
      <c r="AC15" s="10"/>
      <c r="AD15" s="10"/>
      <c r="AE15" s="10"/>
      <c r="AF15" s="10"/>
      <c r="AG15" s="10"/>
      <c r="AH15" s="10"/>
      <c r="AI15" s="10"/>
      <c r="AJ15" s="10"/>
    </row>
    <row r="16" spans="1:36" ht="14.25" x14ac:dyDescent="0.2">
      <c r="A16" s="138">
        <v>2019</v>
      </c>
      <c r="B16" s="170">
        <v>0</v>
      </c>
      <c r="C16" s="170">
        <v>0</v>
      </c>
      <c r="D16" s="170">
        <v>0</v>
      </c>
      <c r="E16" s="170">
        <v>97</v>
      </c>
      <c r="F16" s="170">
        <v>152</v>
      </c>
      <c r="G16" s="170">
        <v>253</v>
      </c>
      <c r="H16" s="170">
        <v>234</v>
      </c>
      <c r="I16" s="170">
        <v>236</v>
      </c>
      <c r="J16" s="170">
        <v>289</v>
      </c>
      <c r="K16" s="170">
        <v>279</v>
      </c>
      <c r="L16" s="170">
        <v>289</v>
      </c>
      <c r="M16" s="170">
        <v>229</v>
      </c>
      <c r="N16" s="174">
        <f t="shared" si="0"/>
        <v>2058</v>
      </c>
      <c r="O16" s="144">
        <f>RANK(N16,N$5:N$24,0)</f>
        <v>6</v>
      </c>
      <c r="P16" s="10"/>
      <c r="Q16" s="10"/>
      <c r="R16" s="10"/>
      <c r="S16" s="10"/>
      <c r="T16" s="10"/>
      <c r="U16" s="10"/>
      <c r="V16" s="10"/>
      <c r="W16" s="10"/>
      <c r="X16" s="10"/>
      <c r="Y16" s="10"/>
      <c r="Z16" s="10"/>
      <c r="AA16" s="10"/>
      <c r="AB16" s="10"/>
      <c r="AC16" s="10"/>
      <c r="AD16" s="10"/>
      <c r="AE16" s="10"/>
      <c r="AF16" s="10"/>
      <c r="AG16" s="10"/>
      <c r="AH16" s="10"/>
      <c r="AI16" s="10"/>
      <c r="AJ16" s="10"/>
    </row>
    <row r="17" spans="1:36" ht="14.25" x14ac:dyDescent="0.2">
      <c r="A17" s="138">
        <v>2020</v>
      </c>
      <c r="B17" s="3">
        <v>7</v>
      </c>
      <c r="C17" s="3">
        <v>6</v>
      </c>
      <c r="D17" s="3">
        <v>12</v>
      </c>
      <c r="E17" s="3">
        <v>265</v>
      </c>
      <c r="F17" s="3">
        <v>289</v>
      </c>
      <c r="G17" s="3">
        <v>258</v>
      </c>
      <c r="H17" s="3">
        <v>298</v>
      </c>
      <c r="I17" s="3">
        <v>176</v>
      </c>
      <c r="J17" s="3">
        <v>268</v>
      </c>
      <c r="K17" s="3">
        <v>209</v>
      </c>
      <c r="L17" s="3">
        <v>293</v>
      </c>
      <c r="M17" s="3">
        <v>187</v>
      </c>
      <c r="N17" s="174">
        <f t="shared" ref="N17" si="1">IF(COUNT(B17:M17)=12,SUM(B17:M17),"")</f>
        <v>2268</v>
      </c>
      <c r="O17" s="144">
        <f t="shared" ref="O17" si="2">RANK(N17,N$5:N$24,0)</f>
        <v>3</v>
      </c>
      <c r="P17" s="10"/>
      <c r="Q17" s="10"/>
      <c r="R17" s="10"/>
      <c r="S17" s="10"/>
      <c r="T17" s="10"/>
      <c r="U17" s="10"/>
      <c r="V17" s="10"/>
      <c r="W17" s="10"/>
      <c r="X17" s="10"/>
      <c r="Y17" s="10"/>
      <c r="Z17" s="10"/>
      <c r="AA17" s="10"/>
      <c r="AB17" s="10"/>
      <c r="AC17" s="10"/>
      <c r="AD17" s="10"/>
      <c r="AE17" s="10"/>
      <c r="AF17" s="10"/>
      <c r="AG17" s="10"/>
      <c r="AH17" s="10"/>
      <c r="AI17" s="10"/>
      <c r="AJ17" s="10"/>
    </row>
    <row r="18" spans="1:36" ht="14.25" x14ac:dyDescent="0.2">
      <c r="A18" s="138">
        <v>2021</v>
      </c>
      <c r="B18" s="3">
        <v>27</v>
      </c>
      <c r="C18" s="3">
        <v>13</v>
      </c>
      <c r="D18" s="3">
        <v>6</v>
      </c>
      <c r="E18" s="3">
        <v>79</v>
      </c>
      <c r="F18" s="3">
        <v>210</v>
      </c>
      <c r="G18" s="3">
        <v>309</v>
      </c>
      <c r="H18" s="3">
        <v>236</v>
      </c>
      <c r="I18" s="3">
        <v>304</v>
      </c>
      <c r="J18" s="3">
        <v>314</v>
      </c>
      <c r="K18" s="3">
        <v>238</v>
      </c>
      <c r="L18" s="3">
        <v>245</v>
      </c>
      <c r="M18" s="3">
        <v>104</v>
      </c>
      <c r="N18" s="174">
        <f t="shared" ref="N18" si="3">IF(COUNT(B18:M18)=12,SUM(B18:M18),"")</f>
        <v>2085</v>
      </c>
      <c r="O18" s="144">
        <f t="shared" ref="O18" si="4">RANK(N18,N$5:N$24,0)</f>
        <v>4</v>
      </c>
      <c r="P18" s="10"/>
      <c r="Q18" s="10"/>
      <c r="R18" s="10"/>
      <c r="S18" s="10"/>
      <c r="T18" s="10"/>
      <c r="U18" s="10"/>
      <c r="V18" s="10"/>
      <c r="W18" s="10"/>
      <c r="X18" s="10"/>
      <c r="Y18" s="10"/>
      <c r="Z18" s="10"/>
      <c r="AA18" s="10"/>
      <c r="AB18" s="10"/>
      <c r="AC18" s="10"/>
      <c r="AD18" s="10"/>
      <c r="AE18" s="10"/>
      <c r="AF18" s="10"/>
      <c r="AG18" s="10"/>
      <c r="AH18" s="10"/>
      <c r="AI18" s="10"/>
      <c r="AJ18" s="10"/>
    </row>
    <row r="19" spans="1:36" ht="14.25" x14ac:dyDescent="0.2">
      <c r="A19" s="138">
        <v>2022</v>
      </c>
      <c r="B19" s="3">
        <v>4</v>
      </c>
      <c r="C19" s="3">
        <v>7</v>
      </c>
      <c r="D19" s="3">
        <v>94</v>
      </c>
      <c r="E19" s="3">
        <v>262</v>
      </c>
      <c r="F19" s="3">
        <v>237</v>
      </c>
      <c r="G19" s="3">
        <v>359</v>
      </c>
      <c r="H19" s="3">
        <v>161</v>
      </c>
      <c r="I19" s="3">
        <v>200</v>
      </c>
      <c r="J19" s="3">
        <v>176</v>
      </c>
      <c r="K19" s="3">
        <v>340</v>
      </c>
      <c r="L19" s="3">
        <v>201</v>
      </c>
      <c r="M19" s="3">
        <v>35</v>
      </c>
      <c r="N19" s="174">
        <f t="shared" ref="N19:N20" si="5">IF(COUNT(B19:M19)=12,SUM(B19:M19),"")</f>
        <v>2076</v>
      </c>
      <c r="O19" s="144">
        <f t="shared" ref="O19:O20" si="6">RANK(N19,N$5:N$24,0)</f>
        <v>5</v>
      </c>
      <c r="P19" s="10"/>
      <c r="Q19" s="10"/>
      <c r="R19" s="10"/>
      <c r="S19" s="10"/>
      <c r="T19" s="10"/>
      <c r="U19" s="10"/>
      <c r="V19" s="10"/>
      <c r="W19" s="10"/>
      <c r="X19" s="10"/>
      <c r="Y19" s="10"/>
      <c r="Z19" s="10"/>
      <c r="AA19" s="10"/>
      <c r="AB19" s="10"/>
      <c r="AC19" s="10"/>
      <c r="AD19" s="10"/>
      <c r="AE19" s="10"/>
      <c r="AF19" s="10"/>
      <c r="AG19" s="10"/>
      <c r="AH19" s="10"/>
      <c r="AI19" s="10"/>
      <c r="AJ19" s="10"/>
    </row>
    <row r="20" spans="1:36" ht="14.25" x14ac:dyDescent="0.2">
      <c r="A20" s="138">
        <v>2023</v>
      </c>
      <c r="B20" s="3">
        <v>118</v>
      </c>
      <c r="C20" s="3">
        <v>0</v>
      </c>
      <c r="D20" s="3">
        <v>13</v>
      </c>
      <c r="E20" s="3">
        <v>27</v>
      </c>
      <c r="F20" s="3">
        <v>122</v>
      </c>
      <c r="G20" s="3">
        <v>103</v>
      </c>
      <c r="H20" s="3">
        <v>233</v>
      </c>
      <c r="I20" s="3">
        <v>231</v>
      </c>
      <c r="J20" s="3">
        <v>68</v>
      </c>
      <c r="K20" s="3">
        <v>119</v>
      </c>
      <c r="L20" s="3">
        <v>372</v>
      </c>
      <c r="M20" s="3">
        <v>92</v>
      </c>
      <c r="N20" s="174">
        <f t="shared" si="5"/>
        <v>1498</v>
      </c>
      <c r="O20" s="144">
        <f t="shared" si="6"/>
        <v>9</v>
      </c>
      <c r="P20" s="10"/>
      <c r="Q20" s="10"/>
      <c r="R20" s="10"/>
      <c r="S20" s="10"/>
      <c r="T20" s="10"/>
      <c r="U20" s="10"/>
      <c r="V20" s="10"/>
      <c r="W20" s="10"/>
      <c r="X20" s="10"/>
      <c r="Y20" s="10"/>
      <c r="Z20" s="10"/>
      <c r="AA20" s="10"/>
      <c r="AB20" s="10"/>
      <c r="AC20" s="10"/>
      <c r="AD20" s="10"/>
      <c r="AE20" s="10"/>
      <c r="AF20" s="10"/>
      <c r="AG20" s="10"/>
      <c r="AH20" s="10"/>
      <c r="AI20" s="10"/>
      <c r="AJ20" s="10"/>
    </row>
    <row r="21" spans="1:36" ht="14.25" x14ac:dyDescent="0.2">
      <c r="A21" s="138">
        <v>2024</v>
      </c>
      <c r="B21" s="3"/>
      <c r="C21" s="3"/>
      <c r="D21" s="3"/>
      <c r="E21" s="3"/>
      <c r="F21" s="3"/>
      <c r="G21" s="3"/>
      <c r="H21" s="3"/>
      <c r="I21" s="3"/>
      <c r="J21" s="3"/>
      <c r="K21" s="3"/>
      <c r="L21" s="3"/>
      <c r="M21" s="3"/>
      <c r="N21" s="174"/>
      <c r="O21" s="144"/>
      <c r="P21" s="10"/>
      <c r="Q21" s="10"/>
      <c r="R21" s="10"/>
      <c r="S21" s="10"/>
      <c r="T21" s="10"/>
      <c r="U21" s="10"/>
      <c r="V21" s="10"/>
      <c r="W21" s="10"/>
      <c r="X21" s="10"/>
      <c r="Y21" s="10"/>
      <c r="Z21" s="10"/>
      <c r="AA21" s="10"/>
      <c r="AB21" s="10"/>
      <c r="AC21" s="10"/>
      <c r="AD21" s="10"/>
      <c r="AE21" s="10"/>
      <c r="AF21" s="10"/>
      <c r="AG21" s="10"/>
      <c r="AH21" s="10"/>
      <c r="AI21" s="10"/>
      <c r="AJ21" s="10"/>
    </row>
    <row r="22" spans="1:36" ht="14.25" x14ac:dyDescent="0.2">
      <c r="A22" s="138">
        <v>2025</v>
      </c>
      <c r="B22" s="3"/>
      <c r="C22" s="3"/>
      <c r="D22" s="3"/>
      <c r="E22" s="3"/>
      <c r="F22" s="3"/>
      <c r="G22" s="3"/>
      <c r="H22" s="3"/>
      <c r="I22" s="3"/>
      <c r="J22" s="3"/>
      <c r="K22" s="3"/>
      <c r="L22" s="3"/>
      <c r="M22" s="3"/>
      <c r="N22" s="174"/>
      <c r="O22" s="144"/>
      <c r="P22" s="10"/>
      <c r="Q22" s="10"/>
      <c r="R22" s="10"/>
      <c r="S22" s="10"/>
      <c r="T22" s="10"/>
      <c r="U22" s="10"/>
      <c r="V22" s="10"/>
      <c r="W22" s="10"/>
      <c r="X22" s="10"/>
      <c r="Y22" s="10"/>
      <c r="Z22" s="10"/>
      <c r="AA22" s="10"/>
      <c r="AB22" s="10"/>
      <c r="AC22" s="10"/>
      <c r="AD22" s="10"/>
      <c r="AE22" s="10"/>
      <c r="AF22" s="10"/>
      <c r="AG22" s="10"/>
      <c r="AH22" s="10"/>
      <c r="AI22" s="10"/>
      <c r="AJ22" s="10"/>
    </row>
    <row r="23" spans="1:36" ht="14.25" x14ac:dyDescent="0.2">
      <c r="A23" s="138">
        <v>2026</v>
      </c>
      <c r="B23" s="3"/>
      <c r="C23" s="3"/>
      <c r="D23" s="3"/>
      <c r="E23" s="3"/>
      <c r="F23" s="3"/>
      <c r="G23" s="3"/>
      <c r="H23" s="3"/>
      <c r="I23" s="3"/>
      <c r="J23" s="3"/>
      <c r="K23" s="3"/>
      <c r="L23" s="3"/>
      <c r="M23" s="3"/>
      <c r="N23" s="174"/>
      <c r="O23" s="144"/>
      <c r="P23" s="10"/>
      <c r="Q23" s="10"/>
      <c r="R23" s="10"/>
      <c r="S23" s="10"/>
      <c r="T23" s="10"/>
      <c r="U23" s="10"/>
      <c r="V23" s="10"/>
      <c r="W23" s="10"/>
      <c r="X23" s="10"/>
      <c r="Y23" s="10"/>
      <c r="Z23" s="10"/>
      <c r="AA23" s="10"/>
      <c r="AB23" s="10"/>
      <c r="AC23" s="10"/>
      <c r="AD23" s="10"/>
      <c r="AE23" s="10"/>
      <c r="AF23" s="10"/>
      <c r="AG23" s="10"/>
      <c r="AH23" s="10"/>
      <c r="AI23" s="10"/>
      <c r="AJ23" s="10"/>
    </row>
    <row r="24" spans="1:36" ht="13.5" thickBot="1" x14ac:dyDescent="0.25">
      <c r="A24" s="146"/>
      <c r="B24" s="98"/>
      <c r="C24" s="98"/>
      <c r="D24" s="98"/>
      <c r="E24" s="98"/>
      <c r="F24" s="98"/>
      <c r="G24" s="98"/>
      <c r="H24" s="98"/>
      <c r="I24" s="98"/>
      <c r="J24" s="98"/>
      <c r="K24" s="98"/>
      <c r="L24" s="98"/>
      <c r="M24" s="98"/>
      <c r="N24" s="175"/>
    </row>
    <row r="25" spans="1:36" x14ac:dyDescent="0.2">
      <c r="A25" s="147" t="s">
        <v>603</v>
      </c>
      <c r="B25" s="105">
        <f>AVERAGE(B7:B24)</f>
        <v>42.363636363636367</v>
      </c>
      <c r="C25" s="105">
        <f>AVERAGE(C7:C24)</f>
        <v>9</v>
      </c>
      <c r="D25" s="105">
        <f t="shared" ref="D25:N25" si="7">AVERAGE(D7:D24)</f>
        <v>14.916666666666666</v>
      </c>
      <c r="E25" s="105">
        <f t="shared" si="7"/>
        <v>118</v>
      </c>
      <c r="F25" s="105">
        <f t="shared" si="7"/>
        <v>237.38461538461539</v>
      </c>
      <c r="G25" s="105">
        <f t="shared" si="7"/>
        <v>236.23076923076923</v>
      </c>
      <c r="H25" s="105">
        <f t="shared" si="7"/>
        <v>238.46153846153845</v>
      </c>
      <c r="I25" s="105">
        <f t="shared" si="7"/>
        <v>203.07692307692307</v>
      </c>
      <c r="J25" s="105">
        <f t="shared" si="7"/>
        <v>230.35714285714286</v>
      </c>
      <c r="K25" s="105">
        <f t="shared" si="7"/>
        <v>247</v>
      </c>
      <c r="L25" s="105">
        <f t="shared" si="7"/>
        <v>307.07142857142856</v>
      </c>
      <c r="M25" s="105">
        <f t="shared" si="7"/>
        <v>159.42857142857142</v>
      </c>
      <c r="N25" s="105">
        <f t="shared" si="7"/>
        <v>2005.5</v>
      </c>
    </row>
    <row r="26" spans="1:36" x14ac:dyDescent="0.2">
      <c r="A26" s="148" t="s">
        <v>604</v>
      </c>
      <c r="B26" s="3">
        <f>STDEV(B7:B24)</f>
        <v>57.763782298725431</v>
      </c>
      <c r="C26" s="3">
        <f>STDEV(C7:C24)</f>
        <v>17.707499980391233</v>
      </c>
      <c r="D26" s="3">
        <f t="shared" ref="D26:N26" si="8">STDEV(D7:D24)</f>
        <v>25.907030752755947</v>
      </c>
      <c r="E26" s="3">
        <f t="shared" si="8"/>
        <v>96.845237363537919</v>
      </c>
      <c r="F26" s="3">
        <f t="shared" si="8"/>
        <v>91.318616632041355</v>
      </c>
      <c r="G26" s="3">
        <f t="shared" si="8"/>
        <v>125.07274806164736</v>
      </c>
      <c r="H26" s="3">
        <f t="shared" si="8"/>
        <v>94.102440089347468</v>
      </c>
      <c r="I26" s="3">
        <f t="shared" si="8"/>
        <v>57.676485009724082</v>
      </c>
      <c r="J26" s="3">
        <f t="shared" si="8"/>
        <v>83.843817388557142</v>
      </c>
      <c r="K26" s="3">
        <f t="shared" si="8"/>
        <v>88.112690084040409</v>
      </c>
      <c r="L26" s="3">
        <f t="shared" si="8"/>
        <v>105.31452108635521</v>
      </c>
      <c r="M26" s="3">
        <f t="shared" si="8"/>
        <v>99.797267024175099</v>
      </c>
      <c r="N26" s="114">
        <f t="shared" si="8"/>
        <v>392.41708253676552</v>
      </c>
    </row>
    <row r="27" spans="1:36" x14ac:dyDescent="0.2">
      <c r="A27" s="148" t="s">
        <v>605</v>
      </c>
      <c r="B27" s="3">
        <f>B26/B25*100</f>
        <v>136.352275812442</v>
      </c>
      <c r="C27" s="3">
        <f>C26/C25*100</f>
        <v>196.74999978212483</v>
      </c>
      <c r="D27" s="3">
        <f t="shared" ref="D27:N27" si="9">D26/D25*100</f>
        <v>173.67841845422981</v>
      </c>
      <c r="E27" s="3">
        <f t="shared" si="9"/>
        <v>82.072235053845702</v>
      </c>
      <c r="F27" s="3">
        <f t="shared" si="9"/>
        <v>38.468633059511916</v>
      </c>
      <c r="G27" s="3">
        <f t="shared" si="9"/>
        <v>52.945155480345676</v>
      </c>
      <c r="H27" s="3">
        <f t="shared" si="9"/>
        <v>39.462313585855391</v>
      </c>
      <c r="I27" s="3">
        <f t="shared" si="9"/>
        <v>28.401299436606557</v>
      </c>
      <c r="J27" s="3">
        <f t="shared" si="9"/>
        <v>36.397316075652711</v>
      </c>
      <c r="K27" s="3">
        <f t="shared" si="9"/>
        <v>35.673153880178305</v>
      </c>
      <c r="L27" s="3">
        <f t="shared" si="9"/>
        <v>34.296424638496696</v>
      </c>
      <c r="M27" s="3">
        <f t="shared" si="9"/>
        <v>62.596852076095502</v>
      </c>
      <c r="N27" s="114">
        <f t="shared" si="9"/>
        <v>19.567044753765423</v>
      </c>
    </row>
    <row r="28" spans="1:36" x14ac:dyDescent="0.2">
      <c r="A28" s="148" t="s">
        <v>606</v>
      </c>
      <c r="B28" s="3">
        <f>MIN(B7:B24)</f>
        <v>0</v>
      </c>
      <c r="C28" s="3">
        <f>MIN(C7:C24)</f>
        <v>0</v>
      </c>
      <c r="D28" s="3">
        <f t="shared" ref="D28:N28" si="10">MIN(D7:D24)</f>
        <v>0</v>
      </c>
      <c r="E28" s="3">
        <f t="shared" si="10"/>
        <v>20</v>
      </c>
      <c r="F28" s="3">
        <f t="shared" si="10"/>
        <v>109</v>
      </c>
      <c r="G28" s="3">
        <f t="shared" si="10"/>
        <v>98</v>
      </c>
      <c r="H28" s="3">
        <f t="shared" si="10"/>
        <v>100</v>
      </c>
      <c r="I28" s="3">
        <f t="shared" si="10"/>
        <v>139</v>
      </c>
      <c r="J28" s="3">
        <f t="shared" si="10"/>
        <v>68</v>
      </c>
      <c r="K28" s="3">
        <f t="shared" si="10"/>
        <v>33</v>
      </c>
      <c r="L28" s="3">
        <f t="shared" si="10"/>
        <v>99</v>
      </c>
      <c r="M28" s="3">
        <f t="shared" si="10"/>
        <v>35</v>
      </c>
      <c r="N28" s="114">
        <f t="shared" si="10"/>
        <v>1276</v>
      </c>
    </row>
    <row r="29" spans="1:36" x14ac:dyDescent="0.2">
      <c r="A29" s="148" t="s">
        <v>607</v>
      </c>
      <c r="B29">
        <f>MAX(B7:B24)</f>
        <v>167</v>
      </c>
      <c r="C29">
        <f>MAX(C7:C24)</f>
        <v>58</v>
      </c>
      <c r="D29">
        <f t="shared" ref="D29:N29" si="11">MAX(D7:D24)</f>
        <v>94</v>
      </c>
      <c r="E29">
        <f t="shared" si="11"/>
        <v>265</v>
      </c>
      <c r="F29">
        <f t="shared" si="11"/>
        <v>390</v>
      </c>
      <c r="G29">
        <f t="shared" si="11"/>
        <v>526</v>
      </c>
      <c r="H29">
        <f t="shared" si="11"/>
        <v>411</v>
      </c>
      <c r="I29">
        <f t="shared" si="11"/>
        <v>304</v>
      </c>
      <c r="J29">
        <f t="shared" si="11"/>
        <v>377</v>
      </c>
      <c r="K29">
        <f t="shared" si="11"/>
        <v>366</v>
      </c>
      <c r="L29">
        <f t="shared" si="11"/>
        <v>533</v>
      </c>
      <c r="M29">
        <f t="shared" si="11"/>
        <v>383</v>
      </c>
      <c r="N29" s="114">
        <f t="shared" si="11"/>
        <v>2615</v>
      </c>
    </row>
    <row r="30" spans="1:36" x14ac:dyDescent="0.2">
      <c r="A30" s="148" t="s">
        <v>608</v>
      </c>
      <c r="B30">
        <f>QUARTILE(B7:B24,1)</f>
        <v>4</v>
      </c>
      <c r="C30">
        <f>QUARTILE(C7:C24,1)</f>
        <v>0.25</v>
      </c>
      <c r="D30">
        <f t="shared" ref="D30:N30" si="12">QUARTILE(D7:D24,1)</f>
        <v>0.75</v>
      </c>
      <c r="E30">
        <f t="shared" si="12"/>
        <v>34</v>
      </c>
      <c r="F30">
        <f t="shared" si="12"/>
        <v>152</v>
      </c>
      <c r="G30">
        <f t="shared" si="12"/>
        <v>116</v>
      </c>
      <c r="H30">
        <f t="shared" si="12"/>
        <v>156</v>
      </c>
      <c r="I30">
        <f t="shared" si="12"/>
        <v>147</v>
      </c>
      <c r="J30">
        <f t="shared" si="12"/>
        <v>182</v>
      </c>
      <c r="K30">
        <f t="shared" si="12"/>
        <v>213.75</v>
      </c>
      <c r="L30">
        <f t="shared" si="12"/>
        <v>250.5</v>
      </c>
      <c r="M30">
        <f t="shared" si="12"/>
        <v>95</v>
      </c>
      <c r="N30" s="114">
        <f t="shared" si="12"/>
        <v>1874.75</v>
      </c>
    </row>
    <row r="31" spans="1:36" x14ac:dyDescent="0.2">
      <c r="A31" s="148" t="s">
        <v>609</v>
      </c>
      <c r="B31">
        <f>QUARTILE(B7:B24,2)</f>
        <v>16</v>
      </c>
      <c r="C31">
        <f>QUARTILE(C7:C24,2)</f>
        <v>2.5</v>
      </c>
      <c r="D31">
        <f t="shared" ref="D31:N31" si="13">QUARTILE(D7:D24,2)</f>
        <v>7.5</v>
      </c>
      <c r="E31">
        <f t="shared" si="13"/>
        <v>79</v>
      </c>
      <c r="F31">
        <f t="shared" si="13"/>
        <v>237</v>
      </c>
      <c r="G31">
        <f t="shared" si="13"/>
        <v>241</v>
      </c>
      <c r="H31">
        <f t="shared" si="13"/>
        <v>234</v>
      </c>
      <c r="I31">
        <f t="shared" si="13"/>
        <v>193</v>
      </c>
      <c r="J31">
        <f t="shared" si="13"/>
        <v>233.5</v>
      </c>
      <c r="K31">
        <f t="shared" si="13"/>
        <v>270.5</v>
      </c>
      <c r="L31">
        <f t="shared" si="13"/>
        <v>291</v>
      </c>
      <c r="M31">
        <f t="shared" si="13"/>
        <v>141.5</v>
      </c>
      <c r="N31" s="114">
        <f t="shared" si="13"/>
        <v>2067</v>
      </c>
    </row>
    <row r="32" spans="1:36" x14ac:dyDescent="0.2">
      <c r="A32" s="148" t="s">
        <v>610</v>
      </c>
      <c r="B32">
        <f>QUARTILE(B5:B24,3)</f>
        <v>62.5</v>
      </c>
      <c r="C32">
        <f>QUARTILE(C5:C24,3)</f>
        <v>6.75</v>
      </c>
      <c r="D32">
        <f t="shared" ref="D32:N32" si="14">QUARTILE(D5:D24,3)</f>
        <v>13.5</v>
      </c>
      <c r="E32">
        <f t="shared" si="14"/>
        <v>202</v>
      </c>
      <c r="F32">
        <f t="shared" si="14"/>
        <v>301</v>
      </c>
      <c r="G32">
        <f t="shared" si="14"/>
        <v>309</v>
      </c>
      <c r="H32">
        <f t="shared" si="14"/>
        <v>298</v>
      </c>
      <c r="I32">
        <f t="shared" si="14"/>
        <v>236</v>
      </c>
      <c r="J32">
        <f t="shared" si="14"/>
        <v>285.25</v>
      </c>
      <c r="K32">
        <f t="shared" si="14"/>
        <v>283.5</v>
      </c>
      <c r="L32">
        <f t="shared" si="14"/>
        <v>363</v>
      </c>
      <c r="M32">
        <f t="shared" si="14"/>
        <v>218.5</v>
      </c>
      <c r="N32" s="114">
        <f t="shared" si="14"/>
        <v>2222.25</v>
      </c>
    </row>
    <row r="33" spans="1:14" x14ac:dyDescent="0.2">
      <c r="A33" s="148" t="s">
        <v>611</v>
      </c>
      <c r="B33">
        <f>RANK(B20,B7:B24,0)</f>
        <v>2</v>
      </c>
      <c r="C33">
        <f t="shared" ref="C33:N33" si="15">RANK(C20,C7:C24,0)</f>
        <v>8</v>
      </c>
      <c r="D33">
        <f t="shared" si="15"/>
        <v>4</v>
      </c>
      <c r="E33">
        <f t="shared" si="15"/>
        <v>11</v>
      </c>
      <c r="F33">
        <f t="shared" si="15"/>
        <v>12</v>
      </c>
      <c r="G33">
        <f t="shared" si="15"/>
        <v>11</v>
      </c>
      <c r="H33">
        <f t="shared" si="15"/>
        <v>8</v>
      </c>
      <c r="I33">
        <f t="shared" si="15"/>
        <v>5</v>
      </c>
      <c r="J33">
        <f t="shared" si="15"/>
        <v>14</v>
      </c>
      <c r="K33">
        <f t="shared" si="15"/>
        <v>13</v>
      </c>
      <c r="L33">
        <f t="shared" si="15"/>
        <v>4</v>
      </c>
      <c r="M33">
        <f t="shared" si="15"/>
        <v>11</v>
      </c>
      <c r="N33" s="171">
        <f t="shared" si="15"/>
        <v>9</v>
      </c>
    </row>
    <row r="34" spans="1:14" x14ac:dyDescent="0.2">
      <c r="A34" s="148" t="s">
        <v>612</v>
      </c>
      <c r="B34">
        <f>COUNT(B7:B24)</f>
        <v>11</v>
      </c>
      <c r="C34">
        <f>COUNT(C7:C24)</f>
        <v>10</v>
      </c>
      <c r="D34">
        <f t="shared" ref="D34:N34" si="16">COUNT(D7:D24)</f>
        <v>12</v>
      </c>
      <c r="E34">
        <f t="shared" si="16"/>
        <v>13</v>
      </c>
      <c r="F34">
        <f t="shared" si="16"/>
        <v>13</v>
      </c>
      <c r="G34">
        <f t="shared" si="16"/>
        <v>13</v>
      </c>
      <c r="H34">
        <f t="shared" si="16"/>
        <v>13</v>
      </c>
      <c r="I34">
        <f t="shared" si="16"/>
        <v>13</v>
      </c>
      <c r="J34">
        <f t="shared" si="16"/>
        <v>14</v>
      </c>
      <c r="K34">
        <f t="shared" si="16"/>
        <v>14</v>
      </c>
      <c r="L34">
        <f t="shared" si="16"/>
        <v>14</v>
      </c>
      <c r="M34">
        <f t="shared" si="16"/>
        <v>14</v>
      </c>
      <c r="N34" s="171">
        <f t="shared" si="16"/>
        <v>10</v>
      </c>
    </row>
    <row r="35" spans="1:14" x14ac:dyDescent="0.2">
      <c r="A35" s="148" t="s">
        <v>614</v>
      </c>
      <c r="B35" s="3">
        <f>B20</f>
        <v>118</v>
      </c>
      <c r="C35" s="3">
        <f>B35+C18</f>
        <v>131</v>
      </c>
      <c r="D35" s="3">
        <f t="shared" ref="D35:M35" si="17">C35+D18</f>
        <v>137</v>
      </c>
      <c r="E35" s="3">
        <f t="shared" si="17"/>
        <v>216</v>
      </c>
      <c r="F35" s="3">
        <f t="shared" si="17"/>
        <v>426</v>
      </c>
      <c r="G35" s="3">
        <f t="shared" si="17"/>
        <v>735</v>
      </c>
      <c r="H35" s="3">
        <f t="shared" si="17"/>
        <v>971</v>
      </c>
      <c r="I35" s="3">
        <f t="shared" si="17"/>
        <v>1275</v>
      </c>
      <c r="J35" s="3">
        <f t="shared" si="17"/>
        <v>1589</v>
      </c>
      <c r="K35" s="3">
        <f t="shared" si="17"/>
        <v>1827</v>
      </c>
      <c r="L35" s="3">
        <f t="shared" si="17"/>
        <v>2072</v>
      </c>
      <c r="M35" s="3">
        <f t="shared" si="17"/>
        <v>2176</v>
      </c>
      <c r="N35" s="171"/>
    </row>
    <row r="36" spans="1:14" x14ac:dyDescent="0.2">
      <c r="A36" s="148" t="s">
        <v>613</v>
      </c>
      <c r="B36" s="3">
        <f>B25</f>
        <v>42.363636363636367</v>
      </c>
      <c r="C36" s="3">
        <f>B36+C25</f>
        <v>51.363636363636367</v>
      </c>
      <c r="D36" s="3">
        <f t="shared" ref="D36:M36" si="18">C36+D25</f>
        <v>66.280303030303031</v>
      </c>
      <c r="E36" s="3">
        <f t="shared" si="18"/>
        <v>184.28030303030303</v>
      </c>
      <c r="F36" s="3">
        <f t="shared" si="18"/>
        <v>421.66491841491842</v>
      </c>
      <c r="G36" s="3">
        <f t="shared" si="18"/>
        <v>657.89568764568764</v>
      </c>
      <c r="H36" s="3">
        <f t="shared" si="18"/>
        <v>896.3572261072261</v>
      </c>
      <c r="I36" s="3">
        <f t="shared" si="18"/>
        <v>1099.4341491841492</v>
      </c>
      <c r="J36" s="3">
        <f t="shared" si="18"/>
        <v>1329.7912920412921</v>
      </c>
      <c r="K36" s="3">
        <f t="shared" si="18"/>
        <v>1576.7912920412921</v>
      </c>
      <c r="L36" s="3">
        <f t="shared" si="18"/>
        <v>1883.8627206127208</v>
      </c>
      <c r="M36" s="3">
        <f t="shared" si="18"/>
        <v>2043.2912920412921</v>
      </c>
      <c r="N36" s="171"/>
    </row>
  </sheetData>
  <mergeCells count="2">
    <mergeCell ref="A1:N1"/>
    <mergeCell ref="G2:H2"/>
  </mergeCells>
  <conditionalFormatting sqref="B5:B7">
    <cfRule type="top10" dxfId="2050" priority="123" bottom="1" rank="1"/>
    <cfRule type="top10" dxfId="2049" priority="124" rank="1"/>
  </conditionalFormatting>
  <conditionalFormatting sqref="C5:C7">
    <cfRule type="top10" dxfId="2048" priority="121" bottom="1" rank="1"/>
    <cfRule type="top10" dxfId="2047" priority="122" rank="1"/>
  </conditionalFormatting>
  <conditionalFormatting sqref="D5:D7">
    <cfRule type="top10" dxfId="2046" priority="119" bottom="1" rank="1"/>
    <cfRule type="top10" dxfId="2045" priority="120" rank="1"/>
  </conditionalFormatting>
  <conditionalFormatting sqref="E5:E7">
    <cfRule type="top10" dxfId="2044" priority="117" bottom="1" rank="1"/>
    <cfRule type="top10" dxfId="2043" priority="118" rank="1"/>
  </conditionalFormatting>
  <conditionalFormatting sqref="F5:F7">
    <cfRule type="top10" dxfId="2042" priority="115" bottom="1" rank="1"/>
    <cfRule type="top10" dxfId="2041" priority="116" rank="1"/>
  </conditionalFormatting>
  <conditionalFormatting sqref="G5:G7">
    <cfRule type="top10" dxfId="2040" priority="113" bottom="1" rank="1"/>
    <cfRule type="top10" dxfId="2039" priority="114" rank="1"/>
  </conditionalFormatting>
  <conditionalFormatting sqref="J5:J6">
    <cfRule type="top10" dxfId="2038" priority="109" bottom="1" rank="1"/>
    <cfRule type="top10" dxfId="2037" priority="110" rank="1"/>
  </conditionalFormatting>
  <conditionalFormatting sqref="K5:K6">
    <cfRule type="top10" dxfId="2036" priority="107" bottom="1" rank="1"/>
    <cfRule type="top10" dxfId="2035" priority="108" rank="1"/>
  </conditionalFormatting>
  <conditionalFormatting sqref="L5:L6">
    <cfRule type="top10" dxfId="2034" priority="105" bottom="1" rank="1"/>
    <cfRule type="top10" dxfId="2033" priority="106" rank="1"/>
  </conditionalFormatting>
  <conditionalFormatting sqref="M5:M6">
    <cfRule type="top10" dxfId="2032" priority="103" bottom="1" rank="1"/>
    <cfRule type="top10" dxfId="2031" priority="104" rank="1"/>
  </conditionalFormatting>
  <conditionalFormatting sqref="N5:N6">
    <cfRule type="top10" dxfId="2030" priority="101" bottom="1" rank="1"/>
    <cfRule type="top10" dxfId="2029" priority="102" rank="1"/>
  </conditionalFormatting>
  <conditionalFormatting sqref="C24">
    <cfRule type="top10" dxfId="2028" priority="97" bottom="1" rank="1"/>
    <cfRule type="top10" dxfId="2027" priority="98" rank="1"/>
  </conditionalFormatting>
  <conditionalFormatting sqref="D24">
    <cfRule type="top10" dxfId="2026" priority="95" bottom="1" rank="1"/>
    <cfRule type="top10" dxfId="2025" priority="96" rank="1"/>
  </conditionalFormatting>
  <conditionalFormatting sqref="E24">
    <cfRule type="top10" dxfId="2024" priority="93" bottom="1" rank="1"/>
    <cfRule type="top10" dxfId="2023" priority="94" rank="1"/>
  </conditionalFormatting>
  <conditionalFormatting sqref="G24">
    <cfRule type="top10" dxfId="2022" priority="89" bottom="1" rank="1"/>
    <cfRule type="top10" dxfId="2021" priority="90" rank="1"/>
  </conditionalFormatting>
  <conditionalFormatting sqref="H24">
    <cfRule type="top10" dxfId="2020" priority="87" bottom="1" rank="1"/>
    <cfRule type="top10" dxfId="2019" priority="88" rank="1"/>
  </conditionalFormatting>
  <conditionalFormatting sqref="I24">
    <cfRule type="top10" dxfId="2018" priority="85" bottom="1" rank="1"/>
    <cfRule type="top10" dxfId="2017" priority="86" rank="1"/>
  </conditionalFormatting>
  <conditionalFormatting sqref="J24">
    <cfRule type="top10" dxfId="2016" priority="83" bottom="1" rank="1"/>
    <cfRule type="top10" dxfId="2015" priority="84" rank="1"/>
  </conditionalFormatting>
  <conditionalFormatting sqref="K24">
    <cfRule type="top10" dxfId="2014" priority="81" bottom="1" rank="1"/>
    <cfRule type="top10" dxfId="2013" priority="82" rank="1"/>
  </conditionalFormatting>
  <conditionalFormatting sqref="L24">
    <cfRule type="top10" dxfId="2012" priority="79" bottom="1" rank="1"/>
    <cfRule type="top10" dxfId="2011" priority="80" rank="1"/>
  </conditionalFormatting>
  <conditionalFormatting sqref="M24">
    <cfRule type="top10" dxfId="2010" priority="77" bottom="1" rank="1"/>
    <cfRule type="top10" dxfId="2009" priority="78" rank="1"/>
  </conditionalFormatting>
  <conditionalFormatting sqref="N21:N23">
    <cfRule type="top10" dxfId="2008" priority="3" bottom="1" rank="1"/>
    <cfRule type="top10" dxfId="2007" priority="4" rank="1"/>
  </conditionalFormatting>
  <conditionalFormatting sqref="B8 B24">
    <cfRule type="top10" dxfId="2006" priority="99" bottom="1" rank="1"/>
    <cfRule type="top10" dxfId="2005" priority="100" rank="1"/>
  </conditionalFormatting>
  <conditionalFormatting sqref="C7:C24">
    <cfRule type="top10" dxfId="2004" priority="45" bottom="1" rank="1"/>
    <cfRule type="top10" dxfId="2003" priority="46" rank="1"/>
  </conditionalFormatting>
  <conditionalFormatting sqref="D7:D24">
    <cfRule type="top10" dxfId="2002" priority="43" bottom="1" rank="1"/>
    <cfRule type="top10" dxfId="2001" priority="44" rank="1"/>
  </conditionalFormatting>
  <conditionalFormatting sqref="E7:E24">
    <cfRule type="top10" dxfId="2000" priority="41" bottom="1" rank="1"/>
    <cfRule type="top10" dxfId="1999" priority="42" rank="1"/>
  </conditionalFormatting>
  <conditionalFormatting sqref="F8:F24">
    <cfRule type="top10" dxfId="1998" priority="5" bottom="1" rank="1"/>
    <cfRule type="top10" dxfId="1997" priority="6" rank="1"/>
  </conditionalFormatting>
  <conditionalFormatting sqref="G8:G24">
    <cfRule type="top10" dxfId="1996" priority="19" bottom="1" rank="1"/>
    <cfRule type="top10" dxfId="1995" priority="20" rank="1"/>
  </conditionalFormatting>
  <conditionalFormatting sqref="H8:H24">
    <cfRule type="top10" dxfId="1994" priority="17" bottom="1" rank="1"/>
    <cfRule type="top10" dxfId="1993" priority="18" rank="1"/>
  </conditionalFormatting>
  <conditionalFormatting sqref="I8:I24">
    <cfRule type="top10" dxfId="1992" priority="15" bottom="1" rank="1"/>
    <cfRule type="top10" dxfId="1991" priority="16" rank="1"/>
  </conditionalFormatting>
  <conditionalFormatting sqref="J7:J24">
    <cfRule type="top10" dxfId="1990" priority="13" bottom="1" rank="1"/>
    <cfRule type="top10" dxfId="1989" priority="14" rank="1"/>
  </conditionalFormatting>
  <conditionalFormatting sqref="K7:K24">
    <cfRule type="top10" dxfId="1988" priority="11" bottom="1" rank="1"/>
    <cfRule type="top10" dxfId="1987" priority="12" rank="1"/>
  </conditionalFormatting>
  <conditionalFormatting sqref="L7:L24">
    <cfRule type="top10" dxfId="1986" priority="9" bottom="1" rank="1"/>
    <cfRule type="top10" dxfId="1985" priority="10" rank="1"/>
  </conditionalFormatting>
  <conditionalFormatting sqref="M7:M24">
    <cfRule type="top10" dxfId="1984" priority="7" bottom="1" rank="1"/>
    <cfRule type="top10" dxfId="1983" priority="8" rank="1"/>
  </conditionalFormatting>
  <conditionalFormatting sqref="N7:N24">
    <cfRule type="top10" dxfId="1982" priority="23" bottom="1" rank="1"/>
    <cfRule type="top10" dxfId="1981" priority="24" rank="1"/>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4"/>
  <dimension ref="A1:AJ102"/>
  <sheetViews>
    <sheetView zoomScale="75" zoomScaleNormal="75" workbookViewId="0">
      <selection activeCell="J28" sqref="J28"/>
    </sheetView>
  </sheetViews>
  <sheetFormatPr defaultRowHeight="12.75" x14ac:dyDescent="0.2"/>
  <cols>
    <col min="1" max="1" width="7" style="139" bestFit="1" customWidth="1"/>
    <col min="2" max="8" width="7.7109375" customWidth="1"/>
    <col min="9" max="9" width="8.7109375" hidden="1" customWidth="1"/>
    <col min="10" max="10" width="9.5703125" bestFit="1" customWidth="1"/>
    <col min="11" max="13" width="7.7109375" customWidth="1"/>
    <col min="14" max="14" width="8.7109375" bestFit="1" customWidth="1"/>
    <col min="16" max="36" width="9.140625" style="10"/>
  </cols>
  <sheetData>
    <row r="1" spans="1:27" ht="16.5" thickBot="1" x14ac:dyDescent="0.3">
      <c r="A1" s="243" t="s">
        <v>93</v>
      </c>
      <c r="B1" s="244"/>
      <c r="C1" s="244"/>
      <c r="D1" s="244"/>
      <c r="E1" s="245"/>
      <c r="F1" s="245"/>
      <c r="G1" s="245"/>
      <c r="H1" s="245"/>
      <c r="I1" s="245"/>
      <c r="J1" s="245"/>
      <c r="K1" s="245"/>
      <c r="L1" s="245"/>
      <c r="M1" s="245"/>
      <c r="N1" s="246"/>
    </row>
    <row r="2" spans="1:27" ht="13.5" thickBot="1" x14ac:dyDescent="0.25">
      <c r="A2" s="135" t="s">
        <v>115</v>
      </c>
      <c r="B2" s="40" t="s">
        <v>175</v>
      </c>
      <c r="C2" s="37" t="s">
        <v>437</v>
      </c>
      <c r="D2" s="38"/>
      <c r="E2" s="58"/>
      <c r="F2" s="68"/>
      <c r="G2" s="247" t="s">
        <v>80</v>
      </c>
      <c r="H2" s="247"/>
      <c r="I2" s="69"/>
      <c r="J2" s="69"/>
      <c r="K2" s="69"/>
      <c r="L2" s="69"/>
      <c r="M2" s="69"/>
      <c r="N2" s="70"/>
    </row>
    <row r="3" spans="1:27" ht="13.5" thickBot="1" x14ac:dyDescent="0.25">
      <c r="A3" s="136"/>
      <c r="B3" s="41" t="s">
        <v>176</v>
      </c>
      <c r="C3" s="36" t="s">
        <v>438</v>
      </c>
      <c r="D3" s="39"/>
      <c r="E3" s="41" t="s">
        <v>78</v>
      </c>
      <c r="F3" s="65" t="s">
        <v>60</v>
      </c>
      <c r="G3" s="17"/>
      <c r="H3" s="66" t="s">
        <v>81</v>
      </c>
      <c r="I3" s="67" t="s">
        <v>60</v>
      </c>
      <c r="J3" s="67"/>
      <c r="K3" s="17"/>
      <c r="L3" s="17"/>
      <c r="M3" s="17"/>
      <c r="N3" s="18"/>
    </row>
    <row r="4" spans="1:27" ht="13.5" thickBot="1" x14ac:dyDescent="0.25">
      <c r="A4" s="137" t="s">
        <v>1</v>
      </c>
      <c r="B4" s="49" t="s">
        <v>2</v>
      </c>
      <c r="C4" s="43" t="s">
        <v>3</v>
      </c>
      <c r="D4" s="49" t="s">
        <v>4</v>
      </c>
      <c r="E4" s="43" t="s">
        <v>5</v>
      </c>
      <c r="F4" s="49" t="s">
        <v>6</v>
      </c>
      <c r="G4" s="43" t="s">
        <v>7</v>
      </c>
      <c r="H4" s="49" t="s">
        <v>8</v>
      </c>
      <c r="I4" s="43" t="s">
        <v>9</v>
      </c>
      <c r="J4" s="49" t="s">
        <v>10</v>
      </c>
      <c r="K4" s="43" t="s">
        <v>11</v>
      </c>
      <c r="L4" s="49" t="s">
        <v>12</v>
      </c>
      <c r="M4" s="45" t="s">
        <v>13</v>
      </c>
      <c r="N4" s="35" t="s">
        <v>14</v>
      </c>
      <c r="P4" s="23"/>
      <c r="Q4" s="23"/>
      <c r="R4" s="23"/>
      <c r="S4" s="23"/>
      <c r="T4" s="23"/>
      <c r="U4" s="23"/>
      <c r="V4" s="23"/>
      <c r="W4" s="23"/>
      <c r="X4" s="23"/>
      <c r="Y4" s="23"/>
      <c r="Z4" s="23"/>
      <c r="AA4" s="23"/>
    </row>
    <row r="5" spans="1:27" x14ac:dyDescent="0.2">
      <c r="A5" s="138">
        <v>2008</v>
      </c>
      <c r="B5" s="98"/>
      <c r="C5" s="98"/>
      <c r="D5" s="98"/>
      <c r="E5" s="98" t="s">
        <v>60</v>
      </c>
      <c r="F5" s="98"/>
      <c r="G5" s="98">
        <v>424</v>
      </c>
      <c r="H5" s="98">
        <v>298</v>
      </c>
      <c r="I5" s="59">
        <v>315</v>
      </c>
      <c r="J5" s="98">
        <v>140</v>
      </c>
      <c r="K5" s="98">
        <v>175</v>
      </c>
      <c r="L5" s="98">
        <v>453</v>
      </c>
      <c r="M5" s="98">
        <v>27</v>
      </c>
      <c r="N5" s="98" t="str">
        <f t="shared" ref="N5" si="0">IF(COUNT(B5:M5)=12,SUM(B5:M5),"")</f>
        <v/>
      </c>
    </row>
    <row r="6" spans="1:27" x14ac:dyDescent="0.2">
      <c r="A6" s="138">
        <v>2009</v>
      </c>
      <c r="B6" s="98">
        <v>38</v>
      </c>
      <c r="C6" s="98">
        <v>2</v>
      </c>
      <c r="D6" s="98">
        <v>7</v>
      </c>
      <c r="E6" s="98">
        <v>31</v>
      </c>
      <c r="F6" s="98">
        <v>244</v>
      </c>
      <c r="G6" s="98">
        <v>191</v>
      </c>
      <c r="H6" s="98">
        <v>229</v>
      </c>
      <c r="I6" s="59">
        <v>229</v>
      </c>
      <c r="J6" s="98">
        <v>141</v>
      </c>
      <c r="K6" s="98">
        <v>175</v>
      </c>
      <c r="L6" s="98">
        <v>293</v>
      </c>
      <c r="M6" s="98">
        <v>73</v>
      </c>
      <c r="N6" s="98">
        <f t="shared" ref="N6:N12" si="1">IF(COUNT(B6:M6)=12,SUM(B6:M6),"")</f>
        <v>1653</v>
      </c>
    </row>
    <row r="7" spans="1:27" x14ac:dyDescent="0.2">
      <c r="A7" s="138">
        <v>2010</v>
      </c>
      <c r="B7" s="98">
        <v>18</v>
      </c>
      <c r="C7" s="98">
        <v>65</v>
      </c>
      <c r="D7" s="98">
        <v>63</v>
      </c>
      <c r="E7" s="98">
        <v>277</v>
      </c>
      <c r="F7" s="98">
        <v>209</v>
      </c>
      <c r="G7" s="98">
        <v>355</v>
      </c>
      <c r="H7" s="98">
        <v>372</v>
      </c>
      <c r="I7" s="59">
        <v>274</v>
      </c>
      <c r="J7" s="98">
        <v>156</v>
      </c>
      <c r="K7" s="98">
        <v>266</v>
      </c>
      <c r="L7" s="98">
        <v>295</v>
      </c>
      <c r="M7" s="98">
        <v>408</v>
      </c>
      <c r="N7" s="98">
        <f t="shared" si="1"/>
        <v>2758</v>
      </c>
    </row>
    <row r="8" spans="1:27" x14ac:dyDescent="0.2">
      <c r="A8" s="138">
        <v>2011</v>
      </c>
      <c r="B8" s="98">
        <v>118</v>
      </c>
      <c r="C8" s="98">
        <v>45</v>
      </c>
      <c r="D8" s="98">
        <v>20</v>
      </c>
      <c r="E8" s="98">
        <v>213</v>
      </c>
      <c r="F8" s="98">
        <v>418</v>
      </c>
      <c r="G8" s="98">
        <v>110</v>
      </c>
      <c r="H8" s="98">
        <v>369</v>
      </c>
      <c r="I8" s="59">
        <v>193</v>
      </c>
      <c r="J8" s="98">
        <v>124</v>
      </c>
      <c r="K8" s="98">
        <v>285</v>
      </c>
      <c r="L8" s="98">
        <v>371</v>
      </c>
      <c r="M8" s="98">
        <v>253</v>
      </c>
      <c r="N8" s="98">
        <f t="shared" si="1"/>
        <v>2519</v>
      </c>
    </row>
    <row r="9" spans="1:27" x14ac:dyDescent="0.2">
      <c r="A9" s="138">
        <v>2012</v>
      </c>
      <c r="B9" s="98">
        <v>5</v>
      </c>
      <c r="C9" s="98">
        <v>0</v>
      </c>
      <c r="D9" s="98">
        <v>23</v>
      </c>
      <c r="E9" s="98">
        <v>192</v>
      </c>
      <c r="F9" s="98">
        <v>207</v>
      </c>
      <c r="G9" s="98">
        <v>244</v>
      </c>
      <c r="H9" s="98">
        <v>348</v>
      </c>
      <c r="I9" s="59" t="s">
        <v>60</v>
      </c>
      <c r="J9" s="98" t="s">
        <v>60</v>
      </c>
      <c r="K9" s="98" t="s">
        <v>60</v>
      </c>
      <c r="L9" s="98" t="s">
        <v>60</v>
      </c>
      <c r="M9" s="98" t="s">
        <v>60</v>
      </c>
      <c r="N9" s="98"/>
    </row>
    <row r="10" spans="1:27" x14ac:dyDescent="0.2">
      <c r="A10" s="138">
        <v>2013</v>
      </c>
      <c r="B10" s="98" t="s">
        <v>60</v>
      </c>
      <c r="C10" s="98" t="s">
        <v>60</v>
      </c>
      <c r="D10" s="98" t="s">
        <v>60</v>
      </c>
      <c r="E10" s="98" t="s">
        <v>60</v>
      </c>
      <c r="F10" s="98" t="s">
        <v>60</v>
      </c>
      <c r="G10" s="98" t="s">
        <v>60</v>
      </c>
      <c r="H10" s="98" t="s">
        <v>60</v>
      </c>
      <c r="I10" s="42" t="s">
        <v>60</v>
      </c>
      <c r="J10" s="98" t="s">
        <v>60</v>
      </c>
      <c r="K10" s="98" t="s">
        <v>60</v>
      </c>
      <c r="L10" s="98" t="s">
        <v>60</v>
      </c>
      <c r="M10" s="98" t="s">
        <v>60</v>
      </c>
      <c r="N10" s="98"/>
    </row>
    <row r="11" spans="1:27" x14ac:dyDescent="0.2">
      <c r="A11" s="138">
        <v>2014</v>
      </c>
      <c r="B11" s="98" t="s">
        <v>60</v>
      </c>
      <c r="C11" s="98" t="s">
        <v>60</v>
      </c>
      <c r="D11" s="98" t="s">
        <v>60</v>
      </c>
      <c r="E11" s="98" t="s">
        <v>60</v>
      </c>
      <c r="F11" s="98" t="s">
        <v>60</v>
      </c>
      <c r="G11" s="98" t="s">
        <v>60</v>
      </c>
      <c r="H11" s="98" t="s">
        <v>60</v>
      </c>
      <c r="I11" s="42" t="s">
        <v>60</v>
      </c>
      <c r="J11" s="98" t="s">
        <v>60</v>
      </c>
      <c r="K11" s="98" t="s">
        <v>60</v>
      </c>
      <c r="L11" s="98" t="s">
        <v>60</v>
      </c>
      <c r="M11" s="98" t="s">
        <v>60</v>
      </c>
      <c r="N11" s="98"/>
    </row>
    <row r="12" spans="1:27" x14ac:dyDescent="0.2">
      <c r="A12" s="138">
        <v>2015</v>
      </c>
      <c r="B12" s="98">
        <v>16</v>
      </c>
      <c r="C12" s="98">
        <v>0</v>
      </c>
      <c r="D12" s="98">
        <v>0</v>
      </c>
      <c r="E12" s="98">
        <v>57</v>
      </c>
      <c r="F12" s="98">
        <v>142</v>
      </c>
      <c r="G12" s="98">
        <v>98</v>
      </c>
      <c r="H12" s="98">
        <v>156</v>
      </c>
      <c r="I12" s="3">
        <v>260</v>
      </c>
      <c r="J12" s="98">
        <v>377</v>
      </c>
      <c r="K12" s="98">
        <v>33</v>
      </c>
      <c r="L12" s="98">
        <v>99</v>
      </c>
      <c r="M12" s="98">
        <v>38</v>
      </c>
      <c r="N12" s="98">
        <f t="shared" si="1"/>
        <v>1276</v>
      </c>
    </row>
    <row r="13" spans="1:27" x14ac:dyDescent="0.2">
      <c r="A13" s="138">
        <v>2016</v>
      </c>
      <c r="B13" s="98"/>
      <c r="C13" s="98"/>
      <c r="D13" s="98"/>
      <c r="E13" s="98"/>
      <c r="F13" s="98"/>
      <c r="G13" s="98"/>
      <c r="H13" s="98"/>
      <c r="I13" s="3"/>
      <c r="J13" s="98"/>
      <c r="K13" s="98"/>
      <c r="L13" s="98"/>
      <c r="M13" s="98"/>
      <c r="N13" s="98"/>
    </row>
    <row r="14" spans="1:27" x14ac:dyDescent="0.2">
      <c r="A14" s="138">
        <v>2017</v>
      </c>
      <c r="B14" s="98"/>
      <c r="C14" s="98"/>
      <c r="D14" s="98"/>
      <c r="E14" s="98"/>
      <c r="F14" s="98"/>
      <c r="G14" s="98"/>
      <c r="H14" s="98"/>
      <c r="I14" s="3"/>
      <c r="J14" s="98"/>
      <c r="K14" s="98"/>
      <c r="L14" s="98"/>
      <c r="M14" s="98"/>
      <c r="N14" s="98"/>
    </row>
    <row r="15" spans="1:27" x14ac:dyDescent="0.2">
      <c r="A15" s="138">
        <v>2018</v>
      </c>
      <c r="B15" s="98"/>
      <c r="C15" s="98"/>
      <c r="D15" s="98"/>
      <c r="E15" s="98"/>
      <c r="F15" s="98"/>
      <c r="G15" s="98"/>
      <c r="H15" s="98"/>
      <c r="I15" s="3"/>
      <c r="J15" s="98"/>
      <c r="K15" s="98"/>
      <c r="L15" s="98"/>
      <c r="M15" s="98"/>
      <c r="N15" s="98"/>
    </row>
    <row r="16" spans="1:27" x14ac:dyDescent="0.2">
      <c r="A16" s="138">
        <v>2019</v>
      </c>
      <c r="B16" s="98"/>
      <c r="C16" s="98"/>
      <c r="D16" s="98"/>
      <c r="E16" s="98"/>
      <c r="F16" s="98"/>
      <c r="G16" s="98"/>
      <c r="H16" s="98"/>
      <c r="I16" s="3"/>
      <c r="J16" s="98"/>
      <c r="K16" s="98"/>
      <c r="L16" s="98"/>
      <c r="M16" s="98"/>
      <c r="N16" s="98"/>
    </row>
    <row r="17" spans="1:14" x14ac:dyDescent="0.2">
      <c r="A17" s="138">
        <v>2020</v>
      </c>
      <c r="B17" s="98"/>
      <c r="C17" s="98"/>
      <c r="D17" s="98"/>
      <c r="E17" s="98"/>
      <c r="F17" s="98"/>
      <c r="G17" s="98"/>
      <c r="H17" s="98"/>
      <c r="I17" s="3"/>
      <c r="J17" s="98"/>
      <c r="K17" s="98"/>
      <c r="L17" s="98"/>
      <c r="M17" s="98"/>
      <c r="N17" s="98"/>
    </row>
    <row r="18" spans="1:14" ht="13.5" thickBot="1" x14ac:dyDescent="0.25">
      <c r="A18" s="146"/>
      <c r="B18" s="98"/>
      <c r="C18" s="98"/>
      <c r="D18" s="98"/>
      <c r="E18" s="98"/>
      <c r="F18" s="98"/>
      <c r="G18" s="98"/>
      <c r="H18" s="98"/>
      <c r="I18" s="47"/>
      <c r="J18" s="98"/>
      <c r="K18" s="98"/>
      <c r="L18" s="98"/>
      <c r="M18" s="98"/>
      <c r="N18" s="51"/>
    </row>
    <row r="19" spans="1:14" x14ac:dyDescent="0.2">
      <c r="A19" s="185" t="s">
        <v>48</v>
      </c>
      <c r="B19" s="104">
        <f t="shared" ref="B19:N19" si="2">AVERAGE(B5:B18)</f>
        <v>39</v>
      </c>
      <c r="C19" s="105">
        <f t="shared" si="2"/>
        <v>22.4</v>
      </c>
      <c r="D19" s="104">
        <f t="shared" si="2"/>
        <v>22.6</v>
      </c>
      <c r="E19" s="105">
        <f t="shared" si="2"/>
        <v>154</v>
      </c>
      <c r="F19" s="104">
        <f t="shared" si="2"/>
        <v>244</v>
      </c>
      <c r="G19" s="105">
        <f t="shared" si="2"/>
        <v>237</v>
      </c>
      <c r="H19" s="104">
        <f t="shared" si="2"/>
        <v>295.33333333333331</v>
      </c>
      <c r="I19" s="105">
        <f t="shared" si="2"/>
        <v>254.2</v>
      </c>
      <c r="J19" s="104">
        <f t="shared" si="2"/>
        <v>187.6</v>
      </c>
      <c r="K19" s="105">
        <f t="shared" si="2"/>
        <v>186.8</v>
      </c>
      <c r="L19" s="104">
        <f t="shared" si="2"/>
        <v>302.2</v>
      </c>
      <c r="M19" s="109">
        <f t="shared" si="2"/>
        <v>159.80000000000001</v>
      </c>
      <c r="N19" s="107">
        <f t="shared" si="2"/>
        <v>2051.5</v>
      </c>
    </row>
    <row r="20" spans="1:14" x14ac:dyDescent="0.2">
      <c r="A20" s="138" t="s">
        <v>49</v>
      </c>
      <c r="B20" s="15">
        <f t="shared" ref="B20:N20" si="3">MAX(B5:B18)</f>
        <v>118</v>
      </c>
      <c r="C20" s="42">
        <f t="shared" si="3"/>
        <v>65</v>
      </c>
      <c r="D20" s="15">
        <f t="shared" si="3"/>
        <v>63</v>
      </c>
      <c r="E20" s="42">
        <f t="shared" si="3"/>
        <v>277</v>
      </c>
      <c r="F20" s="15">
        <f t="shared" si="3"/>
        <v>418</v>
      </c>
      <c r="G20" s="42">
        <f t="shared" si="3"/>
        <v>424</v>
      </c>
      <c r="H20" s="15">
        <f t="shared" si="3"/>
        <v>372</v>
      </c>
      <c r="I20" s="42">
        <f t="shared" si="3"/>
        <v>315</v>
      </c>
      <c r="J20" s="15">
        <f t="shared" si="3"/>
        <v>377</v>
      </c>
      <c r="K20" s="42">
        <f t="shared" si="3"/>
        <v>285</v>
      </c>
      <c r="L20" s="15">
        <f t="shared" si="3"/>
        <v>453</v>
      </c>
      <c r="M20" s="44">
        <f t="shared" si="3"/>
        <v>408</v>
      </c>
      <c r="N20" s="34">
        <f t="shared" si="3"/>
        <v>2758</v>
      </c>
    </row>
    <row r="21" spans="1:14" ht="13.5" thickBot="1" x14ac:dyDescent="0.25">
      <c r="A21" s="146" t="s">
        <v>43</v>
      </c>
      <c r="B21" s="22">
        <f t="shared" ref="B21:N21" si="4">MIN(B5:B18)</f>
        <v>5</v>
      </c>
      <c r="C21" s="47">
        <f t="shared" si="4"/>
        <v>0</v>
      </c>
      <c r="D21" s="22">
        <f t="shared" si="4"/>
        <v>0</v>
      </c>
      <c r="E21" s="47">
        <f t="shared" si="4"/>
        <v>31</v>
      </c>
      <c r="F21" s="22">
        <f t="shared" si="4"/>
        <v>142</v>
      </c>
      <c r="G21" s="47">
        <f t="shared" si="4"/>
        <v>98</v>
      </c>
      <c r="H21" s="22">
        <f t="shared" si="4"/>
        <v>156</v>
      </c>
      <c r="I21" s="47">
        <f t="shared" si="4"/>
        <v>193</v>
      </c>
      <c r="J21" s="22">
        <f t="shared" si="4"/>
        <v>124</v>
      </c>
      <c r="K21" s="47">
        <f t="shared" si="4"/>
        <v>33</v>
      </c>
      <c r="L21" s="22">
        <f t="shared" si="4"/>
        <v>99</v>
      </c>
      <c r="M21" s="48">
        <f t="shared" si="4"/>
        <v>27</v>
      </c>
      <c r="N21" s="51">
        <f t="shared" si="4"/>
        <v>1276</v>
      </c>
    </row>
    <row r="22" spans="1:14" x14ac:dyDescent="0.2">
      <c r="B22" s="1"/>
      <c r="C22" s="1"/>
      <c r="D22" s="1"/>
      <c r="E22" s="1"/>
      <c r="F22" s="1"/>
      <c r="G22" s="1"/>
      <c r="H22" s="1"/>
      <c r="I22" s="1"/>
      <c r="J22" s="1"/>
      <c r="K22" s="1"/>
      <c r="L22" s="1"/>
      <c r="M22" s="1"/>
      <c r="N22" s="1"/>
    </row>
    <row r="23" spans="1:14" x14ac:dyDescent="0.2">
      <c r="B23" s="1"/>
      <c r="C23" s="1"/>
      <c r="D23" s="1"/>
      <c r="E23" s="1"/>
      <c r="F23" s="1"/>
      <c r="G23" s="1"/>
      <c r="H23" s="1"/>
      <c r="I23" s="1"/>
      <c r="J23" s="1"/>
      <c r="K23" s="1"/>
      <c r="L23" s="1"/>
      <c r="M23" s="1"/>
      <c r="N23" s="1"/>
    </row>
    <row r="24" spans="1:14" x14ac:dyDescent="0.2">
      <c r="B24" s="1"/>
      <c r="C24" s="1"/>
      <c r="D24" s="1"/>
      <c r="E24" s="1"/>
      <c r="F24" s="1"/>
      <c r="G24" s="1"/>
      <c r="H24" s="1"/>
      <c r="I24" s="1"/>
      <c r="J24" s="1"/>
      <c r="K24" s="1"/>
      <c r="L24" s="1"/>
      <c r="M24" s="1"/>
      <c r="N24" s="1"/>
    </row>
    <row r="25" spans="1:14" x14ac:dyDescent="0.2">
      <c r="B25" s="1"/>
      <c r="C25" s="1"/>
      <c r="D25" s="1"/>
      <c r="E25" s="1"/>
      <c r="F25" s="1"/>
      <c r="G25" s="1"/>
      <c r="H25" s="1"/>
      <c r="I25" s="1"/>
      <c r="J25" s="1"/>
      <c r="K25" s="1"/>
      <c r="L25" s="1"/>
      <c r="M25" s="1"/>
      <c r="N25" s="1"/>
    </row>
    <row r="26" spans="1:14" x14ac:dyDescent="0.2">
      <c r="B26" s="1"/>
      <c r="C26" s="1"/>
      <c r="D26" s="1"/>
      <c r="E26" s="1"/>
      <c r="F26" s="1"/>
      <c r="G26" s="1"/>
      <c r="H26" s="1"/>
      <c r="I26" s="1"/>
      <c r="J26" s="1"/>
      <c r="K26" s="1"/>
      <c r="L26" s="1"/>
      <c r="M26" s="1"/>
      <c r="N26" s="1"/>
    </row>
    <row r="27" spans="1:14" x14ac:dyDescent="0.2">
      <c r="B27" s="1"/>
      <c r="C27" s="1"/>
      <c r="D27" s="1"/>
      <c r="E27" s="1"/>
      <c r="F27" s="1"/>
      <c r="G27" s="1"/>
      <c r="H27" s="1"/>
      <c r="I27" s="1"/>
      <c r="J27" s="1"/>
      <c r="K27" s="1"/>
      <c r="L27" s="1"/>
      <c r="M27" s="1"/>
      <c r="N27" s="1"/>
    </row>
    <row r="28" spans="1:14" x14ac:dyDescent="0.2">
      <c r="B28" s="1"/>
      <c r="C28" s="1"/>
      <c r="D28" s="1"/>
      <c r="E28" s="1"/>
      <c r="F28" s="1"/>
      <c r="G28" s="1"/>
      <c r="H28" s="1"/>
      <c r="I28" s="1"/>
      <c r="J28" s="1"/>
      <c r="K28" s="1"/>
      <c r="L28" s="1"/>
      <c r="M28" s="1"/>
      <c r="N28" s="1"/>
    </row>
    <row r="29" spans="1:14" x14ac:dyDescent="0.2">
      <c r="B29" s="1"/>
      <c r="C29" s="1"/>
      <c r="D29" s="1"/>
      <c r="E29" s="1"/>
      <c r="F29" s="1"/>
      <c r="G29" s="1"/>
      <c r="H29" s="1"/>
      <c r="I29" s="1"/>
      <c r="J29" s="1"/>
      <c r="K29" s="1"/>
      <c r="L29" s="1"/>
      <c r="M29" s="1"/>
      <c r="N29" s="1"/>
    </row>
    <row r="30" spans="1:14" x14ac:dyDescent="0.2">
      <c r="B30" s="1"/>
      <c r="C30" s="1"/>
      <c r="D30" s="1"/>
      <c r="E30" s="1"/>
      <c r="F30" s="1"/>
      <c r="G30" s="1"/>
      <c r="H30" s="1"/>
      <c r="I30" s="1"/>
      <c r="J30" s="1"/>
      <c r="K30" s="1"/>
      <c r="L30" s="1"/>
      <c r="M30" s="1"/>
      <c r="N30" s="1"/>
    </row>
    <row r="31" spans="1:14" x14ac:dyDescent="0.2">
      <c r="B31" s="1"/>
      <c r="C31" s="1"/>
      <c r="D31" s="1"/>
      <c r="E31" s="1"/>
      <c r="F31" s="1"/>
      <c r="G31" s="1"/>
      <c r="H31" s="1"/>
      <c r="I31" s="1"/>
      <c r="J31" s="1"/>
      <c r="K31" s="1"/>
      <c r="L31" s="1"/>
      <c r="M31" s="1"/>
      <c r="N31" s="1"/>
    </row>
    <row r="32" spans="1:14" x14ac:dyDescent="0.2">
      <c r="B32" s="1"/>
      <c r="C32" s="1"/>
      <c r="D32" s="1"/>
      <c r="E32" s="1"/>
      <c r="F32" s="1"/>
      <c r="G32" s="1"/>
      <c r="H32" s="1"/>
      <c r="I32" s="1"/>
      <c r="J32" s="1"/>
      <c r="K32" s="1"/>
      <c r="L32" s="1"/>
      <c r="M32" s="1"/>
      <c r="N32" s="1"/>
    </row>
    <row r="33" spans="1:14" x14ac:dyDescent="0.2">
      <c r="B33" s="1"/>
      <c r="C33" s="1"/>
      <c r="D33" s="1"/>
      <c r="E33" s="1"/>
      <c r="F33" s="1"/>
      <c r="G33" s="1"/>
      <c r="H33" s="1"/>
      <c r="I33" s="1"/>
      <c r="J33" s="1"/>
      <c r="K33" s="1"/>
      <c r="L33" s="1"/>
      <c r="M33" s="1"/>
      <c r="N33" s="1"/>
    </row>
    <row r="34" spans="1:14" x14ac:dyDescent="0.2">
      <c r="B34" s="1"/>
      <c r="C34" s="1"/>
      <c r="D34" s="1"/>
      <c r="E34" s="1"/>
      <c r="F34" s="1"/>
      <c r="G34" s="1"/>
      <c r="H34" s="1"/>
      <c r="I34" s="1"/>
      <c r="J34" s="1"/>
      <c r="K34" s="1"/>
      <c r="L34" s="1"/>
      <c r="M34" s="1"/>
      <c r="N34" s="1"/>
    </row>
    <row r="35" spans="1:14" x14ac:dyDescent="0.2">
      <c r="B35" s="1"/>
      <c r="C35" s="1"/>
      <c r="D35" s="1"/>
      <c r="E35" s="1"/>
      <c r="F35" s="1"/>
      <c r="G35" s="1"/>
      <c r="H35" s="1"/>
      <c r="I35" s="1"/>
      <c r="J35" s="1"/>
      <c r="K35" s="1"/>
      <c r="L35" s="1"/>
      <c r="M35" s="1"/>
      <c r="N35" s="1"/>
    </row>
    <row r="36" spans="1:14" x14ac:dyDescent="0.2">
      <c r="B36" s="1"/>
      <c r="C36" s="1"/>
      <c r="D36" s="1"/>
      <c r="E36" s="1"/>
      <c r="F36" s="1"/>
      <c r="G36" s="1"/>
      <c r="H36" s="1"/>
      <c r="I36" s="1"/>
      <c r="J36" s="1"/>
      <c r="K36" s="1"/>
      <c r="L36" s="1"/>
      <c r="M36" s="1"/>
      <c r="N36" s="1"/>
    </row>
    <row r="37" spans="1:14" x14ac:dyDescent="0.2">
      <c r="B37" s="1"/>
      <c r="C37" s="1"/>
      <c r="D37" s="1"/>
      <c r="E37" s="1"/>
      <c r="F37" s="1"/>
      <c r="G37" s="1"/>
      <c r="H37" s="1"/>
      <c r="I37" s="1"/>
      <c r="J37" s="1"/>
      <c r="K37" s="1"/>
      <c r="L37" s="1"/>
      <c r="M37" s="1"/>
      <c r="N37" s="1"/>
    </row>
    <row r="38" spans="1:14" x14ac:dyDescent="0.2">
      <c r="B38" s="1"/>
      <c r="C38" s="1"/>
      <c r="D38" s="1"/>
      <c r="E38" s="1"/>
      <c r="F38" s="1"/>
      <c r="G38" s="1"/>
      <c r="H38" s="1"/>
      <c r="I38" s="1"/>
      <c r="J38" s="1"/>
      <c r="K38" s="1"/>
      <c r="L38" s="1"/>
      <c r="M38" s="1"/>
      <c r="N38" s="1"/>
    </row>
    <row r="39" spans="1:14" x14ac:dyDescent="0.2">
      <c r="B39" s="1"/>
      <c r="C39" s="1"/>
      <c r="D39" s="1"/>
      <c r="E39" s="1"/>
      <c r="F39" s="1"/>
      <c r="G39" s="1"/>
      <c r="H39" s="1"/>
      <c r="I39" s="1"/>
      <c r="J39" s="1"/>
      <c r="K39" s="1"/>
      <c r="L39" s="1"/>
      <c r="M39" s="1"/>
      <c r="N39" s="1"/>
    </row>
    <row r="40" spans="1:14" x14ac:dyDescent="0.2">
      <c r="B40" s="1"/>
      <c r="C40" s="1"/>
      <c r="D40" s="1"/>
      <c r="E40" s="1"/>
      <c r="F40" s="1"/>
      <c r="G40" s="1"/>
      <c r="H40" s="1"/>
      <c r="I40" s="1"/>
      <c r="J40" s="1"/>
      <c r="K40" s="1"/>
      <c r="L40" s="1"/>
      <c r="M40" s="1"/>
      <c r="N40" s="1"/>
    </row>
    <row r="41" spans="1:14" x14ac:dyDescent="0.2">
      <c r="B41" s="1"/>
      <c r="C41" s="1"/>
      <c r="D41" s="1"/>
      <c r="E41" s="1"/>
      <c r="F41" s="1"/>
      <c r="G41" s="1"/>
      <c r="H41" s="1"/>
      <c r="I41" s="1"/>
      <c r="J41" s="1"/>
      <c r="K41" s="1"/>
      <c r="L41" s="1"/>
      <c r="M41" s="1"/>
      <c r="N41" s="1"/>
    </row>
    <row r="42" spans="1:14" x14ac:dyDescent="0.2">
      <c r="B42" s="1"/>
      <c r="C42" s="1"/>
      <c r="D42" s="1"/>
      <c r="E42" s="1"/>
      <c r="F42" s="1"/>
      <c r="G42" s="1"/>
      <c r="H42" s="1"/>
      <c r="I42" s="1"/>
      <c r="J42" s="1"/>
      <c r="K42" s="1"/>
      <c r="L42" s="1"/>
      <c r="M42" s="1"/>
      <c r="N42" s="1"/>
    </row>
    <row r="43" spans="1:14" x14ac:dyDescent="0.2">
      <c r="A43" s="188"/>
      <c r="B43" s="1"/>
      <c r="C43" s="1"/>
      <c r="D43" s="1"/>
      <c r="E43" s="1"/>
      <c r="F43" s="1"/>
      <c r="G43" s="1"/>
      <c r="H43" s="1"/>
      <c r="I43" s="1"/>
      <c r="J43" s="1"/>
      <c r="K43" s="1"/>
      <c r="L43" s="1"/>
      <c r="M43" s="1"/>
      <c r="N43" s="1"/>
    </row>
    <row r="44" spans="1:14" x14ac:dyDescent="0.2">
      <c r="A44" s="188"/>
      <c r="B44" s="1"/>
      <c r="C44" s="1"/>
      <c r="D44" s="1"/>
      <c r="E44" s="1"/>
      <c r="F44" s="1"/>
      <c r="G44" s="1"/>
      <c r="H44" s="1"/>
      <c r="I44" s="1"/>
      <c r="J44" s="1"/>
      <c r="K44" s="1"/>
      <c r="L44" s="1"/>
      <c r="M44" s="1"/>
      <c r="N44" s="1"/>
    </row>
    <row r="45" spans="1:14" x14ac:dyDescent="0.2">
      <c r="A45" s="188"/>
      <c r="B45" s="1"/>
      <c r="C45" s="1"/>
      <c r="D45" s="1"/>
      <c r="E45" s="1"/>
      <c r="F45" s="1"/>
      <c r="G45" s="1"/>
      <c r="H45" s="1"/>
      <c r="I45" s="1"/>
      <c r="J45" s="1"/>
      <c r="K45" s="1"/>
      <c r="L45" s="1"/>
      <c r="M45" s="1"/>
      <c r="N45" s="1"/>
    </row>
    <row r="46" spans="1:14" x14ac:dyDescent="0.2">
      <c r="A46" s="188"/>
      <c r="B46" s="1"/>
      <c r="C46" s="1"/>
      <c r="D46" s="1"/>
      <c r="E46" s="1"/>
      <c r="F46" s="1"/>
      <c r="G46" s="1"/>
      <c r="H46" s="1"/>
      <c r="I46" s="1"/>
      <c r="J46" s="1"/>
      <c r="K46" s="1"/>
      <c r="L46" s="1"/>
      <c r="M46" s="1"/>
      <c r="N46" s="1"/>
    </row>
    <row r="47" spans="1:14" x14ac:dyDescent="0.2">
      <c r="A47" s="188"/>
      <c r="B47" s="1"/>
      <c r="C47" s="1"/>
      <c r="D47" s="1"/>
      <c r="E47" s="1"/>
      <c r="F47" s="1"/>
      <c r="G47" s="1"/>
      <c r="H47" s="1"/>
      <c r="I47" s="1"/>
      <c r="J47" s="1"/>
      <c r="K47" s="1"/>
      <c r="L47" s="1"/>
      <c r="M47" s="1"/>
      <c r="N47" s="1"/>
    </row>
    <row r="48" spans="1:14" x14ac:dyDescent="0.2">
      <c r="A48" s="188"/>
      <c r="B48" s="1"/>
      <c r="C48" s="1"/>
      <c r="D48" s="1"/>
      <c r="E48" s="1"/>
      <c r="F48" s="1"/>
      <c r="G48" s="1"/>
      <c r="H48" s="1"/>
      <c r="I48" s="1"/>
      <c r="J48" s="1"/>
      <c r="K48" s="1"/>
      <c r="L48" s="1"/>
      <c r="M48" s="1"/>
      <c r="N48" s="1"/>
    </row>
    <row r="49" spans="1:14" x14ac:dyDescent="0.2">
      <c r="A49" s="188"/>
      <c r="B49" s="1"/>
      <c r="C49" s="1"/>
      <c r="D49" s="1"/>
      <c r="E49" s="1"/>
      <c r="F49" s="1"/>
      <c r="G49" s="1"/>
      <c r="H49" s="1"/>
      <c r="I49" s="1"/>
      <c r="J49" s="1"/>
      <c r="K49" s="1"/>
      <c r="L49" s="1"/>
      <c r="M49" s="1"/>
      <c r="N49" s="1"/>
    </row>
    <row r="50" spans="1:14" x14ac:dyDescent="0.2">
      <c r="A50" s="188"/>
      <c r="B50" s="1"/>
      <c r="C50" s="1"/>
      <c r="D50" s="1"/>
      <c r="E50" s="1"/>
      <c r="F50" s="1"/>
      <c r="G50" s="1"/>
      <c r="H50" s="1"/>
      <c r="I50" s="1"/>
      <c r="J50" s="1"/>
      <c r="K50" s="1"/>
      <c r="L50" s="1"/>
      <c r="M50" s="1"/>
      <c r="N50" s="1"/>
    </row>
    <row r="51" spans="1:14" x14ac:dyDescent="0.2">
      <c r="A51" s="188"/>
      <c r="B51" s="1"/>
      <c r="C51" s="1"/>
      <c r="D51" s="1"/>
      <c r="E51" s="1"/>
      <c r="F51" s="1"/>
      <c r="G51" s="1"/>
      <c r="H51" s="1"/>
      <c r="I51" s="1"/>
      <c r="J51" s="1"/>
      <c r="K51" s="1"/>
      <c r="L51" s="1"/>
      <c r="M51" s="1"/>
      <c r="N51" s="1"/>
    </row>
    <row r="52" spans="1:14" x14ac:dyDescent="0.2">
      <c r="A52" s="188"/>
      <c r="B52" s="1"/>
      <c r="C52" s="1"/>
      <c r="D52" s="1"/>
      <c r="E52" s="1"/>
      <c r="F52" s="1"/>
      <c r="G52" s="1"/>
      <c r="H52" s="1"/>
      <c r="I52" s="1"/>
      <c r="J52" s="1"/>
      <c r="K52" s="1"/>
      <c r="L52" s="1"/>
      <c r="M52" s="1"/>
      <c r="N52" s="1"/>
    </row>
    <row r="53" spans="1:14" x14ac:dyDescent="0.2">
      <c r="A53" s="188"/>
      <c r="B53" s="1"/>
      <c r="C53" s="1"/>
      <c r="D53" s="1"/>
      <c r="E53" s="1"/>
      <c r="F53" s="1"/>
      <c r="G53" s="1"/>
      <c r="H53" s="1"/>
      <c r="I53" s="1"/>
      <c r="J53" s="1"/>
      <c r="K53" s="1"/>
      <c r="L53" s="1"/>
      <c r="M53" s="1"/>
      <c r="N53" s="1"/>
    </row>
    <row r="54" spans="1:14" x14ac:dyDescent="0.2">
      <c r="A54" s="188"/>
      <c r="B54" s="1"/>
      <c r="C54" s="1"/>
      <c r="D54" s="1"/>
      <c r="E54" s="1"/>
      <c r="F54" s="1"/>
      <c r="G54" s="1"/>
      <c r="H54" s="1"/>
      <c r="I54" s="1"/>
      <c r="J54" s="1"/>
      <c r="K54" s="1"/>
      <c r="L54" s="1"/>
      <c r="M54" s="1"/>
      <c r="N54" s="1"/>
    </row>
    <row r="55" spans="1:14" x14ac:dyDescent="0.2">
      <c r="A55" s="188"/>
      <c r="B55" s="1"/>
      <c r="C55" s="1"/>
      <c r="D55" s="1"/>
      <c r="E55" s="1"/>
      <c r="F55" s="1"/>
      <c r="G55" s="1"/>
      <c r="H55" s="1"/>
      <c r="I55" s="1"/>
      <c r="J55" s="1"/>
      <c r="K55" s="1"/>
      <c r="L55" s="1"/>
      <c r="M55" s="1"/>
      <c r="N55" s="1"/>
    </row>
    <row r="56" spans="1:14" x14ac:dyDescent="0.2">
      <c r="A56" s="188"/>
      <c r="B56" s="1"/>
      <c r="C56" s="1"/>
      <c r="D56" s="1"/>
      <c r="E56" s="1"/>
      <c r="F56" s="1"/>
      <c r="G56" s="1"/>
      <c r="H56" s="1"/>
      <c r="I56" s="1"/>
      <c r="J56" s="1"/>
      <c r="K56" s="1"/>
      <c r="L56" s="1"/>
      <c r="M56" s="1"/>
      <c r="N56" s="1"/>
    </row>
    <row r="57" spans="1:14" x14ac:dyDescent="0.2">
      <c r="A57" s="188"/>
      <c r="B57" s="1"/>
      <c r="C57" s="1"/>
      <c r="D57" s="1"/>
      <c r="E57" s="1"/>
      <c r="F57" s="1"/>
      <c r="G57" s="1"/>
      <c r="H57" s="1"/>
      <c r="I57" s="1"/>
      <c r="J57" s="1"/>
      <c r="K57" s="1"/>
      <c r="L57" s="1"/>
      <c r="M57" s="1"/>
      <c r="N57" s="1"/>
    </row>
    <row r="58" spans="1:14" x14ac:dyDescent="0.2">
      <c r="A58" s="188"/>
      <c r="B58" s="1"/>
      <c r="C58" s="1"/>
      <c r="D58" s="1"/>
      <c r="E58" s="1"/>
      <c r="F58" s="1"/>
      <c r="G58" s="1"/>
      <c r="H58" s="1"/>
      <c r="I58" s="1"/>
      <c r="J58" s="1"/>
      <c r="K58" s="1"/>
      <c r="L58" s="1"/>
      <c r="M58" s="1"/>
      <c r="N58" s="1"/>
    </row>
    <row r="59" spans="1:14" x14ac:dyDescent="0.2">
      <c r="A59" s="188"/>
      <c r="B59" s="1"/>
      <c r="C59" s="1"/>
      <c r="D59" s="1"/>
      <c r="E59" s="1"/>
      <c r="F59" s="1"/>
      <c r="G59" s="1"/>
      <c r="H59" s="1"/>
      <c r="I59" s="1"/>
      <c r="J59" s="1"/>
      <c r="K59" s="1"/>
      <c r="L59" s="1"/>
      <c r="M59" s="1"/>
      <c r="N59" s="1"/>
    </row>
    <row r="60" spans="1:14" x14ac:dyDescent="0.2">
      <c r="A60" s="188"/>
      <c r="B60" s="1"/>
      <c r="C60" s="1"/>
      <c r="D60" s="1"/>
      <c r="E60" s="1"/>
      <c r="F60" s="1"/>
      <c r="G60" s="1"/>
      <c r="H60" s="1"/>
      <c r="I60" s="1"/>
      <c r="J60" s="1"/>
      <c r="K60" s="1"/>
      <c r="L60" s="1"/>
      <c r="M60" s="1"/>
      <c r="N60" s="1"/>
    </row>
    <row r="61" spans="1:14" x14ac:dyDescent="0.2">
      <c r="A61" s="188"/>
      <c r="B61" s="1"/>
      <c r="C61" s="1"/>
      <c r="D61" s="1"/>
      <c r="E61" s="1"/>
      <c r="F61" s="1"/>
      <c r="G61" s="1"/>
      <c r="H61" s="1"/>
      <c r="I61" s="1"/>
      <c r="J61" s="1"/>
      <c r="K61" s="1"/>
      <c r="L61" s="1"/>
      <c r="M61" s="1"/>
      <c r="N61" s="1"/>
    </row>
    <row r="62" spans="1:14" x14ac:dyDescent="0.2">
      <c r="A62" s="188"/>
      <c r="B62" s="1"/>
      <c r="C62" s="1"/>
      <c r="D62" s="1"/>
      <c r="E62" s="1"/>
      <c r="F62" s="1"/>
      <c r="G62" s="1"/>
      <c r="H62" s="1"/>
      <c r="I62" s="1"/>
      <c r="J62" s="1"/>
      <c r="K62" s="1"/>
      <c r="L62" s="1"/>
      <c r="M62" s="1"/>
      <c r="N62" s="1"/>
    </row>
    <row r="63" spans="1:14" x14ac:dyDescent="0.2">
      <c r="A63" s="188"/>
      <c r="B63" s="1"/>
      <c r="C63" s="1"/>
      <c r="D63" s="1"/>
      <c r="E63" s="1"/>
      <c r="F63" s="1"/>
      <c r="G63" s="1"/>
      <c r="H63" s="1"/>
      <c r="I63" s="1"/>
      <c r="J63" s="1"/>
      <c r="K63" s="1"/>
      <c r="L63" s="1"/>
      <c r="M63" s="1"/>
      <c r="N63" s="1"/>
    </row>
    <row r="64" spans="1:14" x14ac:dyDescent="0.2">
      <c r="B64" s="1"/>
      <c r="C64" s="1"/>
      <c r="D64" s="1"/>
      <c r="E64" s="1"/>
      <c r="F64" s="1"/>
      <c r="G64" s="1"/>
      <c r="H64" s="1"/>
      <c r="I64" s="1"/>
      <c r="J64" s="1"/>
      <c r="K64" s="1"/>
      <c r="L64" s="1"/>
      <c r="M64" s="1"/>
      <c r="N64" s="1"/>
    </row>
    <row r="65" spans="2:14" x14ac:dyDescent="0.2">
      <c r="B65" s="1"/>
      <c r="C65" s="1"/>
      <c r="D65" s="1"/>
      <c r="E65" s="1"/>
      <c r="F65" s="1"/>
      <c r="G65" s="1"/>
      <c r="H65" s="1"/>
      <c r="I65" s="1"/>
      <c r="J65" s="1"/>
      <c r="K65" s="1"/>
      <c r="L65" s="1"/>
      <c r="M65" s="1"/>
      <c r="N65" s="1"/>
    </row>
    <row r="66" spans="2:14" x14ac:dyDescent="0.2">
      <c r="B66" s="1"/>
      <c r="C66" s="1"/>
      <c r="D66" s="1"/>
      <c r="E66" s="1"/>
      <c r="F66" s="1"/>
      <c r="G66" s="1"/>
      <c r="H66" s="1"/>
      <c r="I66" s="1"/>
      <c r="J66" s="1"/>
      <c r="K66" s="1"/>
      <c r="L66" s="1"/>
      <c r="M66" s="1"/>
      <c r="N66" s="1"/>
    </row>
    <row r="67" spans="2:14" x14ac:dyDescent="0.2">
      <c r="B67" s="1"/>
      <c r="C67" s="1"/>
      <c r="D67" s="1"/>
      <c r="E67" s="1"/>
      <c r="F67" s="1"/>
      <c r="G67" s="1"/>
      <c r="H67" s="1"/>
      <c r="I67" s="1"/>
      <c r="J67" s="1"/>
      <c r="K67" s="1"/>
      <c r="L67" s="1"/>
      <c r="M67" s="1"/>
      <c r="N67" s="1"/>
    </row>
    <row r="68" spans="2:14" x14ac:dyDescent="0.2">
      <c r="B68" s="1"/>
      <c r="C68" s="1"/>
      <c r="D68" s="1"/>
      <c r="E68" s="1"/>
      <c r="F68" s="1"/>
      <c r="G68" s="1"/>
      <c r="H68" s="1"/>
      <c r="I68" s="1"/>
      <c r="J68" s="1"/>
      <c r="K68" s="1"/>
      <c r="L68" s="1"/>
      <c r="M68" s="1"/>
      <c r="N68" s="1"/>
    </row>
    <row r="69" spans="2:14" x14ac:dyDescent="0.2">
      <c r="B69" s="1"/>
      <c r="C69" s="1"/>
      <c r="D69" s="1"/>
      <c r="E69" s="1"/>
      <c r="F69" s="1"/>
      <c r="G69" s="1"/>
      <c r="H69" s="1"/>
      <c r="I69" s="1"/>
      <c r="J69" s="1"/>
      <c r="K69" s="1"/>
      <c r="L69" s="1"/>
      <c r="M69" s="1"/>
      <c r="N69" s="1"/>
    </row>
    <row r="70" spans="2:14" x14ac:dyDescent="0.2">
      <c r="B70" s="1"/>
      <c r="C70" s="1"/>
      <c r="D70" s="1"/>
      <c r="E70" s="1"/>
      <c r="F70" s="1"/>
      <c r="G70" s="1"/>
      <c r="H70" s="1"/>
      <c r="I70" s="1"/>
      <c r="J70" s="1"/>
      <c r="K70" s="1"/>
      <c r="L70" s="1"/>
      <c r="M70" s="1"/>
      <c r="N70" s="1"/>
    </row>
    <row r="71" spans="2:14" x14ac:dyDescent="0.2">
      <c r="B71" s="1"/>
      <c r="C71" s="1"/>
      <c r="D71" s="1"/>
      <c r="E71" s="1"/>
      <c r="F71" s="1"/>
      <c r="G71" s="1"/>
      <c r="H71" s="1"/>
      <c r="I71" s="1"/>
      <c r="J71" s="1"/>
      <c r="K71" s="1"/>
      <c r="L71" s="1"/>
      <c r="M71" s="1"/>
      <c r="N71" s="1"/>
    </row>
    <row r="72" spans="2:14" x14ac:dyDescent="0.2">
      <c r="B72" s="1"/>
      <c r="C72" s="1"/>
      <c r="D72" s="1"/>
      <c r="E72" s="1"/>
      <c r="F72" s="1"/>
      <c r="G72" s="1"/>
      <c r="H72" s="1"/>
      <c r="I72" s="1"/>
      <c r="J72" s="1"/>
      <c r="K72" s="1"/>
      <c r="L72" s="1"/>
      <c r="M72" s="1"/>
      <c r="N72" s="1"/>
    </row>
    <row r="73" spans="2:14" x14ac:dyDescent="0.2">
      <c r="B73" s="1"/>
      <c r="C73" s="1"/>
      <c r="D73" s="1"/>
      <c r="E73" s="1"/>
      <c r="F73" s="1"/>
      <c r="G73" s="1"/>
      <c r="H73" s="1"/>
      <c r="I73" s="1"/>
      <c r="J73" s="1"/>
      <c r="K73" s="1"/>
      <c r="L73" s="1"/>
      <c r="M73" s="1"/>
      <c r="N73" s="1"/>
    </row>
    <row r="74" spans="2:14" x14ac:dyDescent="0.2">
      <c r="B74" s="1"/>
      <c r="C74" s="1"/>
      <c r="D74" s="1"/>
      <c r="E74" s="1"/>
      <c r="F74" s="1"/>
      <c r="G74" s="1"/>
      <c r="H74" s="1"/>
      <c r="I74" s="1"/>
      <c r="J74" s="1"/>
      <c r="K74" s="1"/>
      <c r="L74" s="1"/>
      <c r="M74" s="1"/>
      <c r="N74" s="1"/>
    </row>
    <row r="75" spans="2:14" x14ac:dyDescent="0.2">
      <c r="B75" s="1"/>
      <c r="C75" s="1"/>
      <c r="D75" s="1"/>
      <c r="E75" s="1"/>
      <c r="F75" s="1"/>
      <c r="G75" s="1"/>
      <c r="H75" s="1"/>
      <c r="I75" s="1"/>
      <c r="J75" s="1"/>
      <c r="K75" s="1"/>
      <c r="L75" s="1"/>
      <c r="M75" s="1"/>
      <c r="N75" s="1"/>
    </row>
    <row r="76" spans="2:14" x14ac:dyDescent="0.2">
      <c r="B76" s="1"/>
      <c r="C76" s="1"/>
      <c r="D76" s="1"/>
      <c r="E76" s="1"/>
      <c r="F76" s="1"/>
      <c r="G76" s="1"/>
      <c r="H76" s="1"/>
      <c r="I76" s="1"/>
      <c r="J76" s="1"/>
      <c r="K76" s="1"/>
      <c r="L76" s="1"/>
      <c r="M76" s="1"/>
      <c r="N76" s="1"/>
    </row>
    <row r="77" spans="2:14" x14ac:dyDescent="0.2">
      <c r="B77" s="1"/>
      <c r="C77" s="1"/>
      <c r="D77" s="1"/>
      <c r="E77" s="1"/>
      <c r="F77" s="1"/>
      <c r="G77" s="1"/>
      <c r="H77" s="1"/>
      <c r="I77" s="1"/>
      <c r="J77" s="1"/>
      <c r="K77" s="1"/>
      <c r="L77" s="1"/>
      <c r="M77" s="1"/>
      <c r="N77" s="1"/>
    </row>
    <row r="78" spans="2:14" x14ac:dyDescent="0.2">
      <c r="B78" s="1"/>
      <c r="C78" s="1"/>
      <c r="D78" s="1"/>
      <c r="E78" s="1"/>
      <c r="F78" s="1"/>
      <c r="G78" s="1"/>
      <c r="H78" s="1"/>
      <c r="I78" s="1"/>
      <c r="J78" s="1"/>
      <c r="K78" s="1"/>
      <c r="L78" s="1"/>
      <c r="M78" s="1"/>
      <c r="N78" s="1"/>
    </row>
    <row r="79" spans="2:14" x14ac:dyDescent="0.2">
      <c r="B79" s="1"/>
      <c r="C79" s="1"/>
      <c r="D79" s="1"/>
      <c r="E79" s="1"/>
      <c r="F79" s="1"/>
      <c r="G79" s="1"/>
      <c r="H79" s="1"/>
      <c r="I79" s="1"/>
      <c r="J79" s="1"/>
      <c r="K79" s="1"/>
      <c r="L79" s="1"/>
      <c r="M79" s="1"/>
      <c r="N79" s="1"/>
    </row>
    <row r="80" spans="2:14" x14ac:dyDescent="0.2">
      <c r="B80" s="1"/>
      <c r="C80" s="1"/>
      <c r="D80" s="1"/>
      <c r="E80" s="1"/>
      <c r="F80" s="1"/>
      <c r="G80" s="1"/>
      <c r="H80" s="1"/>
      <c r="I80" s="1"/>
      <c r="J80" s="1"/>
      <c r="K80" s="1"/>
      <c r="L80" s="1"/>
      <c r="M80" s="1"/>
      <c r="N80" s="1"/>
    </row>
    <row r="81" spans="2:14" x14ac:dyDescent="0.2">
      <c r="B81" s="1"/>
      <c r="C81" s="1"/>
      <c r="D81" s="1"/>
      <c r="E81" s="1"/>
      <c r="F81" s="1"/>
      <c r="G81" s="1"/>
      <c r="H81" s="1"/>
      <c r="I81" s="1"/>
      <c r="J81" s="1"/>
      <c r="K81" s="1"/>
      <c r="L81" s="1"/>
      <c r="M81" s="1"/>
      <c r="N81" s="1"/>
    </row>
    <row r="82" spans="2:14" x14ac:dyDescent="0.2">
      <c r="B82" s="1"/>
      <c r="C82" s="1"/>
      <c r="D82" s="1"/>
      <c r="E82" s="1"/>
      <c r="F82" s="1"/>
      <c r="G82" s="1"/>
      <c r="H82" s="1"/>
      <c r="I82" s="1"/>
      <c r="J82" s="1"/>
      <c r="K82" s="1"/>
      <c r="L82" s="1"/>
      <c r="M82" s="1"/>
      <c r="N82" s="1"/>
    </row>
    <row r="83" spans="2:14" x14ac:dyDescent="0.2">
      <c r="B83" s="1"/>
      <c r="C83" s="1"/>
      <c r="D83" s="1"/>
      <c r="E83" s="1"/>
      <c r="F83" s="1"/>
      <c r="G83" s="1"/>
      <c r="H83" s="1"/>
      <c r="I83" s="1"/>
      <c r="J83" s="1"/>
      <c r="K83" s="1"/>
      <c r="L83" s="1"/>
      <c r="M83" s="1"/>
      <c r="N83" s="1"/>
    </row>
    <row r="84" spans="2:14" x14ac:dyDescent="0.2">
      <c r="B84" s="1"/>
      <c r="C84" s="1"/>
      <c r="D84" s="1"/>
      <c r="E84" s="1"/>
      <c r="F84" s="1"/>
      <c r="G84" s="1"/>
      <c r="H84" s="1"/>
      <c r="I84" s="1"/>
      <c r="J84" s="1"/>
      <c r="K84" s="1"/>
      <c r="L84" s="1"/>
      <c r="M84" s="1"/>
      <c r="N84" s="1"/>
    </row>
    <row r="85" spans="2:14" x14ac:dyDescent="0.2">
      <c r="B85" s="1"/>
      <c r="C85" s="1"/>
      <c r="D85" s="1"/>
      <c r="E85" s="1"/>
      <c r="F85" s="1"/>
      <c r="G85" s="1"/>
      <c r="H85" s="1"/>
      <c r="I85" s="1"/>
      <c r="J85" s="1"/>
      <c r="K85" s="1"/>
      <c r="L85" s="1"/>
      <c r="M85" s="1"/>
      <c r="N85" s="1"/>
    </row>
    <row r="86" spans="2:14" x14ac:dyDescent="0.2">
      <c r="B86" s="1"/>
      <c r="C86" s="1"/>
      <c r="D86" s="1"/>
      <c r="E86" s="1"/>
      <c r="F86" s="1"/>
      <c r="G86" s="1"/>
      <c r="H86" s="1"/>
      <c r="I86" s="1"/>
      <c r="J86" s="1"/>
      <c r="K86" s="1"/>
      <c r="L86" s="1"/>
      <c r="M86" s="1"/>
      <c r="N86" s="1"/>
    </row>
    <row r="87" spans="2:14" x14ac:dyDescent="0.2">
      <c r="B87" s="1"/>
      <c r="C87" s="1"/>
      <c r="D87" s="1"/>
      <c r="E87" s="1"/>
      <c r="F87" s="1"/>
      <c r="G87" s="1"/>
      <c r="H87" s="1"/>
      <c r="I87" s="1"/>
      <c r="J87" s="1"/>
      <c r="K87" s="1"/>
      <c r="L87" s="1"/>
      <c r="M87" s="1"/>
      <c r="N87" s="1"/>
    </row>
    <row r="88" spans="2:14" x14ac:dyDescent="0.2">
      <c r="B88" s="1"/>
      <c r="C88" s="1"/>
      <c r="D88" s="1"/>
      <c r="E88" s="1"/>
      <c r="F88" s="1"/>
      <c r="G88" s="1"/>
      <c r="H88" s="1"/>
      <c r="I88" s="1"/>
      <c r="J88" s="1"/>
      <c r="K88" s="1"/>
      <c r="L88" s="1"/>
      <c r="M88" s="1"/>
      <c r="N88" s="1"/>
    </row>
    <row r="89" spans="2:14" x14ac:dyDescent="0.2">
      <c r="B89" s="1"/>
      <c r="C89" s="1"/>
      <c r="D89" s="1"/>
      <c r="E89" s="1"/>
      <c r="F89" s="1"/>
      <c r="G89" s="1"/>
      <c r="H89" s="1"/>
      <c r="I89" s="1"/>
      <c r="J89" s="1"/>
      <c r="K89" s="1"/>
      <c r="L89" s="1"/>
      <c r="M89" s="1"/>
      <c r="N89" s="1"/>
    </row>
    <row r="90" spans="2:14" x14ac:dyDescent="0.2">
      <c r="B90" s="1"/>
      <c r="C90" s="1"/>
      <c r="D90" s="1"/>
      <c r="E90" s="1"/>
      <c r="F90" s="1"/>
      <c r="G90" s="1"/>
      <c r="H90" s="1"/>
      <c r="I90" s="1"/>
      <c r="J90" s="1"/>
      <c r="K90" s="1"/>
      <c r="L90" s="1"/>
      <c r="M90" s="1"/>
      <c r="N90" s="1"/>
    </row>
    <row r="91" spans="2:14" x14ac:dyDescent="0.2">
      <c r="B91" s="1"/>
      <c r="C91" s="1"/>
      <c r="D91" s="1"/>
      <c r="E91" s="1"/>
      <c r="F91" s="1"/>
      <c r="G91" s="1"/>
      <c r="H91" s="1"/>
      <c r="I91" s="1"/>
      <c r="J91" s="1"/>
      <c r="K91" s="1"/>
      <c r="L91" s="1"/>
      <c r="M91" s="1"/>
      <c r="N91" s="1"/>
    </row>
    <row r="92" spans="2:14" x14ac:dyDescent="0.2">
      <c r="B92" s="1"/>
      <c r="C92" s="1"/>
      <c r="D92" s="1"/>
      <c r="E92" s="1"/>
      <c r="F92" s="1"/>
      <c r="G92" s="1"/>
      <c r="H92" s="1"/>
      <c r="I92" s="1"/>
      <c r="J92" s="1"/>
      <c r="K92" s="1"/>
      <c r="L92" s="1"/>
      <c r="M92" s="1"/>
      <c r="N92" s="1"/>
    </row>
    <row r="93" spans="2:14" x14ac:dyDescent="0.2">
      <c r="B93" s="1"/>
      <c r="C93" s="1"/>
      <c r="D93" s="1"/>
      <c r="E93" s="1"/>
      <c r="F93" s="1"/>
      <c r="G93" s="1"/>
      <c r="H93" s="1"/>
      <c r="I93" s="1"/>
      <c r="J93" s="1"/>
      <c r="K93" s="1"/>
      <c r="L93" s="1"/>
      <c r="M93" s="1"/>
      <c r="N93" s="1"/>
    </row>
    <row r="94" spans="2:14" x14ac:dyDescent="0.2">
      <c r="B94" s="1"/>
      <c r="C94" s="1"/>
      <c r="D94" s="1"/>
      <c r="E94" s="1"/>
      <c r="F94" s="1"/>
      <c r="G94" s="1"/>
      <c r="H94" s="1"/>
      <c r="I94" s="1"/>
      <c r="J94" s="1"/>
      <c r="K94" s="1"/>
      <c r="L94" s="1"/>
      <c r="M94" s="1"/>
      <c r="N94" s="1"/>
    </row>
    <row r="95" spans="2:14" x14ac:dyDescent="0.2">
      <c r="B95" s="1"/>
      <c r="C95" s="1"/>
      <c r="D95" s="1"/>
      <c r="E95" s="1"/>
      <c r="F95" s="1"/>
      <c r="G95" s="1"/>
      <c r="H95" s="1"/>
      <c r="I95" s="1"/>
      <c r="J95" s="1"/>
      <c r="K95" s="1"/>
      <c r="L95" s="1"/>
      <c r="M95" s="1"/>
      <c r="N95" s="1"/>
    </row>
    <row r="96" spans="2:14" x14ac:dyDescent="0.2">
      <c r="B96" s="1"/>
      <c r="C96" s="1"/>
      <c r="D96" s="1"/>
      <c r="E96" s="1"/>
      <c r="F96" s="1"/>
      <c r="G96" s="1"/>
      <c r="H96" s="1"/>
      <c r="I96" s="1"/>
      <c r="J96" s="1"/>
      <c r="K96" s="1"/>
      <c r="L96" s="1"/>
      <c r="M96" s="1"/>
      <c r="N96" s="1"/>
    </row>
    <row r="97" spans="2:14" x14ac:dyDescent="0.2">
      <c r="B97" s="1"/>
      <c r="C97" s="1"/>
      <c r="D97" s="1"/>
      <c r="E97" s="1"/>
      <c r="F97" s="1"/>
      <c r="G97" s="1"/>
      <c r="H97" s="1"/>
      <c r="I97" s="1"/>
      <c r="J97" s="1"/>
      <c r="K97" s="1"/>
      <c r="L97" s="1"/>
      <c r="M97" s="1"/>
      <c r="N97" s="1"/>
    </row>
    <row r="98" spans="2:14" x14ac:dyDescent="0.2">
      <c r="B98" s="1"/>
      <c r="C98" s="1"/>
      <c r="D98" s="1"/>
      <c r="E98" s="1"/>
      <c r="F98" s="1"/>
      <c r="G98" s="1"/>
      <c r="H98" s="1"/>
      <c r="I98" s="1"/>
      <c r="J98" s="1"/>
      <c r="K98" s="1"/>
      <c r="L98" s="1"/>
      <c r="M98" s="1"/>
      <c r="N98" s="1"/>
    </row>
    <row r="99" spans="2:14" x14ac:dyDescent="0.2">
      <c r="B99" s="1"/>
      <c r="C99" s="1"/>
      <c r="D99" s="1"/>
      <c r="E99" s="1"/>
      <c r="F99" s="1"/>
      <c r="G99" s="1"/>
      <c r="H99" s="1"/>
      <c r="I99" s="1"/>
      <c r="J99" s="1"/>
      <c r="K99" s="1"/>
      <c r="L99" s="1"/>
      <c r="M99" s="1"/>
      <c r="N99" s="1"/>
    </row>
    <row r="100" spans="2:14" x14ac:dyDescent="0.2">
      <c r="B100" s="1"/>
      <c r="C100" s="1"/>
      <c r="D100" s="1"/>
      <c r="E100" s="1"/>
      <c r="F100" s="1"/>
      <c r="G100" s="1"/>
      <c r="H100" s="1"/>
      <c r="I100" s="1"/>
      <c r="J100" s="1"/>
      <c r="K100" s="1"/>
      <c r="L100" s="1"/>
      <c r="M100" s="1"/>
      <c r="N100" s="1"/>
    </row>
    <row r="101" spans="2:14" x14ac:dyDescent="0.2">
      <c r="B101" s="1"/>
      <c r="C101" s="1"/>
      <c r="D101" s="1"/>
      <c r="E101" s="1"/>
      <c r="F101" s="1"/>
      <c r="G101" s="1"/>
      <c r="H101" s="1"/>
      <c r="I101" s="1"/>
      <c r="J101" s="1"/>
      <c r="K101" s="1"/>
      <c r="L101" s="1"/>
      <c r="M101" s="1"/>
      <c r="N101" s="1"/>
    </row>
    <row r="102" spans="2:14" x14ac:dyDescent="0.2">
      <c r="B102" s="1"/>
      <c r="C102" s="1"/>
      <c r="D102" s="1"/>
      <c r="E102" s="1"/>
      <c r="F102" s="1"/>
      <c r="G102" s="1"/>
      <c r="H102" s="1"/>
      <c r="I102" s="1"/>
      <c r="J102" s="1"/>
      <c r="K102" s="1"/>
      <c r="L102" s="1"/>
      <c r="M102" s="1"/>
      <c r="N102" s="1"/>
    </row>
  </sheetData>
  <mergeCells count="2">
    <mergeCell ref="A1:N1"/>
    <mergeCell ref="G2:H2"/>
  </mergeCells>
  <phoneticPr fontId="7" type="noConversion"/>
  <conditionalFormatting sqref="I18">
    <cfRule type="cellIs" dxfId="1980" priority="128" stopIfTrue="1" operator="equal">
      <formula>$I$20</formula>
    </cfRule>
  </conditionalFormatting>
  <conditionalFormatting sqref="N18">
    <cfRule type="cellIs" dxfId="1979" priority="133" stopIfTrue="1" operator="equal">
      <formula>$N$20</formula>
    </cfRule>
    <cfRule type="cellIs" dxfId="1978" priority="134" stopIfTrue="1" operator="equal">
      <formula>$N$21</formula>
    </cfRule>
  </conditionalFormatting>
  <conditionalFormatting sqref="B5 B18">
    <cfRule type="top10" dxfId="1977" priority="105" bottom="1" rank="1"/>
    <cfRule type="top10" dxfId="1976" priority="106" rank="1"/>
  </conditionalFormatting>
  <conditionalFormatting sqref="C18">
    <cfRule type="top10" dxfId="1975" priority="103" bottom="1" rank="1"/>
    <cfRule type="top10" dxfId="1974" priority="104" rank="1"/>
  </conditionalFormatting>
  <conditionalFormatting sqref="D18">
    <cfRule type="top10" dxfId="1973" priority="101" bottom="1" rank="1"/>
    <cfRule type="top10" dxfId="1972" priority="102" rank="1"/>
  </conditionalFormatting>
  <conditionalFormatting sqref="E18">
    <cfRule type="top10" dxfId="1971" priority="99" bottom="1" rank="1"/>
    <cfRule type="top10" dxfId="1970" priority="100" rank="1"/>
  </conditionalFormatting>
  <conditionalFormatting sqref="F18">
    <cfRule type="top10" dxfId="1969" priority="97" bottom="1" rank="1"/>
    <cfRule type="top10" dxfId="1968" priority="98" rank="1"/>
  </conditionalFormatting>
  <conditionalFormatting sqref="G18">
    <cfRule type="top10" dxfId="1967" priority="95" bottom="1" rank="1"/>
    <cfRule type="top10" dxfId="1966" priority="96" rank="1"/>
  </conditionalFormatting>
  <conditionalFormatting sqref="H18">
    <cfRule type="top10" dxfId="1965" priority="93" bottom="1" rank="1"/>
    <cfRule type="top10" dxfId="1964" priority="94" rank="1"/>
  </conditionalFormatting>
  <conditionalFormatting sqref="J18">
    <cfRule type="top10" dxfId="1963" priority="91" bottom="1" rank="1"/>
    <cfRule type="top10" dxfId="1962" priority="92" rank="1"/>
  </conditionalFormatting>
  <conditionalFormatting sqref="K18">
    <cfRule type="top10" dxfId="1961" priority="89" bottom="1" rank="1"/>
    <cfRule type="top10" dxfId="1960" priority="90" rank="1"/>
  </conditionalFormatting>
  <conditionalFormatting sqref="L18">
    <cfRule type="top10" dxfId="1959" priority="87" bottom="1" rank="1"/>
    <cfRule type="top10" dxfId="1958" priority="88" rank="1"/>
  </conditionalFormatting>
  <conditionalFormatting sqref="M18">
    <cfRule type="top10" dxfId="1957" priority="85" bottom="1" rank="1"/>
    <cfRule type="top10" dxfId="1956" priority="86" rank="1"/>
  </conditionalFormatting>
  <conditionalFormatting sqref="B6:B17">
    <cfRule type="top10" dxfId="1955" priority="23" bottom="1" rank="1"/>
    <cfRule type="top10" dxfId="1954" priority="24" rank="1"/>
  </conditionalFormatting>
  <conditionalFormatting sqref="C5:C17">
    <cfRule type="top10" dxfId="1953" priority="21" bottom="1" rank="1"/>
    <cfRule type="top10" dxfId="1952" priority="22" rank="1"/>
  </conditionalFormatting>
  <conditionalFormatting sqref="D5:D17">
    <cfRule type="top10" dxfId="1951" priority="19" bottom="1" rank="1"/>
    <cfRule type="top10" dxfId="1950" priority="20" rank="1"/>
  </conditionalFormatting>
  <conditionalFormatting sqref="E5:E17">
    <cfRule type="top10" dxfId="1949" priority="17" bottom="1" rank="1"/>
    <cfRule type="top10" dxfId="1948" priority="18" rank="1"/>
  </conditionalFormatting>
  <conditionalFormatting sqref="F5:F17">
    <cfRule type="top10" dxfId="1947" priority="15" bottom="1" rank="1"/>
    <cfRule type="top10" dxfId="1946" priority="16" rank="1"/>
  </conditionalFormatting>
  <conditionalFormatting sqref="G5:G17">
    <cfRule type="top10" dxfId="1945" priority="13" bottom="1" rank="1"/>
    <cfRule type="top10" dxfId="1944" priority="14" rank="1"/>
  </conditionalFormatting>
  <conditionalFormatting sqref="H5:H17">
    <cfRule type="top10" dxfId="1943" priority="11" bottom="1" rank="1"/>
    <cfRule type="top10" dxfId="1942" priority="12" rank="1"/>
  </conditionalFormatting>
  <conditionalFormatting sqref="J5:J17">
    <cfRule type="top10" dxfId="1941" priority="9" bottom="1" rank="1"/>
    <cfRule type="top10" dxfId="1940" priority="10" rank="1"/>
  </conditionalFormatting>
  <conditionalFormatting sqref="K5:K17">
    <cfRule type="top10" dxfId="1939" priority="7" bottom="1" rank="1"/>
    <cfRule type="top10" dxfId="1938" priority="8" rank="1"/>
  </conditionalFormatting>
  <conditionalFormatting sqref="L5:L17">
    <cfRule type="top10" dxfId="1937" priority="5" bottom="1" rank="1"/>
    <cfRule type="top10" dxfId="1936" priority="6" rank="1"/>
  </conditionalFormatting>
  <conditionalFormatting sqref="M5:M17">
    <cfRule type="top10" dxfId="1935" priority="3" bottom="1" rank="1"/>
    <cfRule type="top10" dxfId="1934" priority="4" rank="1"/>
  </conditionalFormatting>
  <conditionalFormatting sqref="N5:N17">
    <cfRule type="top10" dxfId="1933" priority="1" bottom="1" rank="1"/>
    <cfRule type="top10" dxfId="1932" priority="2" rank="1"/>
  </conditionalFormatting>
  <pageMargins left="0.75" right="0.75" top="1" bottom="1" header="0.5" footer="0.5"/>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dimension ref="A1:AJ182"/>
  <sheetViews>
    <sheetView zoomScale="75" zoomScaleNormal="75" workbookViewId="0">
      <pane xSplit="1" ySplit="4" topLeftCell="B42" activePane="bottomRight" state="frozen"/>
      <selection activeCell="C149" sqref="C149:O149"/>
      <selection pane="topRight" activeCell="C149" sqref="C149:O149"/>
      <selection pane="bottomLeft" activeCell="C149" sqref="C149:O149"/>
      <selection pane="bottomRight" activeCell="N41" sqref="N41:N95"/>
    </sheetView>
  </sheetViews>
  <sheetFormatPr defaultRowHeight="12.75" x14ac:dyDescent="0.2"/>
  <cols>
    <col min="1" max="1" width="9.85546875" style="139" bestFit="1" customWidth="1"/>
    <col min="2" max="2" width="8.85546875" style="9" bestFit="1" customWidth="1"/>
    <col min="3" max="13" width="7.7109375" customWidth="1"/>
    <col min="14" max="14" width="9.140625" style="103" bestFit="1" customWidth="1"/>
    <col min="15" max="15" width="9.42578125" bestFit="1" customWidth="1"/>
    <col min="16" max="36" width="9.140625" style="10"/>
  </cols>
  <sheetData>
    <row r="1" spans="1:27" ht="16.5" thickBot="1" x14ac:dyDescent="0.3">
      <c r="A1" s="243" t="s">
        <v>20</v>
      </c>
      <c r="B1" s="244"/>
      <c r="C1" s="244"/>
      <c r="D1" s="244"/>
      <c r="E1" s="245"/>
      <c r="F1" s="245"/>
      <c r="G1" s="245"/>
      <c r="H1" s="245"/>
      <c r="I1" s="245"/>
      <c r="J1" s="245"/>
      <c r="K1" s="245"/>
      <c r="L1" s="245"/>
      <c r="M1" s="245"/>
      <c r="N1" s="246"/>
    </row>
    <row r="2" spans="1:27" ht="13.5" thickBot="1" x14ac:dyDescent="0.25">
      <c r="A2" s="135" t="s">
        <v>116</v>
      </c>
      <c r="B2" s="193" t="s">
        <v>175</v>
      </c>
      <c r="C2" s="37" t="s">
        <v>439</v>
      </c>
      <c r="D2" s="38"/>
      <c r="E2" s="58"/>
      <c r="F2" s="68"/>
      <c r="G2" s="247" t="s">
        <v>80</v>
      </c>
      <c r="H2" s="247"/>
      <c r="I2" s="69"/>
      <c r="J2" s="69"/>
      <c r="K2" s="69"/>
      <c r="L2" s="69"/>
      <c r="M2" s="69"/>
      <c r="N2" s="165"/>
    </row>
    <row r="3" spans="1:27" ht="13.5" thickBot="1" x14ac:dyDescent="0.25">
      <c r="A3" s="136"/>
      <c r="B3" s="194" t="s">
        <v>176</v>
      </c>
      <c r="C3" s="36" t="s">
        <v>440</v>
      </c>
      <c r="D3" s="39"/>
      <c r="E3" s="41" t="s">
        <v>78</v>
      </c>
      <c r="F3" s="65">
        <v>320</v>
      </c>
      <c r="G3" s="17"/>
      <c r="H3" s="66" t="s">
        <v>81</v>
      </c>
      <c r="I3" s="67">
        <v>97.536000000000001</v>
      </c>
      <c r="J3" s="17"/>
      <c r="K3" s="17"/>
      <c r="L3" s="17"/>
      <c r="M3" s="17"/>
      <c r="N3" s="39"/>
    </row>
    <row r="4" spans="1:27" ht="15.75" thickBot="1" x14ac:dyDescent="0.3">
      <c r="A4" s="137" t="s">
        <v>1</v>
      </c>
      <c r="B4" s="195" t="s">
        <v>2</v>
      </c>
      <c r="C4" s="43" t="s">
        <v>3</v>
      </c>
      <c r="D4" s="49" t="s">
        <v>4</v>
      </c>
      <c r="E4" s="43" t="s">
        <v>5</v>
      </c>
      <c r="F4" s="49" t="s">
        <v>6</v>
      </c>
      <c r="G4" s="43" t="s">
        <v>7</v>
      </c>
      <c r="H4" s="49" t="s">
        <v>8</v>
      </c>
      <c r="I4" s="43" t="s">
        <v>9</v>
      </c>
      <c r="J4" s="49" t="s">
        <v>10</v>
      </c>
      <c r="K4" s="43" t="s">
        <v>11</v>
      </c>
      <c r="L4" s="49" t="s">
        <v>12</v>
      </c>
      <c r="M4" s="45" t="s">
        <v>13</v>
      </c>
      <c r="N4" s="140" t="s">
        <v>582</v>
      </c>
      <c r="O4" s="143" t="s">
        <v>611</v>
      </c>
      <c r="P4" s="23"/>
      <c r="Q4" s="23"/>
      <c r="R4" s="23"/>
      <c r="S4" s="23"/>
      <c r="T4" s="23"/>
      <c r="U4" s="23"/>
      <c r="V4" s="23"/>
      <c r="W4" s="23"/>
      <c r="X4" s="23"/>
      <c r="Y4" s="23"/>
      <c r="Z4" s="23"/>
      <c r="AA4" s="23"/>
    </row>
    <row r="5" spans="1:27" ht="14.25" x14ac:dyDescent="0.2">
      <c r="A5" s="138">
        <v>1933</v>
      </c>
      <c r="B5" s="196"/>
      <c r="C5" s="98"/>
      <c r="D5" s="98"/>
      <c r="E5" s="98"/>
      <c r="F5" s="98"/>
      <c r="G5" s="98"/>
      <c r="H5" s="98"/>
      <c r="I5" s="98"/>
      <c r="J5" s="98">
        <v>366.77600000000001</v>
      </c>
      <c r="K5" s="98">
        <v>174.49799999999999</v>
      </c>
      <c r="L5" s="98">
        <v>503.93599999999998</v>
      </c>
      <c r="M5" s="98">
        <v>421.13199999999995</v>
      </c>
      <c r="N5" s="174" t="str">
        <f t="shared" ref="N5:N16" si="0">IF(COUNT(B5:M5)=12,SUM(B5:M5),"")</f>
        <v/>
      </c>
      <c r="O5" s="144"/>
    </row>
    <row r="6" spans="1:27" ht="14.25" x14ac:dyDescent="0.2">
      <c r="A6" s="138">
        <v>1934</v>
      </c>
      <c r="B6" s="218">
        <v>64.007999999999996</v>
      </c>
      <c r="C6" s="98">
        <v>22.097999999999999</v>
      </c>
      <c r="D6" s="98">
        <v>25.4</v>
      </c>
      <c r="E6" s="98">
        <v>57.404000000000003</v>
      </c>
      <c r="F6" s="98"/>
      <c r="G6" s="98"/>
      <c r="H6" s="98">
        <v>278.892</v>
      </c>
      <c r="I6" s="98">
        <v>265.17599999999999</v>
      </c>
      <c r="J6" s="98">
        <v>266.7</v>
      </c>
      <c r="K6" s="98">
        <v>422.40199999999993</v>
      </c>
      <c r="L6" s="98">
        <v>491.74400000000003</v>
      </c>
      <c r="M6" s="98">
        <v>267.97000000000003</v>
      </c>
      <c r="N6" s="174" t="str">
        <f t="shared" si="0"/>
        <v/>
      </c>
      <c r="O6" s="144"/>
    </row>
    <row r="7" spans="1:27" ht="14.25" x14ac:dyDescent="0.2">
      <c r="A7" s="138">
        <v>1935</v>
      </c>
      <c r="B7" s="218">
        <v>228.09200000000001</v>
      </c>
      <c r="C7" s="98">
        <v>62.484000000000002</v>
      </c>
      <c r="D7" s="98">
        <v>63.753999999999998</v>
      </c>
      <c r="E7" s="98">
        <v>122.682</v>
      </c>
      <c r="F7" s="98">
        <v>402.84399999999999</v>
      </c>
      <c r="G7" s="98">
        <v>261.36599999999999</v>
      </c>
      <c r="H7" s="98">
        <v>592.32799999999997</v>
      </c>
      <c r="I7" s="98">
        <v>375.41199999999998</v>
      </c>
      <c r="J7" s="98">
        <v>268.22399999999999</v>
      </c>
      <c r="K7" s="98">
        <v>403.60599999999999</v>
      </c>
      <c r="L7" s="98">
        <v>1406.144</v>
      </c>
      <c r="M7" s="98">
        <v>511.55599999999998</v>
      </c>
      <c r="N7" s="174">
        <f t="shared" si="0"/>
        <v>4698.4920000000002</v>
      </c>
      <c r="O7" s="144">
        <f t="shared" ref="O7:O33" si="1">RANK(N7,N$5:N$99,0)</f>
        <v>2</v>
      </c>
    </row>
    <row r="8" spans="1:27" ht="14.25" x14ac:dyDescent="0.2">
      <c r="A8" s="138">
        <v>1936</v>
      </c>
      <c r="B8" s="218">
        <v>53.847999999999999</v>
      </c>
      <c r="C8" s="98">
        <v>23.114000000000001</v>
      </c>
      <c r="D8" s="98">
        <v>39.116</v>
      </c>
      <c r="E8" s="98">
        <v>113.792</v>
      </c>
      <c r="F8" s="98">
        <v>482.85399999999998</v>
      </c>
      <c r="G8" s="98">
        <v>223.26599999999999</v>
      </c>
      <c r="H8" s="98">
        <v>411.98799999999994</v>
      </c>
      <c r="I8" s="98">
        <v>405.38400000000001</v>
      </c>
      <c r="J8" s="98">
        <v>291.846</v>
      </c>
      <c r="K8" s="98">
        <v>271.52600000000001</v>
      </c>
      <c r="L8" s="98">
        <v>518.92200000000003</v>
      </c>
      <c r="M8" s="98">
        <v>66.548000000000002</v>
      </c>
      <c r="N8" s="174">
        <f t="shared" si="0"/>
        <v>2902.2039999999997</v>
      </c>
      <c r="O8" s="144">
        <f t="shared" si="1"/>
        <v>54</v>
      </c>
    </row>
    <row r="9" spans="1:27" ht="14.25" x14ac:dyDescent="0.2">
      <c r="A9" s="138">
        <v>1937</v>
      </c>
      <c r="B9" s="218">
        <v>253.49199999999999</v>
      </c>
      <c r="C9" s="98">
        <v>57.15</v>
      </c>
      <c r="D9" s="98">
        <v>28.956</v>
      </c>
      <c r="E9" s="98">
        <v>86.614000000000004</v>
      </c>
      <c r="F9" s="98">
        <v>432.56200000000001</v>
      </c>
      <c r="G9" s="98">
        <v>405.38400000000001</v>
      </c>
      <c r="H9" s="98">
        <v>438.65800000000002</v>
      </c>
      <c r="I9" s="98">
        <v>329.94600000000003</v>
      </c>
      <c r="J9" s="98">
        <v>325.62799999999999</v>
      </c>
      <c r="K9" s="98">
        <v>370.58600000000001</v>
      </c>
      <c r="L9" s="98">
        <v>448.56400000000002</v>
      </c>
      <c r="M9" s="98">
        <v>611.37800000000004</v>
      </c>
      <c r="N9" s="174">
        <f t="shared" si="0"/>
        <v>3788.9179999999997</v>
      </c>
      <c r="O9" s="144">
        <f t="shared" si="1"/>
        <v>12</v>
      </c>
    </row>
    <row r="10" spans="1:27" ht="14.25" x14ac:dyDescent="0.2">
      <c r="A10" s="138">
        <v>1938</v>
      </c>
      <c r="B10" s="218">
        <v>54.356000000000002</v>
      </c>
      <c r="C10" s="98">
        <v>69.341999999999999</v>
      </c>
      <c r="D10" s="98">
        <v>22.097999999999999</v>
      </c>
      <c r="E10" s="98">
        <v>296.41800000000001</v>
      </c>
      <c r="F10" s="98">
        <v>669.54399999999998</v>
      </c>
      <c r="G10" s="98">
        <v>470.66199999999998</v>
      </c>
      <c r="H10" s="98">
        <v>250.19</v>
      </c>
      <c r="I10" s="98">
        <v>441.19799999999998</v>
      </c>
      <c r="J10" s="98">
        <v>350.52</v>
      </c>
      <c r="K10" s="98">
        <v>176.53</v>
      </c>
      <c r="L10" s="98">
        <v>289.05200000000002</v>
      </c>
      <c r="M10" s="98">
        <v>565.91200000000003</v>
      </c>
      <c r="N10" s="174">
        <f t="shared" si="0"/>
        <v>3655.8220000000001</v>
      </c>
      <c r="O10" s="144">
        <f t="shared" si="1"/>
        <v>14</v>
      </c>
    </row>
    <row r="11" spans="1:27" ht="14.25" x14ac:dyDescent="0.2">
      <c r="A11" s="138">
        <v>1939</v>
      </c>
      <c r="B11" s="218">
        <v>25.4</v>
      </c>
      <c r="C11" s="98">
        <v>7.62</v>
      </c>
      <c r="D11" s="98">
        <v>37.591999999999999</v>
      </c>
      <c r="E11" s="98">
        <v>58.673999999999999</v>
      </c>
      <c r="F11" s="98">
        <v>155.95599999999999</v>
      </c>
      <c r="G11" s="98">
        <v>331.47</v>
      </c>
      <c r="H11" s="98">
        <v>179.578</v>
      </c>
      <c r="I11" s="98">
        <v>483.87</v>
      </c>
      <c r="J11" s="98">
        <v>310.642</v>
      </c>
      <c r="K11" s="98">
        <v>194.56399999999999</v>
      </c>
      <c r="L11" s="98">
        <v>515.11199999999997</v>
      </c>
      <c r="M11" s="98">
        <v>284.988</v>
      </c>
      <c r="N11" s="174">
        <f t="shared" si="0"/>
        <v>2585.4659999999999</v>
      </c>
      <c r="O11" s="144">
        <f t="shared" si="1"/>
        <v>70</v>
      </c>
    </row>
    <row r="12" spans="1:27" ht="14.25" x14ac:dyDescent="0.2">
      <c r="A12" s="138">
        <v>1940</v>
      </c>
      <c r="B12" s="218">
        <v>161.29</v>
      </c>
      <c r="C12" s="98">
        <v>91.186000000000007</v>
      </c>
      <c r="D12" s="98">
        <v>46.228000000000002</v>
      </c>
      <c r="E12" s="98">
        <v>48.26</v>
      </c>
      <c r="F12" s="98">
        <v>355.346</v>
      </c>
      <c r="G12" s="98">
        <v>303.52999999999997</v>
      </c>
      <c r="H12" s="98">
        <v>287.78199999999998</v>
      </c>
      <c r="I12" s="98">
        <v>470.916</v>
      </c>
      <c r="J12" s="98">
        <v>286.76600000000002</v>
      </c>
      <c r="K12" s="98">
        <v>362.96600000000001</v>
      </c>
      <c r="L12" s="98">
        <v>421.89400000000001</v>
      </c>
      <c r="M12" s="98">
        <v>60.706000000000003</v>
      </c>
      <c r="N12" s="174">
        <f t="shared" si="0"/>
        <v>2896.87</v>
      </c>
      <c r="O12" s="144">
        <f t="shared" si="1"/>
        <v>55</v>
      </c>
    </row>
    <row r="13" spans="1:27" ht="14.25" x14ac:dyDescent="0.2">
      <c r="A13" s="138">
        <v>1941</v>
      </c>
      <c r="B13" s="218">
        <v>68.072000000000003</v>
      </c>
      <c r="C13" s="98">
        <v>140.97</v>
      </c>
      <c r="D13" s="98">
        <v>85.852000000000004</v>
      </c>
      <c r="E13" s="98">
        <v>62.484000000000002</v>
      </c>
      <c r="F13" s="98">
        <v>351.79</v>
      </c>
      <c r="G13" s="98">
        <v>356.87</v>
      </c>
      <c r="H13" s="98">
        <v>309.88</v>
      </c>
      <c r="I13" s="98">
        <v>430.02199999999999</v>
      </c>
      <c r="J13" s="98">
        <v>249.428</v>
      </c>
      <c r="K13" s="98">
        <v>805.94200000000001</v>
      </c>
      <c r="L13" s="98">
        <v>499.11</v>
      </c>
      <c r="M13" s="98">
        <v>108.20399999999999</v>
      </c>
      <c r="N13" s="174">
        <f t="shared" si="0"/>
        <v>3468.6240000000003</v>
      </c>
      <c r="O13" s="144">
        <f t="shared" si="1"/>
        <v>19</v>
      </c>
    </row>
    <row r="14" spans="1:27" ht="14.25" x14ac:dyDescent="0.2">
      <c r="A14" s="138">
        <v>1942</v>
      </c>
      <c r="B14" s="218">
        <v>51.308</v>
      </c>
      <c r="C14" s="98">
        <v>38.607999999999997</v>
      </c>
      <c r="D14" s="98">
        <v>133.60400000000001</v>
      </c>
      <c r="E14" s="98">
        <v>176.78399999999999</v>
      </c>
      <c r="F14" s="98">
        <v>311.65800000000002</v>
      </c>
      <c r="G14" s="98">
        <v>584.20000000000005</v>
      </c>
      <c r="H14" s="98">
        <v>274.57400000000001</v>
      </c>
      <c r="I14" s="98">
        <v>420.37</v>
      </c>
      <c r="J14" s="98">
        <v>271.52600000000001</v>
      </c>
      <c r="K14" s="98">
        <v>556.76800000000003</v>
      </c>
      <c r="L14" s="98">
        <v>196.85</v>
      </c>
      <c r="M14" s="98">
        <v>334.51799999999997</v>
      </c>
      <c r="N14" s="174">
        <f t="shared" si="0"/>
        <v>3350.768</v>
      </c>
      <c r="O14" s="144">
        <f t="shared" si="1"/>
        <v>25</v>
      </c>
    </row>
    <row r="15" spans="1:27" ht="14.25" x14ac:dyDescent="0.2">
      <c r="A15" s="138">
        <v>1943</v>
      </c>
      <c r="B15" s="218">
        <v>105.41</v>
      </c>
      <c r="C15" s="98">
        <v>169.92599999999999</v>
      </c>
      <c r="D15" s="98">
        <v>29.463999999999999</v>
      </c>
      <c r="E15" s="98">
        <v>190.75399999999999</v>
      </c>
      <c r="F15" s="98">
        <v>285.24200000000002</v>
      </c>
      <c r="G15" s="98">
        <v>349.25</v>
      </c>
      <c r="H15" s="98">
        <v>242.06200000000001</v>
      </c>
      <c r="I15" s="98">
        <v>379.476</v>
      </c>
      <c r="J15" s="98">
        <v>420.87799999999999</v>
      </c>
      <c r="K15" s="98">
        <v>299.97399999999999</v>
      </c>
      <c r="L15" s="98">
        <v>241.554</v>
      </c>
      <c r="M15" s="98">
        <v>571.24599999999998</v>
      </c>
      <c r="N15" s="174">
        <f t="shared" si="0"/>
        <v>3285.2360000000008</v>
      </c>
      <c r="O15" s="144">
        <f t="shared" si="1"/>
        <v>30</v>
      </c>
    </row>
    <row r="16" spans="1:27" ht="14.25" x14ac:dyDescent="0.2">
      <c r="A16" s="138">
        <v>1944</v>
      </c>
      <c r="B16" s="218">
        <v>92.963999999999999</v>
      </c>
      <c r="C16" s="98">
        <v>91.44</v>
      </c>
      <c r="D16" s="98">
        <v>22.606000000000002</v>
      </c>
      <c r="E16" s="98">
        <v>257.048</v>
      </c>
      <c r="F16" s="98">
        <v>366.52199999999999</v>
      </c>
      <c r="G16" s="98">
        <v>245.364</v>
      </c>
      <c r="H16" s="98">
        <v>502.666</v>
      </c>
      <c r="I16" s="98">
        <v>507.74599999999998</v>
      </c>
      <c r="J16" s="98">
        <v>259.334</v>
      </c>
      <c r="K16" s="98">
        <v>483.61599999999999</v>
      </c>
      <c r="L16" s="98">
        <v>420.62399999999997</v>
      </c>
      <c r="M16" s="98">
        <v>723.64599999999996</v>
      </c>
      <c r="N16" s="174">
        <f t="shared" si="0"/>
        <v>3973.5759999999991</v>
      </c>
      <c r="O16" s="144">
        <f t="shared" si="1"/>
        <v>7</v>
      </c>
    </row>
    <row r="17" spans="1:15" ht="14.25" x14ac:dyDescent="0.2">
      <c r="A17" s="138">
        <v>1945</v>
      </c>
      <c r="B17" s="218">
        <v>82.296000000000006</v>
      </c>
      <c r="C17" s="98">
        <v>38.1</v>
      </c>
      <c r="D17" s="98">
        <v>16.763999999999999</v>
      </c>
      <c r="E17" s="98">
        <v>92.71</v>
      </c>
      <c r="F17" s="98">
        <v>331.47</v>
      </c>
      <c r="G17" s="98">
        <v>517.14400000000001</v>
      </c>
      <c r="H17" s="98">
        <v>362.71199999999999</v>
      </c>
      <c r="I17" s="98">
        <v>427.22800000000001</v>
      </c>
      <c r="J17" s="98">
        <v>248.666</v>
      </c>
      <c r="K17" s="98">
        <v>225.80600000000001</v>
      </c>
      <c r="L17" s="98">
        <v>287.78199999999998</v>
      </c>
      <c r="M17" s="98">
        <v>373.12599999999998</v>
      </c>
      <c r="N17" s="174">
        <f t="shared" ref="N17:N80" si="2">IF(COUNT(B17:M17)=12,SUM(B17:M17),"")</f>
        <v>3003.8040000000001</v>
      </c>
      <c r="O17" s="144">
        <f t="shared" si="1"/>
        <v>46</v>
      </c>
    </row>
    <row r="18" spans="1:15" ht="14.25" x14ac:dyDescent="0.2">
      <c r="A18" s="138">
        <v>1946</v>
      </c>
      <c r="B18" s="218">
        <v>22.606000000000002</v>
      </c>
      <c r="C18" s="98">
        <v>43.688000000000002</v>
      </c>
      <c r="D18" s="98">
        <v>32.003999999999998</v>
      </c>
      <c r="E18" s="98">
        <v>48.514000000000003</v>
      </c>
      <c r="F18" s="98">
        <v>421.89400000000001</v>
      </c>
      <c r="G18" s="98">
        <v>310.89600000000002</v>
      </c>
      <c r="H18" s="98">
        <v>475.488</v>
      </c>
      <c r="I18" s="98">
        <v>272.79599999999999</v>
      </c>
      <c r="J18" s="98">
        <v>455.16800000000001</v>
      </c>
      <c r="K18" s="98">
        <v>316.738</v>
      </c>
      <c r="L18" s="98">
        <v>149.60599999999999</v>
      </c>
      <c r="M18" s="98">
        <v>522.73199999999997</v>
      </c>
      <c r="N18" s="174">
        <f t="shared" si="2"/>
        <v>3072.13</v>
      </c>
      <c r="O18" s="144">
        <f t="shared" si="1"/>
        <v>44</v>
      </c>
    </row>
    <row r="19" spans="1:15" ht="14.25" x14ac:dyDescent="0.2">
      <c r="A19" s="138">
        <v>1947</v>
      </c>
      <c r="B19" s="218">
        <v>20.065999999999999</v>
      </c>
      <c r="C19" s="98">
        <v>50.545999999999999</v>
      </c>
      <c r="D19" s="98">
        <v>21.844000000000001</v>
      </c>
      <c r="E19" s="98">
        <v>172.21199999999999</v>
      </c>
      <c r="F19" s="98">
        <v>149.60599999999999</v>
      </c>
      <c r="G19" s="98">
        <v>386.334</v>
      </c>
      <c r="H19" s="98">
        <v>255.77799999999999</v>
      </c>
      <c r="I19" s="98">
        <v>344.17</v>
      </c>
      <c r="J19" s="98">
        <v>262.12799999999999</v>
      </c>
      <c r="K19" s="98">
        <v>347.47199999999998</v>
      </c>
      <c r="L19" s="98">
        <v>244.09399999999999</v>
      </c>
      <c r="M19" s="98">
        <v>248.15799999999999</v>
      </c>
      <c r="N19" s="174">
        <f t="shared" si="2"/>
        <v>2502.4079999999999</v>
      </c>
      <c r="O19" s="144">
        <f t="shared" si="1"/>
        <v>75</v>
      </c>
    </row>
    <row r="20" spans="1:15" ht="14.25" x14ac:dyDescent="0.2">
      <c r="A20" s="138">
        <v>1948</v>
      </c>
      <c r="B20" s="218">
        <v>54.61</v>
      </c>
      <c r="C20" s="98">
        <v>12.954000000000001</v>
      </c>
      <c r="D20" s="98">
        <v>19.303999999999998</v>
      </c>
      <c r="E20" s="98">
        <v>29.718</v>
      </c>
      <c r="F20" s="98">
        <v>226.06</v>
      </c>
      <c r="G20" s="98">
        <v>411.98799999999994</v>
      </c>
      <c r="H20" s="98">
        <v>325.37400000000002</v>
      </c>
      <c r="I20" s="98">
        <v>260.096</v>
      </c>
      <c r="J20" s="98">
        <v>220.98</v>
      </c>
      <c r="K20" s="98">
        <v>288.29000000000002</v>
      </c>
      <c r="L20" s="98">
        <v>571.75400000000002</v>
      </c>
      <c r="M20" s="98">
        <v>94.233999999999995</v>
      </c>
      <c r="N20" s="174">
        <f t="shared" si="2"/>
        <v>2515.3620000000001</v>
      </c>
      <c r="O20" s="144">
        <f t="shared" si="1"/>
        <v>73</v>
      </c>
    </row>
    <row r="21" spans="1:15" ht="14.25" x14ac:dyDescent="0.2">
      <c r="A21" s="138">
        <v>1949</v>
      </c>
      <c r="B21" s="218">
        <v>23.367999999999999</v>
      </c>
      <c r="C21" s="98">
        <v>38.1</v>
      </c>
      <c r="D21" s="98">
        <v>29.463999999999999</v>
      </c>
      <c r="E21" s="98">
        <v>118.872</v>
      </c>
      <c r="F21" s="98">
        <v>251.20599999999999</v>
      </c>
      <c r="G21" s="98">
        <v>541.274</v>
      </c>
      <c r="H21" s="98">
        <v>408.178</v>
      </c>
      <c r="I21" s="98">
        <v>358.64800000000002</v>
      </c>
      <c r="J21" s="98">
        <v>459.74</v>
      </c>
      <c r="K21" s="98">
        <v>359.91800000000001</v>
      </c>
      <c r="L21" s="98">
        <v>394.97</v>
      </c>
      <c r="M21" s="98">
        <v>233.42599999999999</v>
      </c>
      <c r="N21" s="174">
        <f t="shared" si="2"/>
        <v>3217.1640000000002</v>
      </c>
      <c r="O21" s="144">
        <f t="shared" si="1"/>
        <v>34</v>
      </c>
    </row>
    <row r="22" spans="1:15" ht="14.25" x14ac:dyDescent="0.2">
      <c r="A22" s="138">
        <v>1950</v>
      </c>
      <c r="B22" s="218">
        <v>48.514000000000003</v>
      </c>
      <c r="C22" s="98">
        <v>98.552000000000007</v>
      </c>
      <c r="D22" s="98">
        <v>25.654</v>
      </c>
      <c r="E22" s="98">
        <v>271.52600000000001</v>
      </c>
      <c r="F22" s="98">
        <v>303.78399999999999</v>
      </c>
      <c r="G22" s="98">
        <v>293.11599999999999</v>
      </c>
      <c r="H22" s="98">
        <v>511.81</v>
      </c>
      <c r="I22" s="98">
        <v>446.024</v>
      </c>
      <c r="J22" s="98">
        <v>421.89400000000001</v>
      </c>
      <c r="K22" s="98">
        <v>180.59399999999999</v>
      </c>
      <c r="L22" s="98">
        <v>362.45800000000003</v>
      </c>
      <c r="M22" s="98">
        <v>446.024</v>
      </c>
      <c r="N22" s="174">
        <f t="shared" si="2"/>
        <v>3409.95</v>
      </c>
      <c r="O22" s="144">
        <f t="shared" si="1"/>
        <v>23</v>
      </c>
    </row>
    <row r="23" spans="1:15" ht="14.25" x14ac:dyDescent="0.2">
      <c r="A23" s="138">
        <v>1951</v>
      </c>
      <c r="B23" s="218">
        <v>51.816000000000003</v>
      </c>
      <c r="C23" s="98">
        <v>323.34199999999998</v>
      </c>
      <c r="D23" s="98">
        <v>32.512</v>
      </c>
      <c r="E23" s="98">
        <v>230.63200000000001</v>
      </c>
      <c r="F23" s="98">
        <v>368.80799999999999</v>
      </c>
      <c r="G23" s="98">
        <v>281.178</v>
      </c>
      <c r="H23" s="98">
        <v>299.46600000000001</v>
      </c>
      <c r="I23" s="98">
        <v>371.09399999999999</v>
      </c>
      <c r="J23" s="98">
        <v>274.57400000000001</v>
      </c>
      <c r="K23" s="98">
        <v>360.68</v>
      </c>
      <c r="L23" s="98">
        <v>255.27</v>
      </c>
      <c r="M23" s="98">
        <v>261.11200000000002</v>
      </c>
      <c r="N23" s="174">
        <f t="shared" si="2"/>
        <v>3110.4839999999999</v>
      </c>
      <c r="O23" s="144">
        <f t="shared" si="1"/>
        <v>42</v>
      </c>
    </row>
    <row r="24" spans="1:15" ht="14.25" x14ac:dyDescent="0.2">
      <c r="A24" s="138">
        <v>1952</v>
      </c>
      <c r="B24" s="218">
        <v>112.52200000000001</v>
      </c>
      <c r="C24" s="98">
        <v>28.956</v>
      </c>
      <c r="D24" s="98">
        <v>8.6359999999999992</v>
      </c>
      <c r="E24" s="98">
        <v>208.53400000000002</v>
      </c>
      <c r="F24" s="98">
        <v>372.11</v>
      </c>
      <c r="G24" s="98">
        <v>255.77799999999999</v>
      </c>
      <c r="H24" s="98">
        <v>455.93</v>
      </c>
      <c r="I24" s="98">
        <v>470.66199999999998</v>
      </c>
      <c r="J24" s="98">
        <v>381</v>
      </c>
      <c r="K24" s="98">
        <v>706.12</v>
      </c>
      <c r="L24" s="98">
        <v>212.85200000000003</v>
      </c>
      <c r="M24" s="98">
        <v>384.55599999999998</v>
      </c>
      <c r="N24" s="174">
        <f t="shared" si="2"/>
        <v>3597.6559999999999</v>
      </c>
      <c r="O24" s="144">
        <f t="shared" si="1"/>
        <v>15</v>
      </c>
    </row>
    <row r="25" spans="1:15" ht="14.25" x14ac:dyDescent="0.2">
      <c r="A25" s="138">
        <v>1953</v>
      </c>
      <c r="B25" s="218">
        <v>322.58</v>
      </c>
      <c r="C25" s="98">
        <v>51.308</v>
      </c>
      <c r="D25" s="98">
        <v>56.896000000000001</v>
      </c>
      <c r="E25" s="98">
        <v>130.55600000000001</v>
      </c>
      <c r="F25" s="98">
        <v>392.93799999999999</v>
      </c>
      <c r="G25" s="98">
        <v>182.626</v>
      </c>
      <c r="H25" s="98">
        <v>367.03</v>
      </c>
      <c r="I25" s="98">
        <v>270.25599999999997</v>
      </c>
      <c r="J25" s="98">
        <v>159.25800000000001</v>
      </c>
      <c r="K25" s="98">
        <v>401.57400000000001</v>
      </c>
      <c r="L25" s="98">
        <v>326.64400000000001</v>
      </c>
      <c r="M25" s="98">
        <v>303.52999999999997</v>
      </c>
      <c r="N25" s="174">
        <f t="shared" si="2"/>
        <v>2965.1959999999999</v>
      </c>
      <c r="O25" s="144">
        <f t="shared" si="1"/>
        <v>50</v>
      </c>
    </row>
    <row r="26" spans="1:15" ht="14.25" x14ac:dyDescent="0.2">
      <c r="A26" s="138">
        <v>1954</v>
      </c>
      <c r="B26" s="218">
        <v>51.308</v>
      </c>
      <c r="C26" s="98">
        <v>74.168000000000006</v>
      </c>
      <c r="D26" s="98">
        <v>46.735999999999997</v>
      </c>
      <c r="E26" s="98">
        <v>137.16</v>
      </c>
      <c r="F26" s="98">
        <v>374.39600000000002</v>
      </c>
      <c r="G26" s="98">
        <v>417.322</v>
      </c>
      <c r="H26" s="98">
        <v>416.05199999999996</v>
      </c>
      <c r="I26" s="98">
        <v>360.93400000000003</v>
      </c>
      <c r="J26" s="98">
        <v>398.52600000000001</v>
      </c>
      <c r="K26" s="98">
        <v>244.09399999999999</v>
      </c>
      <c r="L26" s="98">
        <v>550.41800000000001</v>
      </c>
      <c r="M26" s="98">
        <v>406.14600000000002</v>
      </c>
      <c r="N26" s="174">
        <f t="shared" si="2"/>
        <v>3477.26</v>
      </c>
      <c r="O26" s="144">
        <f t="shared" si="1"/>
        <v>17</v>
      </c>
    </row>
    <row r="27" spans="1:15" ht="14.25" x14ac:dyDescent="0.2">
      <c r="A27" s="138">
        <v>1955</v>
      </c>
      <c r="B27" s="218">
        <v>403.60599999999999</v>
      </c>
      <c r="C27" s="98">
        <v>23.114000000000001</v>
      </c>
      <c r="D27" s="98">
        <v>70.611999999999995</v>
      </c>
      <c r="E27" s="98">
        <v>26.67</v>
      </c>
      <c r="F27" s="98">
        <v>226.06</v>
      </c>
      <c r="G27" s="98">
        <v>199.898</v>
      </c>
      <c r="H27" s="98">
        <v>389.63600000000002</v>
      </c>
      <c r="I27" s="98">
        <v>628.14200000000005</v>
      </c>
      <c r="J27" s="98">
        <v>324.61200000000002</v>
      </c>
      <c r="K27" s="98">
        <v>202.69200000000001</v>
      </c>
      <c r="L27" s="98">
        <v>727.71</v>
      </c>
      <c r="M27" s="98">
        <v>271.77999999999997</v>
      </c>
      <c r="N27" s="174">
        <f t="shared" si="2"/>
        <v>3494.5320000000002</v>
      </c>
      <c r="O27" s="144">
        <f t="shared" si="1"/>
        <v>16</v>
      </c>
    </row>
    <row r="28" spans="1:15" ht="14.25" x14ac:dyDescent="0.2">
      <c r="A28" s="138">
        <v>1956</v>
      </c>
      <c r="B28" s="218">
        <v>319.024</v>
      </c>
      <c r="C28" s="98">
        <v>70.358000000000004</v>
      </c>
      <c r="D28" s="98">
        <v>122.428</v>
      </c>
      <c r="E28" s="98">
        <v>118.872</v>
      </c>
      <c r="F28" s="98">
        <v>579.88199999999995</v>
      </c>
      <c r="G28" s="98">
        <v>389.89</v>
      </c>
      <c r="H28" s="98">
        <v>449.834</v>
      </c>
      <c r="I28" s="98">
        <v>344.42399999999998</v>
      </c>
      <c r="J28" s="98">
        <v>327.91399999999999</v>
      </c>
      <c r="K28" s="98">
        <v>316.23</v>
      </c>
      <c r="L28" s="98">
        <v>540.76599999999996</v>
      </c>
      <c r="M28" s="98">
        <v>154.94</v>
      </c>
      <c r="N28" s="174">
        <f t="shared" si="2"/>
        <v>3734.5619999999994</v>
      </c>
      <c r="O28" s="144">
        <f t="shared" si="1"/>
        <v>13</v>
      </c>
    </row>
    <row r="29" spans="1:15" ht="14.25" x14ac:dyDescent="0.2">
      <c r="A29" s="138">
        <v>1957</v>
      </c>
      <c r="B29" s="218">
        <v>33.020000000000003</v>
      </c>
      <c r="C29" s="98">
        <v>33.274000000000001</v>
      </c>
      <c r="D29" s="98">
        <v>2.54</v>
      </c>
      <c r="E29" s="98">
        <v>8.3819999999999997</v>
      </c>
      <c r="F29" s="98">
        <v>294.13200000000001</v>
      </c>
      <c r="G29" s="98">
        <v>222.25</v>
      </c>
      <c r="H29" s="98">
        <v>190.24600000000001</v>
      </c>
      <c r="I29" s="98">
        <v>288.798</v>
      </c>
      <c r="J29" s="98">
        <v>268.98599999999999</v>
      </c>
      <c r="K29" s="98">
        <v>349.50400000000002</v>
      </c>
      <c r="L29" s="98">
        <v>584.96199999999999</v>
      </c>
      <c r="M29" s="98">
        <v>215.64599999999999</v>
      </c>
      <c r="N29" s="174">
        <f t="shared" si="2"/>
        <v>2491.7399999999998</v>
      </c>
      <c r="O29" s="144">
        <f t="shared" si="1"/>
        <v>76</v>
      </c>
    </row>
    <row r="30" spans="1:15" ht="14.25" x14ac:dyDescent="0.2">
      <c r="A30" s="138">
        <v>1958</v>
      </c>
      <c r="B30" s="218">
        <v>155.95599999999999</v>
      </c>
      <c r="C30" s="98">
        <v>86.614000000000004</v>
      </c>
      <c r="D30" s="98">
        <v>119.38</v>
      </c>
      <c r="E30" s="98">
        <v>38.1</v>
      </c>
      <c r="F30" s="98">
        <v>323.85000000000002</v>
      </c>
      <c r="G30" s="98">
        <v>320.80200000000002</v>
      </c>
      <c r="H30" s="98">
        <v>539.49599999999998</v>
      </c>
      <c r="I30" s="98">
        <v>333.75599999999997</v>
      </c>
      <c r="J30" s="98">
        <v>379.476</v>
      </c>
      <c r="K30" s="98">
        <v>295.91000000000003</v>
      </c>
      <c r="L30" s="98">
        <v>359.41</v>
      </c>
      <c r="M30" s="98">
        <v>208.78800000000001</v>
      </c>
      <c r="N30" s="174">
        <f t="shared" si="2"/>
        <v>3161.538</v>
      </c>
      <c r="O30" s="144">
        <f t="shared" si="1"/>
        <v>38</v>
      </c>
    </row>
    <row r="31" spans="1:15" ht="14.25" x14ac:dyDescent="0.2">
      <c r="A31" s="138">
        <v>1959</v>
      </c>
      <c r="B31" s="218">
        <v>33.274000000000001</v>
      </c>
      <c r="C31" s="98">
        <v>12.446</v>
      </c>
      <c r="D31" s="98">
        <v>8.3819999999999997</v>
      </c>
      <c r="E31" s="98">
        <v>96.52</v>
      </c>
      <c r="F31" s="98">
        <v>198.62799999999999</v>
      </c>
      <c r="G31" s="98">
        <v>327.15199999999999</v>
      </c>
      <c r="H31" s="98">
        <v>312.928</v>
      </c>
      <c r="I31" s="98">
        <v>275.33600000000001</v>
      </c>
      <c r="J31" s="98">
        <v>403.86</v>
      </c>
      <c r="K31" s="98">
        <v>338.07400000000001</v>
      </c>
      <c r="L31" s="98">
        <v>464.82</v>
      </c>
      <c r="M31" s="98">
        <v>804.92600000000004</v>
      </c>
      <c r="N31" s="174">
        <f t="shared" si="2"/>
        <v>3276.3460000000005</v>
      </c>
      <c r="O31" s="144">
        <f t="shared" si="1"/>
        <v>31</v>
      </c>
    </row>
    <row r="32" spans="1:15" ht="14.25" x14ac:dyDescent="0.2">
      <c r="A32" s="138">
        <v>1960</v>
      </c>
      <c r="B32" s="218">
        <v>157.73400000000001</v>
      </c>
      <c r="C32" s="98">
        <v>32.512</v>
      </c>
      <c r="D32" s="98">
        <v>93.98</v>
      </c>
      <c r="E32" s="98">
        <v>333.50200000000001</v>
      </c>
      <c r="F32" s="98">
        <v>430.53</v>
      </c>
      <c r="G32" s="98">
        <v>249.428</v>
      </c>
      <c r="H32" s="98">
        <v>241.3</v>
      </c>
      <c r="I32" s="98">
        <v>321.81799999999998</v>
      </c>
      <c r="J32" s="98">
        <v>406.90800000000002</v>
      </c>
      <c r="K32" s="98">
        <v>257.30200000000002</v>
      </c>
      <c r="L32" s="98">
        <v>319.53199999999998</v>
      </c>
      <c r="M32" s="98">
        <v>505.714</v>
      </c>
      <c r="N32" s="174">
        <f t="shared" si="2"/>
        <v>3350.26</v>
      </c>
      <c r="O32" s="144">
        <f t="shared" si="1"/>
        <v>26</v>
      </c>
    </row>
    <row r="33" spans="1:16" ht="14.25" x14ac:dyDescent="0.2">
      <c r="A33" s="138">
        <v>1961</v>
      </c>
      <c r="B33" s="218">
        <v>43.688000000000002</v>
      </c>
      <c r="C33" s="98">
        <v>18.795999999999999</v>
      </c>
      <c r="D33" s="98">
        <v>18.033999999999999</v>
      </c>
      <c r="E33" s="98">
        <v>164.59200000000001</v>
      </c>
      <c r="F33" s="98">
        <v>214.37599999999998</v>
      </c>
      <c r="G33" s="98">
        <v>471.93200000000002</v>
      </c>
      <c r="H33" s="98">
        <v>262.63600000000002</v>
      </c>
      <c r="I33" s="98">
        <v>320.29399999999998</v>
      </c>
      <c r="J33" s="98">
        <v>286.00400000000002</v>
      </c>
      <c r="K33" s="98">
        <v>419.86200000000002</v>
      </c>
      <c r="L33" s="98">
        <v>297.94200000000001</v>
      </c>
      <c r="M33" s="98">
        <v>107.44199999999999</v>
      </c>
      <c r="N33" s="174">
        <f t="shared" si="2"/>
        <v>2625.598</v>
      </c>
      <c r="O33" s="144">
        <f t="shared" si="1"/>
        <v>68</v>
      </c>
    </row>
    <row r="34" spans="1:16" ht="14.25" x14ac:dyDescent="0.2">
      <c r="A34" s="138">
        <v>1962</v>
      </c>
      <c r="B34" s="218">
        <v>75.183999999999997</v>
      </c>
      <c r="C34" s="98"/>
      <c r="D34" s="98"/>
      <c r="E34" s="98"/>
      <c r="F34" s="98"/>
      <c r="G34" s="98"/>
      <c r="H34" s="98"/>
      <c r="I34" s="98"/>
      <c r="J34" s="98"/>
      <c r="K34" s="98"/>
      <c r="L34" s="98">
        <v>261.62</v>
      </c>
      <c r="M34" s="98">
        <v>254.25399999999999</v>
      </c>
      <c r="N34" s="174"/>
      <c r="O34" s="144"/>
    </row>
    <row r="35" spans="1:16" ht="14.25" x14ac:dyDescent="0.2">
      <c r="A35" s="138">
        <v>1963</v>
      </c>
      <c r="B35" s="218"/>
      <c r="C35" s="98">
        <v>140.71600000000001</v>
      </c>
      <c r="D35" s="98">
        <v>15.24</v>
      </c>
      <c r="E35" s="98">
        <v>323.85000000000002</v>
      </c>
      <c r="F35" s="98">
        <v>468.37599999999998</v>
      </c>
      <c r="G35" s="98">
        <v>402.59</v>
      </c>
      <c r="H35" s="98">
        <v>334.01</v>
      </c>
      <c r="I35" s="98">
        <v>469.64600000000002</v>
      </c>
      <c r="J35" s="98"/>
      <c r="K35" s="98"/>
      <c r="L35" s="98">
        <v>312.928</v>
      </c>
      <c r="M35" s="98">
        <v>82.55</v>
      </c>
      <c r="N35" s="174"/>
      <c r="O35" s="144"/>
    </row>
    <row r="36" spans="1:16" ht="14.25" x14ac:dyDescent="0.2">
      <c r="A36" s="138">
        <v>1964</v>
      </c>
      <c r="B36" s="218">
        <v>13.715999999999999</v>
      </c>
      <c r="C36" s="98">
        <v>24.13</v>
      </c>
      <c r="D36" s="98">
        <v>9.1440000000000001</v>
      </c>
      <c r="E36" s="98">
        <v>135.636</v>
      </c>
      <c r="F36" s="98">
        <v>290.57600000000002</v>
      </c>
      <c r="G36" s="98"/>
      <c r="H36" s="98"/>
      <c r="I36" s="98"/>
      <c r="J36" s="98"/>
      <c r="K36" s="98">
        <v>304.8</v>
      </c>
      <c r="L36" s="98">
        <v>363.22</v>
      </c>
      <c r="M36" s="98">
        <v>58.42</v>
      </c>
      <c r="N36" s="174"/>
      <c r="O36" s="144"/>
    </row>
    <row r="37" spans="1:16" ht="14.25" x14ac:dyDescent="0.2">
      <c r="A37" s="138">
        <v>1965</v>
      </c>
      <c r="B37" s="218">
        <v>115.82399999999998</v>
      </c>
      <c r="C37" s="98">
        <v>25.907999999999998</v>
      </c>
      <c r="D37" s="98">
        <v>13.462000000000002</v>
      </c>
      <c r="E37" s="98">
        <v>6.3500000000000005</v>
      </c>
      <c r="F37" s="98">
        <v>411.98800000000006</v>
      </c>
      <c r="G37" s="98">
        <v>334.01</v>
      </c>
      <c r="H37" s="98">
        <v>184.15000000000003</v>
      </c>
      <c r="I37" s="98">
        <v>182.11799999999999</v>
      </c>
      <c r="J37" s="98">
        <v>309.37199999999996</v>
      </c>
      <c r="K37" s="98">
        <v>400.05000000000007</v>
      </c>
      <c r="L37" s="98">
        <v>407.66999999999996</v>
      </c>
      <c r="M37" s="98">
        <v>321.05599999999998</v>
      </c>
      <c r="N37" s="174">
        <f t="shared" si="2"/>
        <v>2711.9580000000001</v>
      </c>
      <c r="O37" s="144">
        <f>RANK(N37,N$5:N$99,0)</f>
        <v>60</v>
      </c>
      <c r="P37" s="13"/>
    </row>
    <row r="38" spans="1:16" ht="14.25" x14ac:dyDescent="0.2">
      <c r="A38" s="138">
        <v>1966</v>
      </c>
      <c r="B38" s="218">
        <v>130.55600000000001</v>
      </c>
      <c r="C38" s="98">
        <v>16.256</v>
      </c>
      <c r="D38" s="98">
        <v>33.527999999999999</v>
      </c>
      <c r="E38" s="98">
        <v>417.8300000000001</v>
      </c>
      <c r="F38" s="98" t="s">
        <v>60</v>
      </c>
      <c r="G38" s="98" t="s">
        <v>60</v>
      </c>
      <c r="H38" s="98">
        <v>283.464</v>
      </c>
      <c r="I38" s="98">
        <v>332.23200000000003</v>
      </c>
      <c r="J38" s="98">
        <v>271.27199999999999</v>
      </c>
      <c r="K38" s="98">
        <v>360.67999999999995</v>
      </c>
      <c r="L38" s="98">
        <v>727.96400000000017</v>
      </c>
      <c r="M38" s="98">
        <v>459.74</v>
      </c>
      <c r="N38" s="174"/>
      <c r="O38" s="144"/>
      <c r="P38" s="13"/>
    </row>
    <row r="39" spans="1:16" ht="14.25" x14ac:dyDescent="0.2">
      <c r="A39" s="138">
        <v>1967</v>
      </c>
      <c r="B39" s="218">
        <v>84.582000000000008</v>
      </c>
      <c r="C39" s="98">
        <v>25.908000000000005</v>
      </c>
      <c r="D39" s="98">
        <v>45.466000000000001</v>
      </c>
      <c r="E39" s="98">
        <v>321.81800000000004</v>
      </c>
      <c r="F39" s="98" t="s">
        <v>60</v>
      </c>
      <c r="G39" s="98">
        <v>556.00600000000009</v>
      </c>
      <c r="H39" s="98">
        <v>385.57200000000012</v>
      </c>
      <c r="I39" s="98">
        <v>337.05799999999994</v>
      </c>
      <c r="J39" s="98">
        <v>350.774</v>
      </c>
      <c r="K39" s="98">
        <v>404.11400000000003</v>
      </c>
      <c r="L39" s="98">
        <v>411.98799999999989</v>
      </c>
      <c r="M39" s="98">
        <v>347.21800000000007</v>
      </c>
      <c r="N39" s="174"/>
      <c r="O39" s="144"/>
      <c r="P39" s="13"/>
    </row>
    <row r="40" spans="1:16" ht="14.25" x14ac:dyDescent="0.2">
      <c r="A40" s="138">
        <v>1968</v>
      </c>
      <c r="B40" s="218">
        <v>15.239999999999998</v>
      </c>
      <c r="C40" s="98">
        <v>80.263999999999982</v>
      </c>
      <c r="D40" s="98">
        <v>86.61399999999999</v>
      </c>
      <c r="E40" s="98">
        <v>74.422000000000011</v>
      </c>
      <c r="F40" s="98" t="s">
        <v>60</v>
      </c>
      <c r="G40" s="98" t="s">
        <v>60</v>
      </c>
      <c r="H40" s="98">
        <v>309.87999999999994</v>
      </c>
      <c r="I40" s="98">
        <v>265.17600000000004</v>
      </c>
      <c r="J40" s="98">
        <v>227.32999999999998</v>
      </c>
      <c r="K40" s="98">
        <v>408.43200000000002</v>
      </c>
      <c r="L40" s="98">
        <v>282.702</v>
      </c>
      <c r="M40" s="98">
        <v>136.14400000000001</v>
      </c>
      <c r="N40" s="174"/>
      <c r="O40" s="144"/>
      <c r="P40" s="13"/>
    </row>
    <row r="41" spans="1:16" ht="14.25" x14ac:dyDescent="0.2">
      <c r="A41" s="138">
        <v>1969</v>
      </c>
      <c r="B41" s="218">
        <v>66.802000000000007</v>
      </c>
      <c r="C41" s="98">
        <v>33.274000000000008</v>
      </c>
      <c r="D41" s="98">
        <v>57.658000000000001</v>
      </c>
      <c r="E41" s="98">
        <v>127.508</v>
      </c>
      <c r="F41" s="98">
        <v>420.87800000000004</v>
      </c>
      <c r="G41" s="98">
        <v>169.16400000000002</v>
      </c>
      <c r="H41" s="98">
        <v>216.916</v>
      </c>
      <c r="I41" s="98">
        <v>358.64800000000008</v>
      </c>
      <c r="J41" s="98">
        <v>452.37400000000008</v>
      </c>
      <c r="K41" s="98">
        <v>159.25800000000004</v>
      </c>
      <c r="L41" s="98">
        <v>214.37600000000003</v>
      </c>
      <c r="M41" s="98">
        <v>446.53200000000004</v>
      </c>
      <c r="N41" s="174">
        <f t="shared" si="2"/>
        <v>2723.3880000000008</v>
      </c>
      <c r="O41" s="144">
        <f t="shared" ref="O41:O86" si="3">RANK(N41,N$5:N$99,0)</f>
        <v>59</v>
      </c>
      <c r="P41" s="13"/>
    </row>
    <row r="42" spans="1:16" ht="14.25" x14ac:dyDescent="0.2">
      <c r="A42" s="138">
        <v>1970</v>
      </c>
      <c r="B42" s="218">
        <v>499.87199999999996</v>
      </c>
      <c r="C42" s="98">
        <v>105.91800000000002</v>
      </c>
      <c r="D42" s="98">
        <v>74.930000000000007</v>
      </c>
      <c r="E42" s="98">
        <v>329.18400000000014</v>
      </c>
      <c r="F42" s="98">
        <v>489.96600000000012</v>
      </c>
      <c r="G42" s="98">
        <v>190.24600000000001</v>
      </c>
      <c r="H42" s="98">
        <v>277.36800000000005</v>
      </c>
      <c r="I42" s="98">
        <v>477.77400000000006</v>
      </c>
      <c r="J42" s="98">
        <v>227.32999999999998</v>
      </c>
      <c r="K42" s="98">
        <v>317.75399999999996</v>
      </c>
      <c r="L42" s="98">
        <v>444.50000000000006</v>
      </c>
      <c r="M42" s="98">
        <v>645.15999999999985</v>
      </c>
      <c r="N42" s="174">
        <f t="shared" si="2"/>
        <v>4080.002</v>
      </c>
      <c r="O42" s="144">
        <f t="shared" si="3"/>
        <v>4</v>
      </c>
      <c r="P42" s="13"/>
    </row>
    <row r="43" spans="1:16" ht="14.25" x14ac:dyDescent="0.2">
      <c r="A43" s="138">
        <v>1971</v>
      </c>
      <c r="B43" s="218">
        <v>83.820000000000007</v>
      </c>
      <c r="C43" s="98">
        <v>48.260000000000005</v>
      </c>
      <c r="D43" s="98">
        <v>185.42000000000002</v>
      </c>
      <c r="E43" s="98">
        <v>33.019999999999996</v>
      </c>
      <c r="F43" s="98">
        <v>287.02000000000004</v>
      </c>
      <c r="G43" s="98">
        <v>467.36</v>
      </c>
      <c r="H43" s="98">
        <v>411.48000000000013</v>
      </c>
      <c r="I43" s="98">
        <v>363.22</v>
      </c>
      <c r="J43" s="98">
        <v>281.94</v>
      </c>
      <c r="K43" s="98">
        <v>302.26000000000005</v>
      </c>
      <c r="L43" s="98">
        <v>365.76</v>
      </c>
      <c r="M43" s="98">
        <v>81.28</v>
      </c>
      <c r="N43" s="174">
        <f t="shared" si="2"/>
        <v>2910.8400000000006</v>
      </c>
      <c r="O43" s="144">
        <f t="shared" si="3"/>
        <v>53</v>
      </c>
      <c r="P43" s="13"/>
    </row>
    <row r="44" spans="1:16" ht="14.25" x14ac:dyDescent="0.2">
      <c r="A44" s="138">
        <v>1972</v>
      </c>
      <c r="B44" s="218">
        <v>487.68</v>
      </c>
      <c r="C44" s="98">
        <v>45.719999999999992</v>
      </c>
      <c r="D44" s="98">
        <v>25.4</v>
      </c>
      <c r="E44" s="98">
        <v>215.9</v>
      </c>
      <c r="F44" s="98">
        <v>368.29999999999995</v>
      </c>
      <c r="G44" s="98">
        <v>279.39999999999998</v>
      </c>
      <c r="H44" s="98">
        <v>198.12</v>
      </c>
      <c r="I44" s="98">
        <v>251.45999999999998</v>
      </c>
      <c r="J44" s="98">
        <v>276.86</v>
      </c>
      <c r="K44" s="98">
        <v>320.04000000000013</v>
      </c>
      <c r="L44" s="98">
        <v>248.92</v>
      </c>
      <c r="M44" s="98">
        <v>208.27999999999997</v>
      </c>
      <c r="N44" s="174">
        <f t="shared" si="2"/>
        <v>2926.08</v>
      </c>
      <c r="O44" s="144">
        <f t="shared" si="3"/>
        <v>51</v>
      </c>
      <c r="P44" s="13"/>
    </row>
    <row r="45" spans="1:16" ht="14.25" x14ac:dyDescent="0.2">
      <c r="A45" s="138">
        <v>1973</v>
      </c>
      <c r="B45" s="218">
        <v>58.419999999999995</v>
      </c>
      <c r="C45" s="98">
        <v>33.019999999999996</v>
      </c>
      <c r="D45" s="98">
        <v>2.54</v>
      </c>
      <c r="E45" s="98">
        <v>25.4</v>
      </c>
      <c r="F45" s="98">
        <v>314.95999999999998</v>
      </c>
      <c r="G45" s="98">
        <v>228.60000000000005</v>
      </c>
      <c r="H45" s="98">
        <v>434.34000000000003</v>
      </c>
      <c r="I45" s="98">
        <v>414.02</v>
      </c>
      <c r="J45" s="98">
        <v>271.78000000000003</v>
      </c>
      <c r="K45" s="98">
        <v>289.56000000000006</v>
      </c>
      <c r="L45" s="98">
        <v>584.20000000000016</v>
      </c>
      <c r="M45" s="98">
        <v>325.12000000000006</v>
      </c>
      <c r="N45" s="174">
        <f t="shared" si="2"/>
        <v>2981.9600000000005</v>
      </c>
      <c r="O45" s="144">
        <f t="shared" si="3"/>
        <v>48</v>
      </c>
      <c r="P45" s="13"/>
    </row>
    <row r="46" spans="1:16" ht="14.25" x14ac:dyDescent="0.2">
      <c r="A46" s="138">
        <v>1974</v>
      </c>
      <c r="B46" s="218">
        <v>53.339999999999989</v>
      </c>
      <c r="C46" s="98">
        <v>20.319999999999997</v>
      </c>
      <c r="D46" s="98">
        <v>27.939999999999998</v>
      </c>
      <c r="E46" s="98">
        <v>43.179999999999993</v>
      </c>
      <c r="F46" s="98">
        <v>264.15999999999997</v>
      </c>
      <c r="G46" s="98">
        <v>208.28000000000003</v>
      </c>
      <c r="H46" s="98">
        <v>378.46000000000004</v>
      </c>
      <c r="I46" s="98">
        <v>200.66</v>
      </c>
      <c r="J46" s="98">
        <v>325.12</v>
      </c>
      <c r="K46" s="98">
        <v>314.96000000000004</v>
      </c>
      <c r="L46" s="98">
        <v>388.62000000000012</v>
      </c>
      <c r="M46" s="98">
        <v>73.660000000000011</v>
      </c>
      <c r="N46" s="174">
        <f t="shared" si="2"/>
        <v>2298.6999999999998</v>
      </c>
      <c r="O46" s="144">
        <f t="shared" si="3"/>
        <v>78</v>
      </c>
      <c r="P46" s="13"/>
    </row>
    <row r="47" spans="1:16" ht="14.25" x14ac:dyDescent="0.2">
      <c r="A47" s="138">
        <v>1975</v>
      </c>
      <c r="B47" s="218">
        <v>40.64</v>
      </c>
      <c r="C47" s="98">
        <v>12.7</v>
      </c>
      <c r="D47" s="98">
        <v>17.78</v>
      </c>
      <c r="E47" s="98">
        <v>7.62</v>
      </c>
      <c r="F47" s="98">
        <v>320.04000000000002</v>
      </c>
      <c r="G47" s="98">
        <v>591.82000000000005</v>
      </c>
      <c r="H47" s="98">
        <v>386.08</v>
      </c>
      <c r="I47" s="98">
        <v>436.88</v>
      </c>
      <c r="J47" s="98">
        <v>396.23999999999995</v>
      </c>
      <c r="K47" s="98">
        <v>447.04</v>
      </c>
      <c r="L47" s="98">
        <v>355.60000000000014</v>
      </c>
      <c r="M47" s="98">
        <v>416.56000000000006</v>
      </c>
      <c r="N47" s="174">
        <f t="shared" si="2"/>
        <v>3428.9999999999995</v>
      </c>
      <c r="O47" s="144">
        <f t="shared" si="3"/>
        <v>22</v>
      </c>
      <c r="P47" s="13"/>
    </row>
    <row r="48" spans="1:16" ht="14.25" x14ac:dyDescent="0.2">
      <c r="A48" s="138">
        <v>1976</v>
      </c>
      <c r="B48" s="218">
        <v>76.199999999999989</v>
      </c>
      <c r="C48" s="98">
        <v>45.719999999999992</v>
      </c>
      <c r="D48" s="98">
        <v>58.419999999999995</v>
      </c>
      <c r="E48" s="98">
        <v>170.18</v>
      </c>
      <c r="F48" s="98">
        <v>281.94</v>
      </c>
      <c r="G48" s="98">
        <v>48.26</v>
      </c>
      <c r="H48" s="98">
        <v>43.18</v>
      </c>
      <c r="I48" s="98">
        <v>149.85999999999999</v>
      </c>
      <c r="J48" s="98">
        <v>386.08000000000004</v>
      </c>
      <c r="K48" s="98">
        <v>210.82000000000002</v>
      </c>
      <c r="L48" s="98">
        <v>236.22000000000006</v>
      </c>
      <c r="M48" s="98">
        <v>81.28</v>
      </c>
      <c r="N48" s="174">
        <f t="shared" si="2"/>
        <v>1788.16</v>
      </c>
      <c r="O48" s="144">
        <f t="shared" si="3"/>
        <v>80</v>
      </c>
      <c r="P48" s="13"/>
    </row>
    <row r="49" spans="1:16" ht="14.25" x14ac:dyDescent="0.2">
      <c r="A49" s="138">
        <v>1977</v>
      </c>
      <c r="B49" s="218">
        <v>86.36</v>
      </c>
      <c r="C49" s="98">
        <v>10.16</v>
      </c>
      <c r="D49" s="98">
        <v>20.32</v>
      </c>
      <c r="E49" s="98">
        <v>30.479999999999997</v>
      </c>
      <c r="F49" s="98">
        <v>190.5</v>
      </c>
      <c r="G49" s="98">
        <v>215.9</v>
      </c>
      <c r="H49" s="98">
        <v>284.48</v>
      </c>
      <c r="I49" s="98">
        <v>485.1400000000001</v>
      </c>
      <c r="J49" s="98">
        <v>307.33999999999997</v>
      </c>
      <c r="K49" s="98">
        <v>535.94000000000005</v>
      </c>
      <c r="L49" s="98">
        <v>325.12000000000006</v>
      </c>
      <c r="M49" s="98">
        <v>154.94</v>
      </c>
      <c r="N49" s="174">
        <f t="shared" si="2"/>
        <v>2646.68</v>
      </c>
      <c r="O49" s="144">
        <f t="shared" si="3"/>
        <v>63</v>
      </c>
      <c r="P49" s="13"/>
    </row>
    <row r="50" spans="1:16" ht="14.25" x14ac:dyDescent="0.2">
      <c r="A50" s="138">
        <v>1978</v>
      </c>
      <c r="B50" s="218">
        <v>25.4</v>
      </c>
      <c r="C50" s="98">
        <v>83.820000000000007</v>
      </c>
      <c r="D50" s="98">
        <v>78.740000000000009</v>
      </c>
      <c r="E50" s="98">
        <v>340.3599999999999</v>
      </c>
      <c r="F50" s="98">
        <v>350.52000000000004</v>
      </c>
      <c r="G50" s="98">
        <v>472.44</v>
      </c>
      <c r="H50" s="98">
        <v>292.10000000000002</v>
      </c>
      <c r="I50" s="98">
        <v>279.39999999999998</v>
      </c>
      <c r="J50" s="98">
        <v>345.44</v>
      </c>
      <c r="K50" s="98">
        <v>332.74</v>
      </c>
      <c r="L50" s="98">
        <v>434.34000000000015</v>
      </c>
      <c r="M50" s="98">
        <v>106.68000000000002</v>
      </c>
      <c r="N50" s="174">
        <f t="shared" si="2"/>
        <v>3141.98</v>
      </c>
      <c r="O50" s="144">
        <f t="shared" si="3"/>
        <v>40</v>
      </c>
      <c r="P50" s="13"/>
    </row>
    <row r="51" spans="1:16" ht="14.25" x14ac:dyDescent="0.2">
      <c r="A51" s="138">
        <v>1979</v>
      </c>
      <c r="B51" s="218">
        <v>15.239999999999998</v>
      </c>
      <c r="C51" s="98">
        <v>48.26</v>
      </c>
      <c r="D51" s="98">
        <v>60.96</v>
      </c>
      <c r="E51" s="98">
        <v>292.10000000000002</v>
      </c>
      <c r="F51" s="98">
        <v>279.40000000000003</v>
      </c>
      <c r="G51" s="98">
        <v>284.48000000000008</v>
      </c>
      <c r="H51" s="98">
        <v>241.3</v>
      </c>
      <c r="I51" s="98">
        <v>243.84000000000003</v>
      </c>
      <c r="J51" s="98">
        <v>165.10000000000002</v>
      </c>
      <c r="K51" s="98">
        <v>233.68000000000004</v>
      </c>
      <c r="L51" s="98">
        <v>383.54000000000008</v>
      </c>
      <c r="M51" s="98">
        <v>342.9</v>
      </c>
      <c r="N51" s="174">
        <f t="shared" si="2"/>
        <v>2590.8000000000002</v>
      </c>
      <c r="O51" s="144">
        <f t="shared" si="3"/>
        <v>69</v>
      </c>
      <c r="P51" s="13"/>
    </row>
    <row r="52" spans="1:16" ht="14.25" x14ac:dyDescent="0.2">
      <c r="A52" s="138">
        <v>1980</v>
      </c>
      <c r="B52" s="218">
        <v>210.82</v>
      </c>
      <c r="C52" s="98">
        <v>127.00000000000003</v>
      </c>
      <c r="D52" s="98">
        <v>22.86</v>
      </c>
      <c r="E52" s="98">
        <v>71.12</v>
      </c>
      <c r="F52" s="98">
        <v>340.36</v>
      </c>
      <c r="G52" s="98">
        <v>368.29999999999995</v>
      </c>
      <c r="H52" s="98">
        <v>198.12000000000003</v>
      </c>
      <c r="I52" s="98">
        <v>335.28000000000009</v>
      </c>
      <c r="J52" s="98">
        <v>297.17999999999995</v>
      </c>
      <c r="K52" s="98">
        <v>396.24</v>
      </c>
      <c r="L52" s="98">
        <v>304.8</v>
      </c>
      <c r="M52" s="98">
        <v>248.92</v>
      </c>
      <c r="N52" s="174">
        <f t="shared" si="2"/>
        <v>2921</v>
      </c>
      <c r="O52" s="144">
        <f t="shared" si="3"/>
        <v>52</v>
      </c>
      <c r="P52" s="13"/>
    </row>
    <row r="53" spans="1:16" ht="14.25" x14ac:dyDescent="0.2">
      <c r="A53" s="138">
        <v>1981</v>
      </c>
      <c r="B53" s="218">
        <v>393.7000000000001</v>
      </c>
      <c r="C53" s="98">
        <v>104.14</v>
      </c>
      <c r="D53" s="98">
        <v>93.980000000000018</v>
      </c>
      <c r="E53" s="98">
        <v>711.2</v>
      </c>
      <c r="F53" s="98">
        <v>355.6</v>
      </c>
      <c r="G53" s="98">
        <v>340.36000000000007</v>
      </c>
      <c r="H53" s="98">
        <v>518.16000000000008</v>
      </c>
      <c r="I53" s="98">
        <v>243.84</v>
      </c>
      <c r="J53" s="98">
        <v>182.88000000000002</v>
      </c>
      <c r="K53" s="98">
        <v>378.46</v>
      </c>
      <c r="L53" s="98">
        <v>302.26</v>
      </c>
      <c r="M53" s="98">
        <v>403.86000000000007</v>
      </c>
      <c r="N53" s="174">
        <f t="shared" si="2"/>
        <v>4028.440000000001</v>
      </c>
      <c r="O53" s="144">
        <f t="shared" si="3"/>
        <v>5</v>
      </c>
      <c r="P53" s="13"/>
    </row>
    <row r="54" spans="1:16" ht="14.25" x14ac:dyDescent="0.2">
      <c r="A54" s="138">
        <v>1982</v>
      </c>
      <c r="B54" s="218">
        <v>129.54000000000005</v>
      </c>
      <c r="C54" s="98">
        <v>22.86</v>
      </c>
      <c r="D54" s="98">
        <v>15.239999999999998</v>
      </c>
      <c r="E54" s="98">
        <v>139.70000000000005</v>
      </c>
      <c r="F54" s="98">
        <v>205.74000000000007</v>
      </c>
      <c r="G54" s="98">
        <v>335.28</v>
      </c>
      <c r="H54" s="98">
        <v>452.12</v>
      </c>
      <c r="I54" s="98">
        <v>304.8</v>
      </c>
      <c r="J54" s="98">
        <v>248.92000000000002</v>
      </c>
      <c r="K54" s="98">
        <v>419.10000000000014</v>
      </c>
      <c r="L54" s="98">
        <v>137.16000000000003</v>
      </c>
      <c r="M54" s="98">
        <v>63.499999999999993</v>
      </c>
      <c r="N54" s="174">
        <f t="shared" si="2"/>
        <v>2473.96</v>
      </c>
      <c r="O54" s="144">
        <f t="shared" si="3"/>
        <v>77</v>
      </c>
      <c r="P54" s="13"/>
    </row>
    <row r="55" spans="1:16" ht="14.25" x14ac:dyDescent="0.2">
      <c r="A55" s="138">
        <v>1983</v>
      </c>
      <c r="B55" s="218">
        <v>40.639999999999993</v>
      </c>
      <c r="C55" s="98">
        <v>20.319999999999997</v>
      </c>
      <c r="D55" s="98">
        <v>40.64</v>
      </c>
      <c r="E55" s="98">
        <v>165.10000000000002</v>
      </c>
      <c r="F55" s="98">
        <v>368.29999999999995</v>
      </c>
      <c r="G55" s="98">
        <v>304.8</v>
      </c>
      <c r="H55" s="98">
        <v>144.78</v>
      </c>
      <c r="I55" s="98">
        <v>236.21999999999997</v>
      </c>
      <c r="J55" s="98">
        <v>447.04000000000008</v>
      </c>
      <c r="K55" s="98">
        <v>530.86000000000013</v>
      </c>
      <c r="L55" s="98">
        <v>193.04000000000002</v>
      </c>
      <c r="M55" s="98">
        <v>553.72000000000014</v>
      </c>
      <c r="N55" s="174">
        <f t="shared" si="2"/>
        <v>3045.4600000000005</v>
      </c>
      <c r="O55" s="144">
        <f t="shared" si="3"/>
        <v>45</v>
      </c>
      <c r="P55" s="13"/>
    </row>
    <row r="56" spans="1:16" ht="14.25" x14ac:dyDescent="0.2">
      <c r="A56" s="138">
        <v>1984</v>
      </c>
      <c r="B56" s="218">
        <v>66.040000000000006</v>
      </c>
      <c r="C56" s="98">
        <v>35.559999999999995</v>
      </c>
      <c r="D56" s="98">
        <v>7.62</v>
      </c>
      <c r="E56" s="98">
        <v>35.56</v>
      </c>
      <c r="F56" s="98">
        <v>220.98</v>
      </c>
      <c r="G56" s="98">
        <v>467.36000000000007</v>
      </c>
      <c r="H56" s="98">
        <v>353.06000000000006</v>
      </c>
      <c r="I56" s="98">
        <v>441.96000000000015</v>
      </c>
      <c r="J56" s="98">
        <v>360.68</v>
      </c>
      <c r="K56" s="98">
        <v>256.53999999999996</v>
      </c>
      <c r="L56" s="98">
        <v>175.26000000000005</v>
      </c>
      <c r="M56" s="98">
        <v>205.74</v>
      </c>
      <c r="N56" s="174">
        <f t="shared" si="2"/>
        <v>2626.3600000000006</v>
      </c>
      <c r="O56" s="144">
        <f t="shared" si="3"/>
        <v>66</v>
      </c>
      <c r="P56" s="13"/>
    </row>
    <row r="57" spans="1:16" ht="14.25" x14ac:dyDescent="0.2">
      <c r="A57" s="138">
        <v>1985</v>
      </c>
      <c r="B57" s="218">
        <v>73.660000000000011</v>
      </c>
      <c r="C57" s="98">
        <v>48.26</v>
      </c>
      <c r="D57" s="98">
        <v>78.740000000000009</v>
      </c>
      <c r="E57" s="98">
        <v>81.280000000000015</v>
      </c>
      <c r="F57" s="98">
        <v>193.04</v>
      </c>
      <c r="G57" s="98">
        <v>363.22000000000008</v>
      </c>
      <c r="H57" s="98">
        <v>243.83999999999997</v>
      </c>
      <c r="I57" s="98">
        <v>149.85999999999999</v>
      </c>
      <c r="J57" s="98">
        <v>386.0800000000001</v>
      </c>
      <c r="K57" s="98">
        <v>314.96000000000009</v>
      </c>
      <c r="L57" s="98">
        <v>274.31999999999994</v>
      </c>
      <c r="M57" s="98">
        <v>342.90000000000009</v>
      </c>
      <c r="N57" s="174">
        <f t="shared" si="2"/>
        <v>2550.1600000000003</v>
      </c>
      <c r="O57" s="144">
        <f t="shared" si="3"/>
        <v>71</v>
      </c>
      <c r="P57" s="13"/>
    </row>
    <row r="58" spans="1:16" ht="14.25" x14ac:dyDescent="0.2">
      <c r="A58" s="138">
        <v>1986</v>
      </c>
      <c r="B58" s="218">
        <v>91.44</v>
      </c>
      <c r="C58" s="98">
        <v>12.7</v>
      </c>
      <c r="D58" s="98">
        <v>58.42</v>
      </c>
      <c r="E58" s="98">
        <v>317.50000000000006</v>
      </c>
      <c r="F58" s="98">
        <v>391.16</v>
      </c>
      <c r="G58" s="98">
        <v>358.13999999999993</v>
      </c>
      <c r="H58" s="98">
        <v>119.38</v>
      </c>
      <c r="I58" s="98">
        <v>276.85999999999996</v>
      </c>
      <c r="J58" s="98">
        <v>444.50000000000006</v>
      </c>
      <c r="K58" s="98">
        <v>284.47999999999996</v>
      </c>
      <c r="L58" s="98">
        <v>198.12</v>
      </c>
      <c r="M58" s="98">
        <v>73.659999999999982</v>
      </c>
      <c r="N58" s="174">
        <f t="shared" si="2"/>
        <v>2626.3599999999997</v>
      </c>
      <c r="O58" s="144">
        <f t="shared" si="3"/>
        <v>67</v>
      </c>
      <c r="P58" s="13"/>
    </row>
    <row r="59" spans="1:16" ht="14.25" x14ac:dyDescent="0.2">
      <c r="A59" s="138">
        <v>1987</v>
      </c>
      <c r="B59" s="218">
        <v>50.79999999999999</v>
      </c>
      <c r="C59" s="98">
        <v>73.660000000000011</v>
      </c>
      <c r="D59" s="98">
        <v>7.62</v>
      </c>
      <c r="E59" s="98">
        <v>525.77999999999986</v>
      </c>
      <c r="F59" s="98">
        <v>556.26</v>
      </c>
      <c r="G59" s="98">
        <v>373.38000000000005</v>
      </c>
      <c r="H59" s="98">
        <v>474.98000000000013</v>
      </c>
      <c r="I59" s="98">
        <v>368.3</v>
      </c>
      <c r="J59" s="98">
        <v>358.13999999999993</v>
      </c>
      <c r="K59" s="98">
        <v>500.38000000000011</v>
      </c>
      <c r="L59" s="98">
        <v>525.78</v>
      </c>
      <c r="M59" s="98">
        <v>121.92000000000002</v>
      </c>
      <c r="N59" s="174">
        <f t="shared" si="2"/>
        <v>3937</v>
      </c>
      <c r="O59" s="144">
        <f t="shared" si="3"/>
        <v>8</v>
      </c>
      <c r="P59" s="13"/>
    </row>
    <row r="60" spans="1:16" ht="14.25" x14ac:dyDescent="0.2">
      <c r="A60" s="138">
        <v>1988</v>
      </c>
      <c r="B60" s="218">
        <v>27.939999999999998</v>
      </c>
      <c r="C60" s="98">
        <v>83.82</v>
      </c>
      <c r="D60" s="98">
        <v>40.64</v>
      </c>
      <c r="E60" s="98">
        <v>33.019999999999996</v>
      </c>
      <c r="F60" s="98">
        <v>330.2000000000001</v>
      </c>
      <c r="G60" s="98">
        <v>322.58</v>
      </c>
      <c r="H60" s="98">
        <v>508.00000000000006</v>
      </c>
      <c r="I60" s="98">
        <v>353.06000000000017</v>
      </c>
      <c r="J60" s="98">
        <v>126.99999999999999</v>
      </c>
      <c r="K60" s="98">
        <v>342.90000000000003</v>
      </c>
      <c r="L60" s="98">
        <v>238.76000000000002</v>
      </c>
      <c r="M60" s="98">
        <v>231.14000000000001</v>
      </c>
      <c r="N60" s="174">
        <f t="shared" si="2"/>
        <v>2639.0600000000004</v>
      </c>
      <c r="O60" s="144">
        <f t="shared" si="3"/>
        <v>64</v>
      </c>
      <c r="P60" s="13"/>
    </row>
    <row r="61" spans="1:16" ht="14.25" x14ac:dyDescent="0.2">
      <c r="A61" s="138">
        <v>1989</v>
      </c>
      <c r="B61" s="218">
        <v>68.58</v>
      </c>
      <c r="C61" s="98">
        <v>177.79999999999998</v>
      </c>
      <c r="D61" s="98">
        <v>30.48</v>
      </c>
      <c r="E61" s="98">
        <v>35.559999999999995</v>
      </c>
      <c r="F61" s="98">
        <v>299.72000000000008</v>
      </c>
      <c r="G61" s="98">
        <v>172.71999999999997</v>
      </c>
      <c r="H61" s="98">
        <v>441.96000000000009</v>
      </c>
      <c r="I61" s="98">
        <v>462.28000000000014</v>
      </c>
      <c r="J61" s="98">
        <v>261.62</v>
      </c>
      <c r="K61" s="98">
        <v>312.42</v>
      </c>
      <c r="L61" s="98">
        <v>342.90000000000003</v>
      </c>
      <c r="M61" s="98">
        <v>266.70000000000005</v>
      </c>
      <c r="N61" s="174">
        <f t="shared" si="2"/>
        <v>2872.7400000000007</v>
      </c>
      <c r="O61" s="144">
        <f t="shared" si="3"/>
        <v>56</v>
      </c>
      <c r="P61" s="13"/>
    </row>
    <row r="62" spans="1:16" ht="14.25" x14ac:dyDescent="0.2">
      <c r="A62" s="138">
        <v>1990</v>
      </c>
      <c r="B62" s="218">
        <v>160.01999999999998</v>
      </c>
      <c r="C62" s="98">
        <v>30.479999999999997</v>
      </c>
      <c r="D62" s="98">
        <v>101.60000000000001</v>
      </c>
      <c r="E62" s="98">
        <v>88.899999999999991</v>
      </c>
      <c r="F62" s="98">
        <v>403.86000000000007</v>
      </c>
      <c r="G62" s="98">
        <v>203.20000000000002</v>
      </c>
      <c r="H62" s="98">
        <v>292.10000000000002</v>
      </c>
      <c r="I62" s="98">
        <v>393.69999999999993</v>
      </c>
      <c r="J62" s="98">
        <v>314.96000000000004</v>
      </c>
      <c r="K62" s="98">
        <v>561.34</v>
      </c>
      <c r="L62" s="98">
        <v>312.41999999999996</v>
      </c>
      <c r="M62" s="98">
        <v>223.51999999999995</v>
      </c>
      <c r="N62" s="174">
        <f t="shared" si="2"/>
        <v>3086.1000000000004</v>
      </c>
      <c r="O62" s="144">
        <f t="shared" si="3"/>
        <v>43</v>
      </c>
      <c r="P62" s="13"/>
    </row>
    <row r="63" spans="1:16" ht="14.25" x14ac:dyDescent="0.2">
      <c r="A63" s="138">
        <v>1991</v>
      </c>
      <c r="B63" s="218">
        <v>12.7</v>
      </c>
      <c r="C63" s="98">
        <v>58.419999999999995</v>
      </c>
      <c r="D63" s="98">
        <v>50.8</v>
      </c>
      <c r="E63" s="98">
        <v>109.22000000000001</v>
      </c>
      <c r="F63" s="98">
        <v>406.4000000000002</v>
      </c>
      <c r="G63" s="98">
        <v>284.48</v>
      </c>
      <c r="H63" s="98">
        <v>279.40000000000003</v>
      </c>
      <c r="I63" s="98">
        <v>355.6</v>
      </c>
      <c r="J63" s="98">
        <v>459.74</v>
      </c>
      <c r="K63" s="98">
        <v>401.32</v>
      </c>
      <c r="L63" s="98">
        <v>617.22</v>
      </c>
      <c r="M63" s="98">
        <v>114.30000000000004</v>
      </c>
      <c r="N63" s="174">
        <f t="shared" si="2"/>
        <v>3149.6000000000004</v>
      </c>
      <c r="O63" s="144">
        <f t="shared" si="3"/>
        <v>39</v>
      </c>
      <c r="P63" s="13"/>
    </row>
    <row r="64" spans="1:16" ht="14.25" x14ac:dyDescent="0.2">
      <c r="A64" s="138">
        <v>1992</v>
      </c>
      <c r="B64" s="218">
        <v>50.8</v>
      </c>
      <c r="C64" s="98">
        <v>25.4</v>
      </c>
      <c r="D64" s="98">
        <v>33.019999999999996</v>
      </c>
      <c r="E64" s="98">
        <v>289.56</v>
      </c>
      <c r="F64" s="98">
        <v>701.04000000000008</v>
      </c>
      <c r="G64" s="98">
        <v>276.86</v>
      </c>
      <c r="H64" s="98">
        <v>337.82000000000005</v>
      </c>
      <c r="I64" s="98">
        <v>520.70000000000016</v>
      </c>
      <c r="J64" s="98">
        <v>429.26000000000005</v>
      </c>
      <c r="K64" s="98">
        <v>271.77999999999997</v>
      </c>
      <c r="L64" s="98">
        <v>281.94000000000011</v>
      </c>
      <c r="M64" s="98">
        <v>157.48000000000002</v>
      </c>
      <c r="N64" s="174">
        <f t="shared" si="2"/>
        <v>3375.6600000000008</v>
      </c>
      <c r="O64" s="144">
        <f t="shared" si="3"/>
        <v>24</v>
      </c>
      <c r="P64" s="13"/>
    </row>
    <row r="65" spans="1:16" ht="14.25" x14ac:dyDescent="0.2">
      <c r="A65" s="138">
        <v>1993</v>
      </c>
      <c r="B65" s="218">
        <v>124.46000000000002</v>
      </c>
      <c r="C65" s="98">
        <v>25.4</v>
      </c>
      <c r="D65" s="98">
        <v>279.40000000000003</v>
      </c>
      <c r="E65" s="98">
        <v>353.06</v>
      </c>
      <c r="F65" s="98">
        <v>251.46000000000006</v>
      </c>
      <c r="G65" s="98">
        <v>612.14</v>
      </c>
      <c r="H65" s="98">
        <v>198.12000000000003</v>
      </c>
      <c r="I65" s="98">
        <v>187.95999999999998</v>
      </c>
      <c r="J65" s="98">
        <v>459.74000000000012</v>
      </c>
      <c r="K65" s="98">
        <v>500.38</v>
      </c>
      <c r="L65" s="98">
        <v>287.02</v>
      </c>
      <c r="M65" s="98">
        <v>157.47999999999999</v>
      </c>
      <c r="N65" s="174">
        <f t="shared" si="2"/>
        <v>3436.6200000000003</v>
      </c>
      <c r="O65" s="144">
        <f t="shared" si="3"/>
        <v>21</v>
      </c>
      <c r="P65" s="13"/>
    </row>
    <row r="66" spans="1:16" ht="14.25" x14ac:dyDescent="0.2">
      <c r="A66" s="138">
        <v>1994</v>
      </c>
      <c r="B66" s="218">
        <v>40.64</v>
      </c>
      <c r="C66" s="98">
        <v>43.179999999999993</v>
      </c>
      <c r="D66" s="98">
        <v>119.38000000000001</v>
      </c>
      <c r="E66" s="98">
        <v>20.319999999999997</v>
      </c>
      <c r="F66" s="98">
        <v>436.88</v>
      </c>
      <c r="G66" s="98">
        <v>528.31999999999994</v>
      </c>
      <c r="H66" s="98">
        <v>314.96000000000004</v>
      </c>
      <c r="I66" s="98">
        <v>520.70000000000005</v>
      </c>
      <c r="J66" s="98">
        <v>289.56000000000006</v>
      </c>
      <c r="K66" s="98">
        <v>279.39999999999998</v>
      </c>
      <c r="L66" s="98">
        <v>518.16</v>
      </c>
      <c r="M66" s="98">
        <v>88.9</v>
      </c>
      <c r="N66" s="174">
        <f t="shared" si="2"/>
        <v>3200.4</v>
      </c>
      <c r="O66" s="144">
        <f t="shared" si="3"/>
        <v>35</v>
      </c>
      <c r="P66" s="13"/>
    </row>
    <row r="67" spans="1:16" ht="14.25" x14ac:dyDescent="0.2">
      <c r="A67" s="138">
        <v>1995</v>
      </c>
      <c r="B67" s="218">
        <v>157.47999999999999</v>
      </c>
      <c r="C67" s="98">
        <v>15.239999999999998</v>
      </c>
      <c r="D67" s="98">
        <v>20.32</v>
      </c>
      <c r="E67" s="98">
        <v>137.16</v>
      </c>
      <c r="F67" s="98">
        <v>289.56</v>
      </c>
      <c r="G67" s="98">
        <v>551.18000000000006</v>
      </c>
      <c r="H67" s="98">
        <v>485.1400000000001</v>
      </c>
      <c r="I67" s="98">
        <v>215.89999999999998</v>
      </c>
      <c r="J67" s="98">
        <v>205.74000000000004</v>
      </c>
      <c r="K67" s="98">
        <v>332.74</v>
      </c>
      <c r="L67" s="98">
        <v>393.70000000000005</v>
      </c>
      <c r="M67" s="98">
        <v>393.69999999999993</v>
      </c>
      <c r="N67" s="174">
        <f t="shared" si="2"/>
        <v>3197.8599999999997</v>
      </c>
      <c r="O67" s="144">
        <f t="shared" si="3"/>
        <v>36</v>
      </c>
      <c r="P67" s="13"/>
    </row>
    <row r="68" spans="1:16" ht="14.25" x14ac:dyDescent="0.2">
      <c r="A68" s="138">
        <v>1996</v>
      </c>
      <c r="B68" s="218">
        <v>388.62000000000012</v>
      </c>
      <c r="C68" s="98">
        <v>124.46000000000001</v>
      </c>
      <c r="D68" s="98">
        <v>83.820000000000007</v>
      </c>
      <c r="E68" s="98">
        <v>198.11999999999998</v>
      </c>
      <c r="F68" s="98">
        <v>421.64000000000004</v>
      </c>
      <c r="G68" s="98">
        <v>421.63999999999993</v>
      </c>
      <c r="H68" s="98">
        <v>203.20000000000002</v>
      </c>
      <c r="I68" s="98">
        <v>355.6</v>
      </c>
      <c r="J68" s="98">
        <v>342.90000000000003</v>
      </c>
      <c r="K68" s="98">
        <v>259.08000000000004</v>
      </c>
      <c r="L68" s="98">
        <v>647.70000000000005</v>
      </c>
      <c r="M68" s="98">
        <v>477.5200000000001</v>
      </c>
      <c r="N68" s="174">
        <f t="shared" si="2"/>
        <v>3924.3000000000006</v>
      </c>
      <c r="O68" s="144">
        <f t="shared" si="3"/>
        <v>9</v>
      </c>
      <c r="P68" s="13"/>
    </row>
    <row r="69" spans="1:16" ht="14.25" x14ac:dyDescent="0.2">
      <c r="A69" s="138">
        <v>1997</v>
      </c>
      <c r="B69" s="218">
        <v>45.719999999999992</v>
      </c>
      <c r="C69" s="98">
        <v>60.959999999999994</v>
      </c>
      <c r="D69" s="98">
        <v>5.08</v>
      </c>
      <c r="E69" s="98">
        <v>0</v>
      </c>
      <c r="F69" s="98">
        <v>398.78000000000003</v>
      </c>
      <c r="G69" s="98">
        <v>264.15999999999997</v>
      </c>
      <c r="H69" s="98">
        <v>193.04000000000002</v>
      </c>
      <c r="I69" s="98">
        <v>53.339999999999996</v>
      </c>
      <c r="J69" s="98">
        <v>243.83999999999997</v>
      </c>
      <c r="K69" s="98">
        <v>408.94000000000005</v>
      </c>
      <c r="L69" s="98">
        <v>175.26</v>
      </c>
      <c r="M69" s="98">
        <v>25.4</v>
      </c>
      <c r="N69" s="174">
        <f t="shared" si="2"/>
        <v>1874.5200000000002</v>
      </c>
      <c r="O69" s="144">
        <f t="shared" si="3"/>
        <v>79</v>
      </c>
      <c r="P69" s="13"/>
    </row>
    <row r="70" spans="1:16" ht="14.25" x14ac:dyDescent="0.2">
      <c r="A70" s="138">
        <v>1998</v>
      </c>
      <c r="B70" s="218">
        <v>38.099999999999994</v>
      </c>
      <c r="C70" s="98">
        <v>45.72</v>
      </c>
      <c r="D70" s="98">
        <v>22.86</v>
      </c>
      <c r="E70" s="98">
        <v>187.96</v>
      </c>
      <c r="F70" s="98">
        <v>330.20000000000005</v>
      </c>
      <c r="G70" s="98">
        <v>403.8599999999999</v>
      </c>
      <c r="H70" s="98">
        <v>388.62000000000006</v>
      </c>
      <c r="I70" s="98">
        <v>487.68</v>
      </c>
      <c r="J70" s="98">
        <v>383.53999999999996</v>
      </c>
      <c r="K70" s="98">
        <v>325.12</v>
      </c>
      <c r="L70" s="98">
        <v>289.56</v>
      </c>
      <c r="M70" s="98">
        <v>436.88000000000011</v>
      </c>
      <c r="N70" s="174">
        <f t="shared" si="2"/>
        <v>3340.1</v>
      </c>
      <c r="O70" s="144">
        <f t="shared" si="3"/>
        <v>27</v>
      </c>
      <c r="P70" s="13"/>
    </row>
    <row r="71" spans="1:16" ht="14.25" x14ac:dyDescent="0.2">
      <c r="A71" s="138">
        <v>1999</v>
      </c>
      <c r="B71" s="218">
        <v>109.22000000000004</v>
      </c>
      <c r="C71" s="98">
        <v>241.3</v>
      </c>
      <c r="D71" s="98">
        <v>147.32000000000002</v>
      </c>
      <c r="E71" s="98">
        <v>335.28000000000003</v>
      </c>
      <c r="F71" s="98">
        <v>380.99999999999994</v>
      </c>
      <c r="G71" s="98">
        <v>363.22</v>
      </c>
      <c r="H71" s="98">
        <v>454.66</v>
      </c>
      <c r="I71" s="98">
        <v>327.66000000000003</v>
      </c>
      <c r="J71" s="98">
        <v>523.24000000000012</v>
      </c>
      <c r="K71" s="98">
        <v>353.06000000000006</v>
      </c>
      <c r="L71" s="98">
        <v>335.28000000000003</v>
      </c>
      <c r="M71" s="98">
        <v>1000.7600000000001</v>
      </c>
      <c r="N71" s="174">
        <f t="shared" si="2"/>
        <v>4572.0000000000009</v>
      </c>
      <c r="O71" s="144">
        <f t="shared" si="3"/>
        <v>3</v>
      </c>
      <c r="P71" s="13"/>
    </row>
    <row r="72" spans="1:16" ht="14.25" x14ac:dyDescent="0.2">
      <c r="A72" s="138">
        <v>2000</v>
      </c>
      <c r="B72" s="218">
        <v>127.00000000000004</v>
      </c>
      <c r="C72" s="98">
        <v>73.660000000000011</v>
      </c>
      <c r="D72" s="98">
        <v>40.639999999999993</v>
      </c>
      <c r="E72" s="98">
        <v>91.44</v>
      </c>
      <c r="F72" s="98">
        <v>271.78000000000003</v>
      </c>
      <c r="G72" s="98">
        <v>459.74</v>
      </c>
      <c r="H72" s="98">
        <v>198.12</v>
      </c>
      <c r="I72" s="98">
        <v>350.52000000000004</v>
      </c>
      <c r="J72" s="98">
        <v>259.07999999999993</v>
      </c>
      <c r="K72" s="98">
        <v>467.36000000000007</v>
      </c>
      <c r="L72" s="98">
        <v>198.12</v>
      </c>
      <c r="M72" s="98">
        <v>655.31999999999994</v>
      </c>
      <c r="N72" s="174">
        <f t="shared" si="2"/>
        <v>3192.7799999999997</v>
      </c>
      <c r="O72" s="144">
        <f t="shared" si="3"/>
        <v>37</v>
      </c>
      <c r="P72" s="13"/>
    </row>
    <row r="73" spans="1:16" ht="14.25" x14ac:dyDescent="0.2">
      <c r="A73" s="138">
        <v>2001</v>
      </c>
      <c r="B73" s="218">
        <v>40.64</v>
      </c>
      <c r="C73" s="98">
        <v>10.16</v>
      </c>
      <c r="D73" s="98">
        <v>48.26</v>
      </c>
      <c r="E73" s="98">
        <v>45.72</v>
      </c>
      <c r="F73" s="98">
        <v>137.16000000000003</v>
      </c>
      <c r="G73" s="98">
        <v>203.2</v>
      </c>
      <c r="H73" s="98">
        <v>467.36000000000013</v>
      </c>
      <c r="I73" s="98">
        <v>320.04000000000002</v>
      </c>
      <c r="J73" s="98">
        <v>279.40000000000003</v>
      </c>
      <c r="K73" s="98">
        <v>325.12000000000006</v>
      </c>
      <c r="L73" s="98">
        <v>309.88000000000005</v>
      </c>
      <c r="M73" s="98">
        <v>462.28000000000003</v>
      </c>
      <c r="N73" s="174">
        <f t="shared" si="2"/>
        <v>2649.2200000000007</v>
      </c>
      <c r="O73" s="144">
        <f t="shared" si="3"/>
        <v>62</v>
      </c>
    </row>
    <row r="74" spans="1:16" ht="14.25" x14ac:dyDescent="0.2">
      <c r="A74" s="138">
        <v>2002</v>
      </c>
      <c r="B74" s="218">
        <v>68.580000000000013</v>
      </c>
      <c r="C74" s="98">
        <v>20.32</v>
      </c>
      <c r="D74" s="98">
        <v>144.78</v>
      </c>
      <c r="E74" s="98">
        <v>327.66000000000003</v>
      </c>
      <c r="F74" s="98">
        <v>182.88000000000002</v>
      </c>
      <c r="G74" s="98">
        <v>236.22000000000003</v>
      </c>
      <c r="H74" s="98">
        <v>391.16000000000008</v>
      </c>
      <c r="I74" s="98">
        <v>307.34000000000003</v>
      </c>
      <c r="J74" s="98">
        <v>223.52</v>
      </c>
      <c r="K74" s="98">
        <v>337.82000000000005</v>
      </c>
      <c r="L74" s="98">
        <v>482.60000000000008</v>
      </c>
      <c r="M74" s="98">
        <v>60.959999999999994</v>
      </c>
      <c r="N74" s="174">
        <f t="shared" si="2"/>
        <v>2783.84</v>
      </c>
      <c r="O74" s="144">
        <f t="shared" si="3"/>
        <v>57</v>
      </c>
    </row>
    <row r="75" spans="1:16" ht="14.25" x14ac:dyDescent="0.2">
      <c r="A75" s="138">
        <v>2003</v>
      </c>
      <c r="B75" s="218">
        <v>40.64</v>
      </c>
      <c r="C75" s="98">
        <v>33.020000000000003</v>
      </c>
      <c r="D75" s="98">
        <v>5.08</v>
      </c>
      <c r="E75" s="98">
        <v>175.26000000000002</v>
      </c>
      <c r="F75" s="98">
        <v>248.92</v>
      </c>
      <c r="G75" s="98">
        <v>299.72000000000003</v>
      </c>
      <c r="H75" s="98">
        <v>271.78000000000003</v>
      </c>
      <c r="I75" s="98">
        <v>513.08000000000004</v>
      </c>
      <c r="J75" s="98">
        <v>274.32000000000005</v>
      </c>
      <c r="K75" s="98">
        <v>414.0200000000001</v>
      </c>
      <c r="L75" s="98">
        <v>497.84000000000003</v>
      </c>
      <c r="M75" s="98">
        <v>485.14000000000027</v>
      </c>
      <c r="N75" s="174">
        <f t="shared" si="2"/>
        <v>3258.8200000000006</v>
      </c>
      <c r="O75" s="144">
        <f t="shared" si="3"/>
        <v>32</v>
      </c>
    </row>
    <row r="76" spans="1:16" ht="14.25" x14ac:dyDescent="0.2">
      <c r="A76" s="138">
        <v>2004</v>
      </c>
      <c r="B76" s="218">
        <v>73.66</v>
      </c>
      <c r="C76" s="98">
        <v>12.7</v>
      </c>
      <c r="D76" s="98">
        <v>66.039999999999992</v>
      </c>
      <c r="E76" s="98">
        <v>114.3</v>
      </c>
      <c r="F76" s="98">
        <v>513.08000000000004</v>
      </c>
      <c r="G76" s="98">
        <v>381.00000000000006</v>
      </c>
      <c r="H76" s="98">
        <v>220.98</v>
      </c>
      <c r="I76" s="98">
        <v>312.42</v>
      </c>
      <c r="J76" s="98">
        <v>353.06</v>
      </c>
      <c r="K76" s="98">
        <v>541.02</v>
      </c>
      <c r="L76" s="98">
        <v>886.45999999999992</v>
      </c>
      <c r="M76" s="98">
        <v>332.74000000000007</v>
      </c>
      <c r="N76" s="174">
        <f t="shared" si="2"/>
        <v>3807.4600000000005</v>
      </c>
      <c r="O76" s="144">
        <f t="shared" si="3"/>
        <v>11</v>
      </c>
    </row>
    <row r="77" spans="1:16" ht="14.25" x14ac:dyDescent="0.2">
      <c r="A77" s="138">
        <v>2005</v>
      </c>
      <c r="B77" s="218">
        <v>231.14</v>
      </c>
      <c r="C77" s="98">
        <v>55.879999999999988</v>
      </c>
      <c r="D77" s="98">
        <v>40.64</v>
      </c>
      <c r="E77" s="98">
        <v>299.72000000000003</v>
      </c>
      <c r="F77" s="98">
        <v>175.26</v>
      </c>
      <c r="G77" s="98">
        <v>261.61999999999995</v>
      </c>
      <c r="H77" s="98">
        <v>322.58000000000004</v>
      </c>
      <c r="I77" s="98">
        <v>477.52000000000004</v>
      </c>
      <c r="J77" s="98">
        <v>576.57999999999993</v>
      </c>
      <c r="K77" s="98">
        <v>134.62</v>
      </c>
      <c r="L77" s="98">
        <v>309.88000000000005</v>
      </c>
      <c r="M77" s="98">
        <v>96.52000000000001</v>
      </c>
      <c r="N77" s="174">
        <f t="shared" si="2"/>
        <v>2981.96</v>
      </c>
      <c r="O77" s="144">
        <f t="shared" si="3"/>
        <v>49</v>
      </c>
    </row>
    <row r="78" spans="1:16" ht="14.25" x14ac:dyDescent="0.2">
      <c r="A78" s="138">
        <v>2006</v>
      </c>
      <c r="B78" s="218">
        <v>60.959999999999987</v>
      </c>
      <c r="C78" s="98">
        <v>2.54</v>
      </c>
      <c r="D78" s="98">
        <v>30.48</v>
      </c>
      <c r="E78" s="98">
        <v>276.86</v>
      </c>
      <c r="F78" s="98">
        <v>309.88</v>
      </c>
      <c r="G78" s="98">
        <v>360.68</v>
      </c>
      <c r="H78" s="98">
        <v>487.67999999999995</v>
      </c>
      <c r="I78" s="98">
        <v>335.28000000000003</v>
      </c>
      <c r="J78" s="98">
        <v>243.84000000000003</v>
      </c>
      <c r="K78" s="98">
        <v>416.56000000000006</v>
      </c>
      <c r="L78" s="98">
        <v>662.93999999999994</v>
      </c>
      <c r="M78" s="98">
        <v>124.46</v>
      </c>
      <c r="N78" s="174">
        <f t="shared" si="2"/>
        <v>3312.16</v>
      </c>
      <c r="O78" s="144">
        <f t="shared" si="3"/>
        <v>28</v>
      </c>
    </row>
    <row r="79" spans="1:16" ht="14.25" x14ac:dyDescent="0.2">
      <c r="A79" s="138">
        <v>2007</v>
      </c>
      <c r="B79" s="218">
        <v>45.719999999999992</v>
      </c>
      <c r="C79" s="98">
        <v>33.020000000000003</v>
      </c>
      <c r="D79" s="98">
        <v>91.440000000000012</v>
      </c>
      <c r="E79" s="98">
        <v>375</v>
      </c>
      <c r="F79" s="98">
        <v>390</v>
      </c>
      <c r="G79" s="98">
        <v>440</v>
      </c>
      <c r="H79" s="98">
        <v>709</v>
      </c>
      <c r="I79" s="98">
        <v>401</v>
      </c>
      <c r="J79" s="98">
        <v>257</v>
      </c>
      <c r="K79" s="98">
        <v>248</v>
      </c>
      <c r="L79" s="98">
        <v>302</v>
      </c>
      <c r="M79" s="98">
        <v>732</v>
      </c>
      <c r="N79" s="174">
        <f t="shared" si="2"/>
        <v>4024.1800000000003</v>
      </c>
      <c r="O79" s="144">
        <f t="shared" si="3"/>
        <v>6</v>
      </c>
    </row>
    <row r="80" spans="1:16" ht="14.25" x14ac:dyDescent="0.2">
      <c r="A80" s="138">
        <v>2008</v>
      </c>
      <c r="B80" s="218">
        <v>89</v>
      </c>
      <c r="C80" s="98">
        <v>57</v>
      </c>
      <c r="D80" s="98">
        <v>20</v>
      </c>
      <c r="E80" s="98">
        <v>203</v>
      </c>
      <c r="F80" s="98">
        <v>279</v>
      </c>
      <c r="G80" s="98">
        <v>385</v>
      </c>
      <c r="H80" s="98">
        <v>471</v>
      </c>
      <c r="I80" s="98">
        <v>343</v>
      </c>
      <c r="J80" s="98">
        <v>159</v>
      </c>
      <c r="K80" s="98">
        <v>218</v>
      </c>
      <c r="L80" s="98">
        <v>556</v>
      </c>
      <c r="M80" s="98">
        <v>220</v>
      </c>
      <c r="N80" s="174">
        <f t="shared" si="2"/>
        <v>3000</v>
      </c>
      <c r="O80" s="144">
        <f t="shared" si="3"/>
        <v>47</v>
      </c>
    </row>
    <row r="81" spans="1:15" ht="14.25" x14ac:dyDescent="0.2">
      <c r="A81" s="138">
        <v>2009</v>
      </c>
      <c r="B81" s="218">
        <v>156</v>
      </c>
      <c r="C81" s="98">
        <v>225</v>
      </c>
      <c r="D81" s="98">
        <v>106</v>
      </c>
      <c r="E81" s="98">
        <v>269</v>
      </c>
      <c r="F81" s="98">
        <v>151</v>
      </c>
      <c r="G81" s="98">
        <v>298</v>
      </c>
      <c r="H81" s="98">
        <v>193</v>
      </c>
      <c r="I81" s="98">
        <v>422</v>
      </c>
      <c r="J81" s="98">
        <v>285</v>
      </c>
      <c r="K81" s="98">
        <v>444</v>
      </c>
      <c r="L81" s="98">
        <v>812</v>
      </c>
      <c r="M81" s="98">
        <v>107</v>
      </c>
      <c r="N81" s="174">
        <f t="shared" ref="N81:N86" si="4">IF(COUNT(B81:M81)=12,SUM(B81:M81),"")</f>
        <v>3468</v>
      </c>
      <c r="O81" s="144">
        <f t="shared" si="3"/>
        <v>20</v>
      </c>
    </row>
    <row r="82" spans="1:15" ht="14.25" x14ac:dyDescent="0.2">
      <c r="A82" s="138">
        <v>2010</v>
      </c>
      <c r="B82" s="218">
        <v>55</v>
      </c>
      <c r="C82" s="98">
        <v>131</v>
      </c>
      <c r="D82" s="98">
        <v>117</v>
      </c>
      <c r="E82" s="98">
        <v>164</v>
      </c>
      <c r="F82" s="98">
        <v>329</v>
      </c>
      <c r="G82" s="98">
        <v>370</v>
      </c>
      <c r="H82" s="98">
        <v>343</v>
      </c>
      <c r="I82" s="98">
        <v>680</v>
      </c>
      <c r="J82" s="98">
        <v>129</v>
      </c>
      <c r="K82" s="98">
        <v>483</v>
      </c>
      <c r="L82" s="98">
        <v>656</v>
      </c>
      <c r="M82" s="98">
        <v>1472</v>
      </c>
      <c r="N82" s="174">
        <f t="shared" si="4"/>
        <v>4929</v>
      </c>
      <c r="O82" s="144">
        <f t="shared" si="3"/>
        <v>1</v>
      </c>
    </row>
    <row r="83" spans="1:15" ht="14.25" x14ac:dyDescent="0.2">
      <c r="A83" s="138">
        <v>2011</v>
      </c>
      <c r="B83" s="218">
        <v>254</v>
      </c>
      <c r="C83" s="98">
        <v>21</v>
      </c>
      <c r="D83" s="98">
        <v>122</v>
      </c>
      <c r="E83" s="98">
        <v>170</v>
      </c>
      <c r="F83" s="98">
        <v>382</v>
      </c>
      <c r="G83" s="98">
        <v>531</v>
      </c>
      <c r="H83" s="98">
        <v>405</v>
      </c>
      <c r="I83" s="98">
        <v>203</v>
      </c>
      <c r="J83" s="98">
        <v>334</v>
      </c>
      <c r="K83" s="98">
        <v>424</v>
      </c>
      <c r="L83" s="98">
        <v>612</v>
      </c>
      <c r="M83" s="98">
        <v>455</v>
      </c>
      <c r="N83" s="174">
        <f t="shared" si="4"/>
        <v>3913</v>
      </c>
      <c r="O83" s="144">
        <f t="shared" si="3"/>
        <v>10</v>
      </c>
    </row>
    <row r="84" spans="1:15" ht="14.25" x14ac:dyDescent="0.2">
      <c r="A84" s="138">
        <v>2012</v>
      </c>
      <c r="B84" s="218">
        <v>47</v>
      </c>
      <c r="C84" s="98">
        <v>17</v>
      </c>
      <c r="D84" s="98">
        <v>131</v>
      </c>
      <c r="E84" s="98">
        <v>272</v>
      </c>
      <c r="F84" s="98">
        <v>272</v>
      </c>
      <c r="G84" s="98">
        <v>213</v>
      </c>
      <c r="H84" s="98">
        <v>390</v>
      </c>
      <c r="I84" s="98">
        <v>458</v>
      </c>
      <c r="J84" s="98">
        <v>264</v>
      </c>
      <c r="K84" s="98">
        <v>263</v>
      </c>
      <c r="L84" s="98">
        <v>713</v>
      </c>
      <c r="M84" s="98">
        <v>436</v>
      </c>
      <c r="N84" s="174">
        <f t="shared" si="4"/>
        <v>3476</v>
      </c>
      <c r="O84" s="144">
        <f t="shared" si="3"/>
        <v>18</v>
      </c>
    </row>
    <row r="85" spans="1:15" ht="14.25" x14ac:dyDescent="0.2">
      <c r="A85" s="138">
        <v>2013</v>
      </c>
      <c r="B85" s="218">
        <v>23</v>
      </c>
      <c r="C85" s="98">
        <v>39</v>
      </c>
      <c r="D85" s="98">
        <v>120</v>
      </c>
      <c r="E85" s="98">
        <v>69</v>
      </c>
      <c r="F85" s="98">
        <v>379</v>
      </c>
      <c r="G85" s="98">
        <v>294</v>
      </c>
      <c r="H85" s="98">
        <v>498</v>
      </c>
      <c r="I85" s="98">
        <v>271</v>
      </c>
      <c r="J85" s="98">
        <v>300</v>
      </c>
      <c r="K85" s="98">
        <v>341</v>
      </c>
      <c r="L85" s="98">
        <v>295</v>
      </c>
      <c r="M85" s="98">
        <v>147</v>
      </c>
      <c r="N85" s="174">
        <f t="shared" si="4"/>
        <v>2776</v>
      </c>
      <c r="O85" s="144">
        <f t="shared" si="3"/>
        <v>58</v>
      </c>
    </row>
    <row r="86" spans="1:15" ht="14.25" x14ac:dyDescent="0.2">
      <c r="A86" s="138">
        <v>2014</v>
      </c>
      <c r="B86" s="218">
        <v>68</v>
      </c>
      <c r="C86" s="98">
        <v>23</v>
      </c>
      <c r="D86" s="98">
        <v>25</v>
      </c>
      <c r="E86" s="98">
        <v>114</v>
      </c>
      <c r="F86" s="98">
        <v>452</v>
      </c>
      <c r="G86" s="98">
        <v>169</v>
      </c>
      <c r="H86" s="98">
        <v>210</v>
      </c>
      <c r="I86" s="98">
        <v>344</v>
      </c>
      <c r="J86" s="98">
        <v>357</v>
      </c>
      <c r="K86" s="98">
        <v>331</v>
      </c>
      <c r="L86" s="98">
        <v>282</v>
      </c>
      <c r="M86" s="98">
        <v>257</v>
      </c>
      <c r="N86" s="174">
        <f t="shared" si="4"/>
        <v>2632</v>
      </c>
      <c r="O86" s="144">
        <f t="shared" si="3"/>
        <v>65</v>
      </c>
    </row>
    <row r="87" spans="1:15" ht="14.25" x14ac:dyDescent="0.2">
      <c r="A87" s="138">
        <v>2015</v>
      </c>
      <c r="B87" s="218">
        <v>57</v>
      </c>
      <c r="C87" s="98">
        <v>94</v>
      </c>
      <c r="D87" s="98">
        <v>66</v>
      </c>
      <c r="E87" s="98">
        <v>141</v>
      </c>
      <c r="F87" s="98">
        <v>186</v>
      </c>
      <c r="G87" s="98">
        <v>190</v>
      </c>
      <c r="H87" s="98">
        <v>253</v>
      </c>
      <c r="I87" s="98">
        <v>265</v>
      </c>
      <c r="J87" s="98">
        <v>390</v>
      </c>
      <c r="K87" s="98">
        <v>374</v>
      </c>
      <c r="L87" s="98" t="s">
        <v>60</v>
      </c>
      <c r="M87" s="98" t="s">
        <v>60</v>
      </c>
      <c r="N87" s="174"/>
      <c r="O87" s="144"/>
    </row>
    <row r="88" spans="1:15" ht="14.25" x14ac:dyDescent="0.2">
      <c r="A88" s="138">
        <v>2016</v>
      </c>
      <c r="B88" s="218"/>
      <c r="C88" s="98">
        <v>1</v>
      </c>
      <c r="D88" s="98">
        <v>117.5</v>
      </c>
      <c r="E88" s="98">
        <v>351</v>
      </c>
      <c r="F88" s="98">
        <v>358</v>
      </c>
      <c r="G88" s="98">
        <v>227</v>
      </c>
      <c r="H88" s="98">
        <v>300</v>
      </c>
      <c r="I88" s="98">
        <v>375</v>
      </c>
      <c r="J88" s="98">
        <v>380</v>
      </c>
      <c r="K88" s="98">
        <v>726</v>
      </c>
      <c r="L88" s="98">
        <v>303</v>
      </c>
      <c r="M88" s="98"/>
      <c r="N88" s="174"/>
      <c r="O88" s="144"/>
    </row>
    <row r="89" spans="1:15" ht="14.25" x14ac:dyDescent="0.2">
      <c r="A89" s="138">
        <v>2017</v>
      </c>
      <c r="B89" s="218">
        <v>63</v>
      </c>
      <c r="C89" s="98">
        <v>21</v>
      </c>
      <c r="D89" s="98">
        <v>109</v>
      </c>
      <c r="E89" s="98">
        <v>43</v>
      </c>
      <c r="F89" s="98">
        <v>397</v>
      </c>
      <c r="G89" s="98">
        <v>226</v>
      </c>
      <c r="H89" s="98">
        <v>282</v>
      </c>
      <c r="I89" s="98">
        <v>207</v>
      </c>
      <c r="J89" s="98">
        <v>245</v>
      </c>
      <c r="K89" s="98">
        <v>272</v>
      </c>
      <c r="L89" s="98">
        <v>245</v>
      </c>
      <c r="M89" s="98">
        <v>399</v>
      </c>
      <c r="N89" s="174">
        <f t="shared" ref="N89:N91" si="5">IF(COUNT(B89:M89)=12,SUM(B89:M89),"")</f>
        <v>2509</v>
      </c>
      <c r="O89" s="144">
        <f>RANK(N89,N$5:N$99,0)</f>
        <v>74</v>
      </c>
    </row>
    <row r="90" spans="1:15" ht="14.25" x14ac:dyDescent="0.2">
      <c r="A90" s="138">
        <v>2018</v>
      </c>
      <c r="B90" s="218">
        <v>305</v>
      </c>
      <c r="C90" s="98">
        <v>23</v>
      </c>
      <c r="D90" s="98">
        <v>124</v>
      </c>
      <c r="E90" s="98">
        <v>112</v>
      </c>
      <c r="F90" s="98">
        <v>221</v>
      </c>
      <c r="G90" s="98">
        <v>496</v>
      </c>
      <c r="H90" s="98">
        <v>305</v>
      </c>
      <c r="I90" s="98">
        <v>234</v>
      </c>
      <c r="J90" s="98">
        <v>412</v>
      </c>
      <c r="K90" s="98">
        <v>371</v>
      </c>
      <c r="L90" s="98">
        <v>502</v>
      </c>
      <c r="M90" s="98">
        <v>19</v>
      </c>
      <c r="N90" s="174">
        <f t="shared" si="5"/>
        <v>3124</v>
      </c>
      <c r="O90" s="144">
        <f>RANK(N90,N$5:N$99,0)</f>
        <v>41</v>
      </c>
    </row>
    <row r="91" spans="1:15" ht="14.25" x14ac:dyDescent="0.2">
      <c r="A91" s="138">
        <v>2019</v>
      </c>
      <c r="B91" s="218">
        <v>48</v>
      </c>
      <c r="C91" s="98">
        <v>6</v>
      </c>
      <c r="D91" s="98">
        <v>28</v>
      </c>
      <c r="E91" s="98">
        <v>26</v>
      </c>
      <c r="F91" s="98">
        <v>258</v>
      </c>
      <c r="G91" s="98">
        <v>237</v>
      </c>
      <c r="H91" s="98">
        <v>149</v>
      </c>
      <c r="I91" s="98">
        <v>564</v>
      </c>
      <c r="J91" s="98">
        <v>262</v>
      </c>
      <c r="K91" s="98">
        <v>415</v>
      </c>
      <c r="L91" s="98">
        <v>431</v>
      </c>
      <c r="M91" s="98">
        <v>245</v>
      </c>
      <c r="N91" s="174">
        <f t="shared" si="5"/>
        <v>2669</v>
      </c>
      <c r="O91" s="144">
        <f>RANK(N91,N$5:N$99,0)</f>
        <v>61</v>
      </c>
    </row>
    <row r="92" spans="1:15" ht="14.25" x14ac:dyDescent="0.2">
      <c r="A92" s="138">
        <v>2020</v>
      </c>
      <c r="B92" s="218">
        <v>88</v>
      </c>
      <c r="C92" s="98">
        <v>56</v>
      </c>
      <c r="D92" s="98">
        <v>20</v>
      </c>
      <c r="E92" s="98">
        <v>108</v>
      </c>
      <c r="F92" s="98">
        <v>366</v>
      </c>
      <c r="G92" s="98">
        <v>542</v>
      </c>
      <c r="H92" s="98">
        <v>307</v>
      </c>
      <c r="I92" s="98">
        <v>379</v>
      </c>
      <c r="J92" s="98"/>
      <c r="K92" s="98">
        <v>299</v>
      </c>
      <c r="L92" s="98">
        <v>305</v>
      </c>
      <c r="M92" s="98">
        <v>347</v>
      </c>
      <c r="N92" s="174"/>
      <c r="O92" s="144"/>
    </row>
    <row r="93" spans="1:15" ht="14.25" x14ac:dyDescent="0.2">
      <c r="A93" s="138">
        <v>2021</v>
      </c>
      <c r="B93" s="218">
        <v>185</v>
      </c>
      <c r="C93" s="98">
        <v>41</v>
      </c>
      <c r="D93" s="98">
        <v>126</v>
      </c>
      <c r="E93" s="98">
        <v>204</v>
      </c>
      <c r="F93" s="98">
        <v>472</v>
      </c>
      <c r="G93" s="98">
        <v>324</v>
      </c>
      <c r="H93" s="98">
        <v>377</v>
      </c>
      <c r="I93" s="98">
        <v>479</v>
      </c>
      <c r="J93" s="98">
        <v>270</v>
      </c>
      <c r="K93" s="98">
        <v>150</v>
      </c>
      <c r="L93" s="98">
        <v>484</v>
      </c>
      <c r="M93" s="98">
        <v>141</v>
      </c>
      <c r="N93" s="174">
        <f t="shared" ref="N93" si="6">IF(COUNT(B93:M93)=12,SUM(B93:M93),"")</f>
        <v>3253</v>
      </c>
      <c r="O93" s="144">
        <f>RANK(N93,N$5:N$99,0)</f>
        <v>33</v>
      </c>
    </row>
    <row r="94" spans="1:15" ht="14.25" x14ac:dyDescent="0.2">
      <c r="A94" s="138">
        <v>2022</v>
      </c>
      <c r="B94" s="3">
        <v>56</v>
      </c>
      <c r="C94" s="3">
        <v>74</v>
      </c>
      <c r="D94" s="3">
        <v>159</v>
      </c>
      <c r="E94" s="3">
        <v>372</v>
      </c>
      <c r="F94" s="3">
        <v>249</v>
      </c>
      <c r="G94" s="3">
        <v>403</v>
      </c>
      <c r="H94" s="3">
        <v>528</v>
      </c>
      <c r="I94" s="3">
        <v>291</v>
      </c>
      <c r="J94" s="3">
        <v>255</v>
      </c>
      <c r="K94" s="3">
        <v>326</v>
      </c>
      <c r="L94" s="3">
        <v>450</v>
      </c>
      <c r="M94" s="3">
        <v>141</v>
      </c>
      <c r="N94" s="174">
        <f t="shared" ref="N94:N95" si="7">IF(COUNT(B94:M94)=12,SUM(B94:M94),"")</f>
        <v>3304</v>
      </c>
      <c r="O94" s="144">
        <f t="shared" ref="O94:O95" si="8">RANK(N94,N$5:N$99,0)</f>
        <v>29</v>
      </c>
    </row>
    <row r="95" spans="1:15" ht="14.25" x14ac:dyDescent="0.2">
      <c r="A95" s="138">
        <v>2023</v>
      </c>
      <c r="B95" s="3">
        <v>80</v>
      </c>
      <c r="C95" s="3">
        <v>61</v>
      </c>
      <c r="D95" s="3">
        <v>27</v>
      </c>
      <c r="E95" s="3">
        <v>26</v>
      </c>
      <c r="F95" s="3">
        <v>230</v>
      </c>
      <c r="G95" s="3">
        <v>333</v>
      </c>
      <c r="H95" s="3">
        <v>232</v>
      </c>
      <c r="I95" s="3">
        <v>506</v>
      </c>
      <c r="J95" s="3">
        <v>308</v>
      </c>
      <c r="K95" s="3">
        <v>252</v>
      </c>
      <c r="L95" s="3">
        <v>354</v>
      </c>
      <c r="M95" s="3">
        <v>113</v>
      </c>
      <c r="N95" s="174">
        <f t="shared" si="7"/>
        <v>2522</v>
      </c>
      <c r="O95" s="144">
        <f t="shared" si="8"/>
        <v>72</v>
      </c>
    </row>
    <row r="96" spans="1:15" ht="14.25" x14ac:dyDescent="0.2">
      <c r="A96" s="138">
        <v>2024</v>
      </c>
      <c r="B96" s="218"/>
      <c r="C96" s="98"/>
      <c r="D96" s="98"/>
      <c r="E96" s="98"/>
      <c r="F96" s="98"/>
      <c r="G96" s="98"/>
      <c r="H96" s="98"/>
      <c r="I96" s="98"/>
      <c r="J96" s="98"/>
      <c r="K96" s="98"/>
      <c r="L96" s="98"/>
      <c r="M96" s="98"/>
      <c r="N96" s="174"/>
      <c r="O96" s="144"/>
    </row>
    <row r="97" spans="1:15" ht="14.25" x14ac:dyDescent="0.2">
      <c r="A97" s="138">
        <v>2025</v>
      </c>
      <c r="B97" s="218"/>
      <c r="C97" s="98"/>
      <c r="D97" s="98"/>
      <c r="E97" s="98"/>
      <c r="F97" s="98"/>
      <c r="G97" s="98"/>
      <c r="H97" s="98"/>
      <c r="I97" s="98"/>
      <c r="J97" s="98"/>
      <c r="K97" s="98"/>
      <c r="L97" s="98"/>
      <c r="M97" s="98"/>
      <c r="N97" s="174"/>
      <c r="O97" s="144"/>
    </row>
    <row r="98" spans="1:15" ht="14.25" x14ac:dyDescent="0.2">
      <c r="A98" s="138">
        <v>2026</v>
      </c>
      <c r="B98" s="218"/>
      <c r="C98" s="98"/>
      <c r="D98" s="98"/>
      <c r="E98" s="98"/>
      <c r="F98" s="98"/>
      <c r="G98" s="98"/>
      <c r="H98" s="98"/>
      <c r="I98" s="98"/>
      <c r="J98" s="98"/>
      <c r="K98" s="98"/>
      <c r="L98" s="98"/>
      <c r="M98" s="98"/>
      <c r="N98" s="174"/>
      <c r="O98" s="144"/>
    </row>
    <row r="99" spans="1:15" ht="13.5" thickBot="1" x14ac:dyDescent="0.25">
      <c r="A99" s="146"/>
      <c r="B99" s="218"/>
      <c r="C99" s="98"/>
      <c r="D99" s="98"/>
      <c r="E99" s="98"/>
      <c r="F99" s="98"/>
      <c r="G99" s="98"/>
      <c r="H99" s="98"/>
      <c r="I99" s="98"/>
      <c r="J99" s="98"/>
      <c r="K99" s="98"/>
      <c r="L99" s="98"/>
      <c r="M99" s="98"/>
      <c r="N99" s="174"/>
    </row>
    <row r="100" spans="1:15" x14ac:dyDescent="0.2">
      <c r="A100" s="129" t="s">
        <v>603</v>
      </c>
      <c r="B100" s="215">
        <f>AVERAGE(B5:B99)</f>
        <v>108.70868181818182</v>
      </c>
      <c r="C100" s="215">
        <f>AVERAGE(C5:C99)</f>
        <v>57.517977528089894</v>
      </c>
      <c r="D100" s="215">
        <f t="shared" ref="D100:N100" si="9">AVERAGE(D5:D99)</f>
        <v>58.630359550561806</v>
      </c>
      <c r="E100" s="215">
        <f t="shared" si="9"/>
        <v>166.04701123595504</v>
      </c>
      <c r="F100" s="215">
        <f t="shared" si="9"/>
        <v>335.35072941176475</v>
      </c>
      <c r="G100" s="215">
        <f t="shared" si="9"/>
        <v>340.63889411764717</v>
      </c>
      <c r="H100" s="215">
        <f t="shared" si="9"/>
        <v>336.43763636363633</v>
      </c>
      <c r="I100" s="215">
        <f t="shared" si="9"/>
        <v>357.73436363636358</v>
      </c>
      <c r="J100" s="215">
        <f t="shared" si="9"/>
        <v>316.38705747126454</v>
      </c>
      <c r="K100" s="215">
        <f t="shared" si="9"/>
        <v>353.69647191011239</v>
      </c>
      <c r="L100" s="215">
        <f t="shared" si="9"/>
        <v>406.15737777777764</v>
      </c>
      <c r="M100" s="215">
        <f t="shared" si="9"/>
        <v>310.65480898876405</v>
      </c>
      <c r="N100" s="214">
        <f t="shared" si="9"/>
        <v>3153.8079249999992</v>
      </c>
    </row>
    <row r="101" spans="1:15" x14ac:dyDescent="0.2">
      <c r="A101" s="127" t="s">
        <v>604</v>
      </c>
      <c r="B101" s="170">
        <f>STDEV(B5:B99)</f>
        <v>106.63979364083403</v>
      </c>
      <c r="C101" s="170">
        <f>STDEV(C5:C99)</f>
        <v>54.607741738440481</v>
      </c>
      <c r="D101" s="170">
        <f t="shared" ref="D101:N101" si="10">STDEV(D5:D99)</f>
        <v>49.563491466237508</v>
      </c>
      <c r="E101" s="170">
        <f t="shared" si="10"/>
        <v>131.20790868698145</v>
      </c>
      <c r="F101" s="170">
        <f t="shared" si="10"/>
        <v>110.29001090106406</v>
      </c>
      <c r="G101" s="170">
        <f t="shared" si="10"/>
        <v>117.50035486289083</v>
      </c>
      <c r="H101" s="170">
        <f t="shared" si="10"/>
        <v>119.81308466741635</v>
      </c>
      <c r="I101" s="170">
        <f t="shared" si="10"/>
        <v>109.86150886406631</v>
      </c>
      <c r="J101" s="170">
        <f t="shared" si="10"/>
        <v>87.036198452185104</v>
      </c>
      <c r="K101" s="170">
        <f t="shared" si="10"/>
        <v>120.81264978922077</v>
      </c>
      <c r="L101" s="170">
        <f t="shared" si="10"/>
        <v>190.03692772890821</v>
      </c>
      <c r="M101" s="170">
        <f t="shared" si="10"/>
        <v>234.13782291938443</v>
      </c>
      <c r="N101" s="214">
        <f t="shared" si="10"/>
        <v>575.01925213960305</v>
      </c>
    </row>
    <row r="102" spans="1:15" x14ac:dyDescent="0.2">
      <c r="A102" s="127" t="s">
        <v>605</v>
      </c>
      <c r="B102" s="170">
        <f>B101/B100*100</f>
        <v>98.09685101249957</v>
      </c>
      <c r="C102" s="170">
        <f>C101/C100*100</f>
        <v>94.940302293786061</v>
      </c>
      <c r="D102" s="170">
        <f t="shared" ref="D102:N102" si="11">D101/D100*100</f>
        <v>84.535540709919772</v>
      </c>
      <c r="E102" s="170">
        <f t="shared" si="11"/>
        <v>79.018530782546421</v>
      </c>
      <c r="F102" s="170">
        <f t="shared" si="11"/>
        <v>32.88795915086353</v>
      </c>
      <c r="G102" s="170">
        <f t="shared" si="11"/>
        <v>34.494110006800774</v>
      </c>
      <c r="H102" s="170">
        <f t="shared" si="11"/>
        <v>35.612271552733532</v>
      </c>
      <c r="I102" s="170">
        <f t="shared" si="11"/>
        <v>30.710359426286583</v>
      </c>
      <c r="J102" s="170">
        <f t="shared" si="11"/>
        <v>27.50940545666602</v>
      </c>
      <c r="K102" s="170">
        <f t="shared" si="11"/>
        <v>34.157154335405366</v>
      </c>
      <c r="L102" s="170">
        <f t="shared" si="11"/>
        <v>46.788988241125537</v>
      </c>
      <c r="M102" s="170">
        <f t="shared" si="11"/>
        <v>75.369128738597084</v>
      </c>
      <c r="N102" s="214">
        <f t="shared" si="11"/>
        <v>18.232538753595882</v>
      </c>
    </row>
    <row r="103" spans="1:15" x14ac:dyDescent="0.2">
      <c r="A103" s="127" t="s">
        <v>606</v>
      </c>
      <c r="B103" s="170">
        <f>MIN(B5:B99)</f>
        <v>12.7</v>
      </c>
      <c r="C103" s="170">
        <f>MIN(C5:C99)</f>
        <v>1</v>
      </c>
      <c r="D103" s="170">
        <f t="shared" ref="D103:N103" si="12">MIN(D5:D99)</f>
        <v>2.54</v>
      </c>
      <c r="E103" s="170">
        <f t="shared" si="12"/>
        <v>0</v>
      </c>
      <c r="F103" s="170">
        <f t="shared" si="12"/>
        <v>137.16000000000003</v>
      </c>
      <c r="G103" s="170">
        <f t="shared" si="12"/>
        <v>48.26</v>
      </c>
      <c r="H103" s="170">
        <f t="shared" si="12"/>
        <v>43.18</v>
      </c>
      <c r="I103" s="170">
        <f t="shared" si="12"/>
        <v>53.339999999999996</v>
      </c>
      <c r="J103" s="170">
        <f t="shared" si="12"/>
        <v>126.99999999999999</v>
      </c>
      <c r="K103" s="170">
        <f t="shared" si="12"/>
        <v>134.62</v>
      </c>
      <c r="L103" s="170">
        <f t="shared" si="12"/>
        <v>137.16000000000003</v>
      </c>
      <c r="M103" s="170">
        <f t="shared" si="12"/>
        <v>19</v>
      </c>
      <c r="N103" s="214">
        <f t="shared" si="12"/>
        <v>1788.16</v>
      </c>
    </row>
    <row r="104" spans="1:15" x14ac:dyDescent="0.2">
      <c r="A104" s="127" t="s">
        <v>607</v>
      </c>
      <c r="B104" s="170">
        <f>MAX(B5:B99)</f>
        <v>499.87199999999996</v>
      </c>
      <c r="C104" s="170">
        <f>MAX(C5:C99)</f>
        <v>323.34199999999998</v>
      </c>
      <c r="D104" s="170">
        <f t="shared" ref="D104:N104" si="13">MAX(D5:D99)</f>
        <v>279.40000000000003</v>
      </c>
      <c r="E104" s="170">
        <f t="shared" si="13"/>
        <v>711.2</v>
      </c>
      <c r="F104" s="170">
        <f t="shared" si="13"/>
        <v>701.04000000000008</v>
      </c>
      <c r="G104" s="170">
        <f t="shared" si="13"/>
        <v>612.14</v>
      </c>
      <c r="H104" s="170">
        <f t="shared" si="13"/>
        <v>709</v>
      </c>
      <c r="I104" s="170">
        <f t="shared" si="13"/>
        <v>680</v>
      </c>
      <c r="J104" s="170">
        <f t="shared" si="13"/>
        <v>576.57999999999993</v>
      </c>
      <c r="K104" s="170">
        <f t="shared" si="13"/>
        <v>805.94200000000001</v>
      </c>
      <c r="L104" s="170">
        <f t="shared" si="13"/>
        <v>1406.144</v>
      </c>
      <c r="M104" s="170">
        <f t="shared" si="13"/>
        <v>1472</v>
      </c>
      <c r="N104" s="214">
        <f t="shared" si="13"/>
        <v>4929</v>
      </c>
    </row>
    <row r="105" spans="1:15" x14ac:dyDescent="0.2">
      <c r="A105" s="127" t="s">
        <v>608</v>
      </c>
      <c r="B105" s="170">
        <f>QUARTILE(B5:B99,1)</f>
        <v>46.68</v>
      </c>
      <c r="C105" s="170">
        <f>QUARTILE(C5:C99,1)</f>
        <v>23</v>
      </c>
      <c r="D105" s="170">
        <f t="shared" ref="D105:N105" si="14">QUARTILE(D5:D99,1)</f>
        <v>22.606000000000002</v>
      </c>
      <c r="E105" s="170">
        <f t="shared" si="14"/>
        <v>58.673999999999999</v>
      </c>
      <c r="F105" s="170">
        <f t="shared" si="14"/>
        <v>258</v>
      </c>
      <c r="G105" s="170">
        <f t="shared" si="14"/>
        <v>249.428</v>
      </c>
      <c r="H105" s="170">
        <f t="shared" si="14"/>
        <v>248.60249999999999</v>
      </c>
      <c r="I105" s="170">
        <f t="shared" si="14"/>
        <v>276.47899999999998</v>
      </c>
      <c r="J105" s="170">
        <f t="shared" si="14"/>
        <v>261.81</v>
      </c>
      <c r="K105" s="170">
        <f t="shared" si="14"/>
        <v>279.39999999999998</v>
      </c>
      <c r="L105" s="170">
        <f t="shared" si="14"/>
        <v>287.21049999999997</v>
      </c>
      <c r="M105" s="170">
        <f t="shared" si="14"/>
        <v>124.46</v>
      </c>
      <c r="N105" s="214">
        <f t="shared" si="14"/>
        <v>2701.2184999999999</v>
      </c>
    </row>
    <row r="106" spans="1:15" x14ac:dyDescent="0.2">
      <c r="A106" s="127" t="s">
        <v>609</v>
      </c>
      <c r="B106" s="170">
        <f>QUARTILE(B5:B99,2)</f>
        <v>68.036000000000001</v>
      </c>
      <c r="C106" s="170">
        <f>QUARTILE(C5:C99,2)</f>
        <v>41</v>
      </c>
      <c r="D106" s="170">
        <f t="shared" ref="D106:N106" si="15">QUARTILE(D5:D99,2)</f>
        <v>40.64</v>
      </c>
      <c r="E106" s="170">
        <f t="shared" si="15"/>
        <v>135.636</v>
      </c>
      <c r="F106" s="170">
        <f t="shared" si="15"/>
        <v>330.2000000000001</v>
      </c>
      <c r="G106" s="170">
        <f t="shared" si="15"/>
        <v>331.47</v>
      </c>
      <c r="H106" s="170">
        <f t="shared" si="15"/>
        <v>313.94400000000002</v>
      </c>
      <c r="I106" s="170">
        <f t="shared" si="15"/>
        <v>351.79000000000008</v>
      </c>
      <c r="J106" s="170">
        <f t="shared" si="15"/>
        <v>300</v>
      </c>
      <c r="K106" s="170">
        <f t="shared" si="15"/>
        <v>337.82000000000005</v>
      </c>
      <c r="L106" s="170">
        <f t="shared" si="15"/>
        <v>360.93400000000003</v>
      </c>
      <c r="M106" s="170">
        <f t="shared" si="15"/>
        <v>261.11200000000002</v>
      </c>
      <c r="N106" s="214">
        <f t="shared" si="15"/>
        <v>3132.99</v>
      </c>
    </row>
    <row r="107" spans="1:15" x14ac:dyDescent="0.2">
      <c r="A107" s="127" t="s">
        <v>610</v>
      </c>
      <c r="B107" s="170">
        <f>QUARTILE(B5:B99,3)</f>
        <v>127.63500000000005</v>
      </c>
      <c r="C107" s="170">
        <f>QUARTILE(C5:C99,3)</f>
        <v>73.660000000000011</v>
      </c>
      <c r="D107" s="170">
        <f t="shared" ref="D107:N107" si="16">QUARTILE(D5:D99,3)</f>
        <v>86.61399999999999</v>
      </c>
      <c r="E107" s="170">
        <f t="shared" si="16"/>
        <v>269</v>
      </c>
      <c r="F107" s="170">
        <f t="shared" si="16"/>
        <v>397</v>
      </c>
      <c r="G107" s="170">
        <f t="shared" si="16"/>
        <v>405.38400000000001</v>
      </c>
      <c r="H107" s="170">
        <f t="shared" si="16"/>
        <v>420.62399999999997</v>
      </c>
      <c r="I107" s="170">
        <f t="shared" si="16"/>
        <v>437.95949999999999</v>
      </c>
      <c r="J107" s="170">
        <f t="shared" si="16"/>
        <v>380.5</v>
      </c>
      <c r="K107" s="170">
        <f t="shared" si="16"/>
        <v>408.94000000000005</v>
      </c>
      <c r="L107" s="170">
        <f t="shared" si="16"/>
        <v>501.27750000000003</v>
      </c>
      <c r="M107" s="170">
        <f t="shared" si="16"/>
        <v>436</v>
      </c>
      <c r="N107" s="214">
        <f t="shared" si="16"/>
        <v>3444.4650000000001</v>
      </c>
    </row>
    <row r="108" spans="1:15" x14ac:dyDescent="0.2">
      <c r="A108" s="127" t="s">
        <v>611</v>
      </c>
      <c r="B108" s="213">
        <f>RANK(B95,B5:B99,0)</f>
        <v>37</v>
      </c>
      <c r="C108" s="213">
        <f t="shared" ref="C108:N108" si="17">RANK(C95,C5:C99,0)</f>
        <v>28</v>
      </c>
      <c r="D108" s="213">
        <f t="shared" si="17"/>
        <v>60</v>
      </c>
      <c r="E108" s="213">
        <f t="shared" si="17"/>
        <v>82</v>
      </c>
      <c r="F108" s="213">
        <f t="shared" si="17"/>
        <v>69</v>
      </c>
      <c r="G108" s="213">
        <f t="shared" si="17"/>
        <v>42</v>
      </c>
      <c r="H108" s="213">
        <f t="shared" si="17"/>
        <v>71</v>
      </c>
      <c r="I108" s="213">
        <f t="shared" si="17"/>
        <v>8</v>
      </c>
      <c r="J108" s="213">
        <f t="shared" si="17"/>
        <v>42</v>
      </c>
      <c r="K108" s="213">
        <f t="shared" si="17"/>
        <v>75</v>
      </c>
      <c r="L108" s="213">
        <f t="shared" si="17"/>
        <v>48</v>
      </c>
      <c r="M108" s="213">
        <f t="shared" si="17"/>
        <v>70</v>
      </c>
      <c r="N108" s="127">
        <f t="shared" si="17"/>
        <v>72</v>
      </c>
    </row>
    <row r="109" spans="1:15" x14ac:dyDescent="0.2">
      <c r="A109" s="127" t="s">
        <v>612</v>
      </c>
      <c r="B109" s="213">
        <f>COUNT(B5:B99)</f>
        <v>88</v>
      </c>
      <c r="C109" s="213">
        <f>COUNT(C5:C99)</f>
        <v>89</v>
      </c>
      <c r="D109" s="213">
        <f t="shared" ref="D109:N109" si="18">COUNT(D5:D99)</f>
        <v>89</v>
      </c>
      <c r="E109" s="213">
        <f t="shared" si="18"/>
        <v>89</v>
      </c>
      <c r="F109" s="213">
        <f t="shared" si="18"/>
        <v>85</v>
      </c>
      <c r="G109" s="213">
        <f t="shared" si="18"/>
        <v>85</v>
      </c>
      <c r="H109" s="213">
        <f t="shared" si="18"/>
        <v>88</v>
      </c>
      <c r="I109" s="213">
        <f t="shared" si="18"/>
        <v>88</v>
      </c>
      <c r="J109" s="213">
        <f t="shared" si="18"/>
        <v>87</v>
      </c>
      <c r="K109" s="213">
        <f t="shared" si="18"/>
        <v>89</v>
      </c>
      <c r="L109" s="213">
        <f t="shared" si="18"/>
        <v>90</v>
      </c>
      <c r="M109" s="213">
        <f t="shared" si="18"/>
        <v>89</v>
      </c>
      <c r="N109" s="127">
        <f t="shared" si="18"/>
        <v>80</v>
      </c>
    </row>
    <row r="110" spans="1:15" x14ac:dyDescent="0.2">
      <c r="A110" s="127" t="s">
        <v>614</v>
      </c>
      <c r="B110" s="170">
        <f>B95</f>
        <v>80</v>
      </c>
      <c r="C110" s="170">
        <f>B110+C95</f>
        <v>141</v>
      </c>
      <c r="D110" s="170">
        <f t="shared" ref="D110:M110" si="19">C110+D95</f>
        <v>168</v>
      </c>
      <c r="E110" s="170">
        <f t="shared" si="19"/>
        <v>194</v>
      </c>
      <c r="F110" s="170">
        <f t="shared" si="19"/>
        <v>424</v>
      </c>
      <c r="G110" s="170">
        <f t="shared" si="19"/>
        <v>757</v>
      </c>
      <c r="H110" s="170">
        <f t="shared" si="19"/>
        <v>989</v>
      </c>
      <c r="I110" s="170">
        <f t="shared" si="19"/>
        <v>1495</v>
      </c>
      <c r="J110" s="170">
        <f t="shared" si="19"/>
        <v>1803</v>
      </c>
      <c r="K110" s="170">
        <f t="shared" si="19"/>
        <v>2055</v>
      </c>
      <c r="L110" s="170">
        <f t="shared" si="19"/>
        <v>2409</v>
      </c>
      <c r="M110" s="170">
        <f t="shared" si="19"/>
        <v>2522</v>
      </c>
      <c r="N110" s="214"/>
    </row>
    <row r="111" spans="1:15" x14ac:dyDescent="0.2">
      <c r="A111" s="127" t="s">
        <v>613</v>
      </c>
      <c r="B111" s="170">
        <f>B100</f>
        <v>108.70868181818182</v>
      </c>
      <c r="C111" s="170">
        <f>B111+C100</f>
        <v>166.2266593462717</v>
      </c>
      <c r="D111" s="170">
        <f t="shared" ref="D111:M111" si="20">C111+D100</f>
        <v>224.85701889683349</v>
      </c>
      <c r="E111" s="170">
        <f t="shared" si="20"/>
        <v>390.90403013278853</v>
      </c>
      <c r="F111" s="170">
        <f t="shared" si="20"/>
        <v>726.25475954455328</v>
      </c>
      <c r="G111" s="170">
        <f t="shared" si="20"/>
        <v>1066.8936536622004</v>
      </c>
      <c r="H111" s="170">
        <f t="shared" si="20"/>
        <v>1403.3312900258368</v>
      </c>
      <c r="I111" s="170">
        <f t="shared" si="20"/>
        <v>1761.0656536622005</v>
      </c>
      <c r="J111" s="170">
        <f t="shared" si="20"/>
        <v>2077.4527111334651</v>
      </c>
      <c r="K111" s="170">
        <f t="shared" si="20"/>
        <v>2431.1491830435775</v>
      </c>
      <c r="L111" s="170">
        <f t="shared" si="20"/>
        <v>2837.3065608213551</v>
      </c>
      <c r="M111" s="170">
        <f t="shared" si="20"/>
        <v>3147.9613698101193</v>
      </c>
      <c r="N111" s="170"/>
    </row>
    <row r="112" spans="1:15" x14ac:dyDescent="0.2">
      <c r="B112" s="197"/>
      <c r="C112" s="1"/>
      <c r="D112" s="1"/>
      <c r="E112" s="1"/>
      <c r="F112" s="1"/>
      <c r="G112" s="1"/>
      <c r="H112" s="1"/>
      <c r="I112" s="1"/>
      <c r="J112" s="1"/>
      <c r="K112" s="1"/>
      <c r="L112" s="1"/>
      <c r="M112" s="1"/>
      <c r="N112" s="169"/>
    </row>
    <row r="113" spans="2:14" x14ac:dyDescent="0.2">
      <c r="B113" s="197"/>
      <c r="C113" s="1"/>
      <c r="D113" s="1"/>
      <c r="E113" s="1"/>
      <c r="F113" s="1"/>
      <c r="G113" s="1"/>
      <c r="H113" s="1"/>
      <c r="I113" s="1"/>
      <c r="J113" s="1"/>
      <c r="K113" s="1"/>
      <c r="L113" s="1"/>
      <c r="M113" s="1"/>
      <c r="N113" s="169"/>
    </row>
    <row r="114" spans="2:14" x14ac:dyDescent="0.2">
      <c r="B114" s="197"/>
      <c r="C114" s="1"/>
      <c r="D114" s="1"/>
      <c r="E114" s="1"/>
      <c r="F114" s="1"/>
      <c r="G114" s="1"/>
      <c r="H114" s="1"/>
      <c r="I114" s="1"/>
      <c r="J114" s="1"/>
      <c r="K114" s="1"/>
      <c r="L114" s="1"/>
      <c r="M114" s="1"/>
      <c r="N114" s="169"/>
    </row>
    <row r="115" spans="2:14" x14ac:dyDescent="0.2">
      <c r="B115" s="197"/>
      <c r="C115" s="1"/>
      <c r="D115" s="1"/>
      <c r="E115" s="1"/>
      <c r="F115" s="1"/>
      <c r="G115" s="1"/>
      <c r="H115" s="1"/>
      <c r="I115" s="1"/>
      <c r="J115" s="1"/>
      <c r="K115" s="1"/>
      <c r="L115" s="1"/>
      <c r="M115" s="1"/>
      <c r="N115" s="169"/>
    </row>
    <row r="116" spans="2:14" x14ac:dyDescent="0.2">
      <c r="B116" s="197"/>
      <c r="C116" s="1"/>
      <c r="D116" s="1"/>
      <c r="E116" s="1"/>
      <c r="F116" s="1"/>
      <c r="G116" s="1"/>
      <c r="H116" s="1"/>
      <c r="I116" s="1"/>
      <c r="J116" s="1"/>
      <c r="K116" s="1"/>
      <c r="L116" s="1"/>
      <c r="M116" s="1"/>
      <c r="N116" s="169"/>
    </row>
    <row r="117" spans="2:14" x14ac:dyDescent="0.2">
      <c r="B117" s="197"/>
      <c r="C117" s="1"/>
      <c r="D117" s="1"/>
      <c r="E117" s="1"/>
      <c r="F117" s="1"/>
      <c r="G117" s="1"/>
      <c r="H117" s="1"/>
      <c r="I117" s="1"/>
      <c r="J117" s="1"/>
      <c r="K117" s="1"/>
      <c r="L117" s="1"/>
      <c r="M117" s="1"/>
      <c r="N117" s="169"/>
    </row>
    <row r="118" spans="2:14" x14ac:dyDescent="0.2">
      <c r="B118" s="197"/>
      <c r="C118" s="1"/>
      <c r="D118" s="1"/>
      <c r="E118" s="1"/>
      <c r="F118" s="1"/>
      <c r="G118" s="1"/>
      <c r="H118" s="1"/>
      <c r="I118" s="1"/>
      <c r="J118" s="1"/>
      <c r="K118" s="1"/>
      <c r="L118" s="1"/>
      <c r="M118" s="1"/>
      <c r="N118" s="169"/>
    </row>
    <row r="119" spans="2:14" x14ac:dyDescent="0.2">
      <c r="B119" s="197"/>
      <c r="C119" s="1"/>
      <c r="D119" s="1"/>
      <c r="E119" s="1"/>
      <c r="F119" s="1"/>
      <c r="G119" s="1"/>
      <c r="H119" s="1"/>
      <c r="I119" s="1"/>
      <c r="J119" s="1"/>
      <c r="K119" s="1"/>
      <c r="L119" s="1"/>
      <c r="M119" s="1"/>
      <c r="N119" s="169"/>
    </row>
    <row r="120" spans="2:14" x14ac:dyDescent="0.2">
      <c r="B120" s="197"/>
      <c r="C120" s="1"/>
      <c r="D120" s="1"/>
      <c r="E120" s="1"/>
      <c r="F120" s="1"/>
      <c r="G120" s="1"/>
      <c r="H120" s="1"/>
      <c r="I120" s="1"/>
      <c r="J120" s="1"/>
      <c r="K120" s="1"/>
      <c r="L120" s="1"/>
      <c r="M120" s="1"/>
      <c r="N120" s="169"/>
    </row>
    <row r="121" spans="2:14" x14ac:dyDescent="0.2">
      <c r="B121" s="197"/>
      <c r="C121" s="1"/>
      <c r="D121" s="1"/>
      <c r="E121" s="1"/>
      <c r="F121" s="1"/>
      <c r="G121" s="1"/>
      <c r="H121" s="1"/>
      <c r="I121" s="1"/>
      <c r="J121" s="1"/>
      <c r="K121" s="1"/>
      <c r="L121" s="1"/>
      <c r="M121" s="1"/>
      <c r="N121" s="169"/>
    </row>
    <row r="122" spans="2:14" x14ac:dyDescent="0.2">
      <c r="B122" s="197"/>
      <c r="C122" s="1"/>
      <c r="D122" s="1"/>
      <c r="E122" s="1"/>
      <c r="F122" s="1"/>
      <c r="G122" s="1"/>
      <c r="H122" s="1"/>
      <c r="I122" s="1"/>
      <c r="J122" s="1"/>
      <c r="K122" s="1"/>
      <c r="L122" s="1"/>
      <c r="M122" s="1"/>
      <c r="N122" s="169"/>
    </row>
    <row r="123" spans="2:14" x14ac:dyDescent="0.2">
      <c r="B123" s="197"/>
      <c r="C123" s="1"/>
      <c r="D123" s="1"/>
      <c r="E123" s="1"/>
      <c r="F123" s="1"/>
      <c r="G123" s="1"/>
      <c r="H123" s="1"/>
      <c r="I123" s="1"/>
      <c r="J123" s="1"/>
      <c r="K123" s="1"/>
      <c r="L123" s="1"/>
      <c r="M123" s="1"/>
      <c r="N123" s="169"/>
    </row>
    <row r="124" spans="2:14" x14ac:dyDescent="0.2">
      <c r="B124" s="197"/>
      <c r="C124" s="1"/>
      <c r="D124" s="1"/>
      <c r="E124" s="1"/>
      <c r="F124" s="1"/>
      <c r="G124" s="1"/>
      <c r="H124" s="1"/>
      <c r="I124" s="1"/>
      <c r="J124" s="1"/>
      <c r="K124" s="1"/>
      <c r="L124" s="1"/>
      <c r="M124" s="1"/>
      <c r="N124" s="169"/>
    </row>
    <row r="125" spans="2:14" x14ac:dyDescent="0.2">
      <c r="B125" s="197"/>
      <c r="C125" s="1"/>
      <c r="D125" s="1"/>
      <c r="E125" s="1"/>
      <c r="F125" s="1"/>
      <c r="G125" s="1"/>
      <c r="H125" s="1"/>
      <c r="I125" s="1"/>
      <c r="J125" s="1"/>
      <c r="K125" s="1"/>
      <c r="L125" s="1"/>
      <c r="M125" s="1"/>
      <c r="N125" s="169"/>
    </row>
    <row r="126" spans="2:14" x14ac:dyDescent="0.2">
      <c r="B126" s="197"/>
      <c r="C126" s="1"/>
      <c r="D126" s="1"/>
      <c r="E126" s="1"/>
      <c r="F126" s="1"/>
      <c r="G126" s="1"/>
      <c r="H126" s="1"/>
      <c r="I126" s="1"/>
      <c r="J126" s="1"/>
      <c r="K126" s="1"/>
      <c r="L126" s="1"/>
      <c r="M126" s="1"/>
      <c r="N126" s="169"/>
    </row>
    <row r="127" spans="2:14" x14ac:dyDescent="0.2">
      <c r="B127" s="197"/>
      <c r="C127" s="1"/>
      <c r="D127" s="1"/>
      <c r="E127" s="1"/>
      <c r="F127" s="1"/>
      <c r="G127" s="1"/>
      <c r="H127" s="1"/>
      <c r="I127" s="1"/>
      <c r="J127" s="1"/>
      <c r="K127" s="1"/>
      <c r="L127" s="1"/>
      <c r="M127" s="1"/>
      <c r="N127" s="169"/>
    </row>
    <row r="128" spans="2:14" x14ac:dyDescent="0.2">
      <c r="B128" s="197"/>
      <c r="C128" s="1"/>
      <c r="D128" s="1"/>
      <c r="E128" s="1"/>
      <c r="F128" s="1"/>
      <c r="G128" s="1"/>
      <c r="H128" s="1"/>
      <c r="I128" s="1"/>
      <c r="J128" s="1"/>
      <c r="K128" s="1"/>
      <c r="L128" s="1"/>
      <c r="M128" s="1"/>
      <c r="N128" s="169"/>
    </row>
    <row r="129" spans="2:14" x14ac:dyDescent="0.2">
      <c r="B129" s="197"/>
      <c r="C129" s="1"/>
      <c r="D129" s="1"/>
      <c r="E129" s="1"/>
      <c r="F129" s="1"/>
      <c r="G129" s="1"/>
      <c r="H129" s="1"/>
      <c r="I129" s="1"/>
      <c r="J129" s="1"/>
      <c r="K129" s="1"/>
      <c r="L129" s="1"/>
      <c r="M129" s="1"/>
      <c r="N129" s="169"/>
    </row>
    <row r="130" spans="2:14" x14ac:dyDescent="0.2">
      <c r="B130" s="197"/>
      <c r="C130" s="1"/>
      <c r="D130" s="1"/>
      <c r="E130" s="1"/>
      <c r="F130" s="1"/>
      <c r="G130" s="1"/>
      <c r="H130" s="1"/>
      <c r="I130" s="1"/>
      <c r="J130" s="1"/>
      <c r="K130" s="1"/>
      <c r="L130" s="1"/>
      <c r="M130" s="1"/>
      <c r="N130" s="169"/>
    </row>
    <row r="131" spans="2:14" x14ac:dyDescent="0.2">
      <c r="B131" s="197"/>
      <c r="C131" s="1"/>
      <c r="D131" s="1"/>
      <c r="E131" s="1"/>
      <c r="F131" s="1"/>
      <c r="G131" s="1"/>
      <c r="H131" s="1"/>
      <c r="I131" s="1"/>
      <c r="J131" s="1"/>
      <c r="K131" s="1"/>
      <c r="L131" s="1"/>
      <c r="M131" s="1"/>
      <c r="N131" s="169"/>
    </row>
    <row r="132" spans="2:14" x14ac:dyDescent="0.2">
      <c r="B132" s="197"/>
      <c r="C132" s="1"/>
      <c r="D132" s="1"/>
      <c r="E132" s="1"/>
      <c r="F132" s="1"/>
      <c r="G132" s="1"/>
      <c r="H132" s="1"/>
      <c r="I132" s="1"/>
      <c r="J132" s="1"/>
      <c r="K132" s="1"/>
      <c r="L132" s="1"/>
      <c r="M132" s="1"/>
      <c r="N132" s="169"/>
    </row>
    <row r="133" spans="2:14" x14ac:dyDescent="0.2">
      <c r="B133" s="197"/>
      <c r="C133" s="1"/>
      <c r="D133" s="1"/>
      <c r="E133" s="1"/>
      <c r="F133" s="1"/>
      <c r="G133" s="1"/>
      <c r="H133" s="1"/>
      <c r="I133" s="1"/>
      <c r="J133" s="1"/>
      <c r="K133" s="1"/>
      <c r="L133" s="1"/>
      <c r="M133" s="1"/>
      <c r="N133" s="169"/>
    </row>
    <row r="134" spans="2:14" x14ac:dyDescent="0.2">
      <c r="B134" s="197"/>
      <c r="C134" s="1"/>
      <c r="D134" s="1"/>
      <c r="E134" s="1"/>
      <c r="F134" s="1"/>
      <c r="G134" s="1"/>
      <c r="H134" s="1"/>
      <c r="I134" s="1"/>
      <c r="J134" s="1"/>
      <c r="K134" s="1"/>
      <c r="L134" s="1"/>
      <c r="M134" s="1"/>
      <c r="N134" s="169"/>
    </row>
    <row r="135" spans="2:14" x14ac:dyDescent="0.2">
      <c r="B135" s="197"/>
      <c r="C135" s="1"/>
      <c r="D135" s="1"/>
      <c r="E135" s="1"/>
      <c r="F135" s="1"/>
      <c r="G135" s="1"/>
      <c r="H135" s="1"/>
      <c r="I135" s="1"/>
      <c r="J135" s="1"/>
      <c r="K135" s="1"/>
      <c r="L135" s="1"/>
      <c r="M135" s="1"/>
      <c r="N135" s="169"/>
    </row>
    <row r="136" spans="2:14" x14ac:dyDescent="0.2">
      <c r="B136" s="197"/>
      <c r="C136" s="1"/>
      <c r="D136" s="1"/>
      <c r="E136" s="1"/>
      <c r="F136" s="1"/>
      <c r="G136" s="1"/>
      <c r="H136" s="1"/>
      <c r="I136" s="1"/>
      <c r="J136" s="1"/>
      <c r="K136" s="1"/>
      <c r="L136" s="1"/>
      <c r="M136" s="1"/>
      <c r="N136" s="169"/>
    </row>
    <row r="137" spans="2:14" x14ac:dyDescent="0.2">
      <c r="B137" s="197"/>
      <c r="C137" s="1"/>
      <c r="D137" s="1"/>
      <c r="E137" s="1"/>
      <c r="F137" s="1"/>
      <c r="G137" s="1"/>
      <c r="H137" s="1"/>
      <c r="I137" s="1"/>
      <c r="J137" s="1"/>
      <c r="K137" s="1"/>
      <c r="L137" s="1"/>
      <c r="M137" s="1"/>
      <c r="N137" s="169"/>
    </row>
    <row r="138" spans="2:14" x14ac:dyDescent="0.2">
      <c r="B138" s="197"/>
      <c r="C138" s="1"/>
      <c r="D138" s="1"/>
      <c r="E138" s="1"/>
      <c r="F138" s="1"/>
      <c r="G138" s="1"/>
      <c r="H138" s="1"/>
      <c r="I138" s="1"/>
      <c r="J138" s="1"/>
      <c r="K138" s="1"/>
      <c r="L138" s="1"/>
      <c r="M138" s="1"/>
      <c r="N138" s="169"/>
    </row>
    <row r="139" spans="2:14" x14ac:dyDescent="0.2">
      <c r="B139" s="197"/>
      <c r="C139" s="1"/>
      <c r="D139" s="1"/>
      <c r="E139" s="1"/>
      <c r="F139" s="1"/>
      <c r="G139" s="1"/>
      <c r="H139" s="1"/>
      <c r="I139" s="1"/>
      <c r="J139" s="1"/>
      <c r="K139" s="1"/>
      <c r="L139" s="1"/>
      <c r="M139" s="1"/>
      <c r="N139" s="169"/>
    </row>
    <row r="140" spans="2:14" x14ac:dyDescent="0.2">
      <c r="B140" s="197"/>
      <c r="C140" s="1"/>
      <c r="D140" s="1"/>
      <c r="E140" s="1"/>
      <c r="F140" s="1"/>
      <c r="G140" s="1"/>
      <c r="H140" s="1"/>
      <c r="I140" s="1"/>
      <c r="J140" s="1"/>
      <c r="K140" s="1"/>
      <c r="L140" s="1"/>
      <c r="M140" s="1"/>
      <c r="N140" s="169"/>
    </row>
    <row r="141" spans="2:14" x14ac:dyDescent="0.2">
      <c r="B141" s="197"/>
      <c r="C141" s="1"/>
      <c r="D141" s="1"/>
      <c r="E141" s="1"/>
      <c r="F141" s="1"/>
      <c r="G141" s="1"/>
      <c r="H141" s="1"/>
      <c r="I141" s="1"/>
      <c r="J141" s="1"/>
      <c r="K141" s="1"/>
      <c r="L141" s="1"/>
      <c r="M141" s="1"/>
      <c r="N141" s="169"/>
    </row>
    <row r="142" spans="2:14" x14ac:dyDescent="0.2">
      <c r="B142" s="197"/>
      <c r="C142" s="1"/>
      <c r="D142" s="1"/>
      <c r="E142" s="1"/>
      <c r="F142" s="1"/>
      <c r="G142" s="1"/>
      <c r="H142" s="1"/>
      <c r="I142" s="1"/>
      <c r="J142" s="1"/>
      <c r="K142" s="1"/>
      <c r="L142" s="1"/>
      <c r="M142" s="1"/>
      <c r="N142" s="169"/>
    </row>
    <row r="143" spans="2:14" x14ac:dyDescent="0.2">
      <c r="B143" s="197"/>
      <c r="C143" s="1"/>
      <c r="D143" s="1"/>
      <c r="E143" s="1"/>
      <c r="F143" s="1"/>
      <c r="G143" s="1"/>
      <c r="H143" s="1"/>
      <c r="I143" s="1"/>
      <c r="J143" s="1"/>
      <c r="K143" s="1"/>
      <c r="L143" s="1"/>
      <c r="M143" s="1"/>
      <c r="N143" s="169"/>
    </row>
    <row r="144" spans="2:14" x14ac:dyDescent="0.2">
      <c r="B144" s="197"/>
      <c r="C144" s="1"/>
      <c r="D144" s="1"/>
      <c r="E144" s="1"/>
      <c r="F144" s="1"/>
      <c r="G144" s="1"/>
      <c r="H144" s="1"/>
      <c r="I144" s="1"/>
      <c r="J144" s="1"/>
      <c r="K144" s="1"/>
      <c r="L144" s="1"/>
      <c r="M144" s="1"/>
      <c r="N144" s="169"/>
    </row>
    <row r="145" spans="2:14" x14ac:dyDescent="0.2">
      <c r="B145" s="197"/>
      <c r="C145" s="1"/>
      <c r="D145" s="1"/>
      <c r="E145" s="1"/>
      <c r="F145" s="1"/>
      <c r="G145" s="1"/>
      <c r="H145" s="1"/>
      <c r="I145" s="1"/>
      <c r="J145" s="1"/>
      <c r="K145" s="1"/>
      <c r="L145" s="1"/>
      <c r="M145" s="1"/>
      <c r="N145" s="169"/>
    </row>
    <row r="146" spans="2:14" x14ac:dyDescent="0.2">
      <c r="B146" s="197"/>
      <c r="C146" s="1"/>
      <c r="D146" s="1"/>
      <c r="E146" s="1"/>
      <c r="F146" s="1"/>
      <c r="G146" s="1"/>
      <c r="H146" s="1"/>
      <c r="I146" s="1"/>
      <c r="J146" s="1"/>
      <c r="K146" s="1"/>
      <c r="L146" s="1"/>
      <c r="M146" s="1"/>
      <c r="N146" s="169"/>
    </row>
    <row r="147" spans="2:14" x14ac:dyDescent="0.2">
      <c r="B147" s="197"/>
      <c r="C147" s="1"/>
      <c r="D147" s="1"/>
      <c r="E147" s="1"/>
      <c r="F147" s="1"/>
      <c r="G147" s="1"/>
      <c r="H147" s="1"/>
      <c r="I147" s="1"/>
      <c r="J147" s="1"/>
      <c r="K147" s="1"/>
      <c r="L147" s="1"/>
      <c r="M147" s="1"/>
      <c r="N147" s="169"/>
    </row>
    <row r="148" spans="2:14" x14ac:dyDescent="0.2">
      <c r="B148" s="197"/>
      <c r="C148" s="1"/>
      <c r="D148" s="1"/>
      <c r="E148" s="1"/>
      <c r="F148" s="1"/>
      <c r="G148" s="1"/>
      <c r="H148" s="1"/>
      <c r="I148" s="1"/>
      <c r="J148" s="1"/>
      <c r="K148" s="1"/>
      <c r="L148" s="1"/>
      <c r="M148" s="1"/>
      <c r="N148" s="169"/>
    </row>
    <row r="149" spans="2:14" x14ac:dyDescent="0.2">
      <c r="B149" s="197"/>
      <c r="C149" s="1"/>
      <c r="D149" s="1"/>
      <c r="E149" s="1"/>
      <c r="F149" s="1"/>
      <c r="G149" s="1"/>
      <c r="H149" s="1"/>
      <c r="I149" s="1"/>
      <c r="J149" s="1"/>
      <c r="K149" s="1"/>
      <c r="L149" s="1"/>
      <c r="M149" s="1"/>
      <c r="N149" s="169"/>
    </row>
    <row r="150" spans="2:14" x14ac:dyDescent="0.2">
      <c r="B150" s="197"/>
      <c r="C150" s="1"/>
      <c r="D150" s="1"/>
      <c r="E150" s="1"/>
      <c r="F150" s="1"/>
      <c r="G150" s="1"/>
      <c r="H150" s="1"/>
      <c r="I150" s="1"/>
      <c r="J150" s="1"/>
      <c r="K150" s="1"/>
      <c r="L150" s="1"/>
      <c r="M150" s="1"/>
      <c r="N150" s="169"/>
    </row>
    <row r="151" spans="2:14" x14ac:dyDescent="0.2">
      <c r="B151" s="197"/>
      <c r="C151" s="1"/>
      <c r="D151" s="1"/>
      <c r="E151" s="1"/>
      <c r="F151" s="1"/>
      <c r="G151" s="1"/>
      <c r="H151" s="1"/>
      <c r="I151" s="1"/>
      <c r="J151" s="1"/>
      <c r="K151" s="1"/>
      <c r="L151" s="1"/>
      <c r="M151" s="1"/>
      <c r="N151" s="169"/>
    </row>
    <row r="152" spans="2:14" x14ac:dyDescent="0.2">
      <c r="B152" s="197"/>
      <c r="C152" s="1"/>
      <c r="D152" s="1"/>
      <c r="E152" s="1"/>
      <c r="F152" s="1"/>
      <c r="G152" s="1"/>
      <c r="H152" s="1"/>
      <c r="I152" s="1"/>
      <c r="J152" s="1"/>
      <c r="K152" s="1"/>
      <c r="L152" s="1"/>
      <c r="M152" s="1"/>
      <c r="N152" s="169"/>
    </row>
    <row r="153" spans="2:14" x14ac:dyDescent="0.2">
      <c r="B153" s="197"/>
      <c r="C153" s="1"/>
      <c r="D153" s="1"/>
      <c r="E153" s="1"/>
      <c r="F153" s="1"/>
      <c r="G153" s="1"/>
      <c r="H153" s="1"/>
      <c r="I153" s="1"/>
      <c r="J153" s="1"/>
      <c r="K153" s="1"/>
      <c r="L153" s="1"/>
      <c r="M153" s="1"/>
      <c r="N153" s="169"/>
    </row>
    <row r="154" spans="2:14" x14ac:dyDescent="0.2">
      <c r="B154" s="197"/>
      <c r="C154" s="1"/>
      <c r="D154" s="1"/>
      <c r="E154" s="1"/>
      <c r="F154" s="1"/>
      <c r="G154" s="1"/>
      <c r="H154" s="1"/>
      <c r="I154" s="1"/>
      <c r="J154" s="1"/>
      <c r="K154" s="1"/>
      <c r="L154" s="1"/>
      <c r="M154" s="1"/>
      <c r="N154" s="169"/>
    </row>
    <row r="155" spans="2:14" x14ac:dyDescent="0.2">
      <c r="B155" s="197"/>
      <c r="C155" s="1"/>
      <c r="D155" s="1"/>
      <c r="E155" s="1"/>
      <c r="F155" s="1"/>
      <c r="G155" s="1"/>
      <c r="H155" s="1"/>
      <c r="I155" s="1"/>
      <c r="J155" s="1"/>
      <c r="K155" s="1"/>
      <c r="L155" s="1"/>
      <c r="M155" s="1"/>
      <c r="N155" s="169"/>
    </row>
    <row r="156" spans="2:14" x14ac:dyDescent="0.2">
      <c r="B156" s="197"/>
      <c r="C156" s="1"/>
      <c r="D156" s="1"/>
      <c r="E156" s="1"/>
      <c r="F156" s="1"/>
      <c r="G156" s="1"/>
      <c r="H156" s="1"/>
      <c r="I156" s="1"/>
      <c r="J156" s="1"/>
      <c r="K156" s="1"/>
      <c r="L156" s="1"/>
      <c r="M156" s="1"/>
      <c r="N156" s="169"/>
    </row>
    <row r="157" spans="2:14" x14ac:dyDescent="0.2">
      <c r="B157" s="197"/>
      <c r="C157" s="1"/>
      <c r="D157" s="1"/>
      <c r="E157" s="1"/>
      <c r="F157" s="1"/>
      <c r="G157" s="1"/>
      <c r="H157" s="1"/>
      <c r="I157" s="1"/>
      <c r="J157" s="1"/>
      <c r="K157" s="1"/>
      <c r="L157" s="1"/>
      <c r="M157" s="1"/>
      <c r="N157" s="169"/>
    </row>
    <row r="158" spans="2:14" x14ac:dyDescent="0.2">
      <c r="B158" s="197"/>
      <c r="C158" s="1"/>
      <c r="D158" s="1"/>
      <c r="E158" s="1"/>
      <c r="F158" s="1"/>
      <c r="G158" s="1"/>
      <c r="H158" s="1"/>
      <c r="I158" s="1"/>
      <c r="J158" s="1"/>
      <c r="K158" s="1"/>
      <c r="L158" s="1"/>
      <c r="M158" s="1"/>
      <c r="N158" s="169"/>
    </row>
    <row r="159" spans="2:14" x14ac:dyDescent="0.2">
      <c r="B159" s="197"/>
      <c r="C159" s="1"/>
      <c r="D159" s="1"/>
      <c r="E159" s="1"/>
      <c r="F159" s="1"/>
      <c r="G159" s="1"/>
      <c r="H159" s="1"/>
      <c r="I159" s="1"/>
      <c r="J159" s="1"/>
      <c r="K159" s="1"/>
      <c r="L159" s="1"/>
      <c r="M159" s="1"/>
      <c r="N159" s="169"/>
    </row>
    <row r="160" spans="2:14" x14ac:dyDescent="0.2">
      <c r="B160" s="197"/>
      <c r="C160" s="1"/>
      <c r="D160" s="1"/>
      <c r="E160" s="1"/>
      <c r="F160" s="1"/>
      <c r="G160" s="1"/>
      <c r="H160" s="1"/>
      <c r="I160" s="1"/>
      <c r="J160" s="1"/>
      <c r="K160" s="1"/>
      <c r="L160" s="1"/>
      <c r="M160" s="1"/>
      <c r="N160" s="169"/>
    </row>
    <row r="161" spans="2:14" x14ac:dyDescent="0.2">
      <c r="B161" s="197"/>
      <c r="C161" s="1"/>
      <c r="D161" s="1"/>
      <c r="E161" s="1"/>
      <c r="F161" s="1"/>
      <c r="G161" s="1"/>
      <c r="H161" s="1"/>
      <c r="I161" s="1"/>
      <c r="J161" s="1"/>
      <c r="K161" s="1"/>
      <c r="L161" s="1"/>
      <c r="M161" s="1"/>
      <c r="N161" s="169"/>
    </row>
    <row r="162" spans="2:14" x14ac:dyDescent="0.2">
      <c r="B162" s="197"/>
      <c r="C162" s="1"/>
      <c r="D162" s="1"/>
      <c r="E162" s="1"/>
      <c r="F162" s="1"/>
      <c r="G162" s="1"/>
      <c r="H162" s="1"/>
      <c r="I162" s="1"/>
      <c r="J162" s="1"/>
      <c r="K162" s="1"/>
      <c r="L162" s="1"/>
      <c r="M162" s="1"/>
      <c r="N162" s="169"/>
    </row>
    <row r="163" spans="2:14" x14ac:dyDescent="0.2">
      <c r="B163" s="197"/>
      <c r="C163" s="1"/>
      <c r="D163" s="1"/>
      <c r="E163" s="1"/>
      <c r="F163" s="1"/>
      <c r="G163" s="1"/>
      <c r="H163" s="1"/>
      <c r="I163" s="1"/>
      <c r="J163" s="1"/>
      <c r="K163" s="1"/>
      <c r="L163" s="1"/>
      <c r="M163" s="1"/>
      <c r="N163" s="169"/>
    </row>
    <row r="164" spans="2:14" x14ac:dyDescent="0.2">
      <c r="B164" s="197"/>
      <c r="C164" s="1"/>
      <c r="D164" s="1"/>
      <c r="E164" s="1"/>
      <c r="F164" s="1"/>
      <c r="G164" s="1"/>
      <c r="H164" s="1"/>
      <c r="I164" s="1"/>
      <c r="J164" s="1"/>
      <c r="K164" s="1"/>
      <c r="L164" s="1"/>
      <c r="M164" s="1"/>
      <c r="N164" s="169"/>
    </row>
    <row r="165" spans="2:14" x14ac:dyDescent="0.2">
      <c r="B165" s="197"/>
      <c r="C165" s="1"/>
      <c r="D165" s="1"/>
      <c r="E165" s="1"/>
      <c r="F165" s="1"/>
      <c r="G165" s="1"/>
      <c r="H165" s="1"/>
      <c r="I165" s="1"/>
      <c r="J165" s="1"/>
      <c r="K165" s="1"/>
      <c r="L165" s="1"/>
      <c r="M165" s="1"/>
      <c r="N165" s="169"/>
    </row>
    <row r="166" spans="2:14" x14ac:dyDescent="0.2">
      <c r="B166" s="197"/>
      <c r="C166" s="1"/>
      <c r="D166" s="1"/>
      <c r="E166" s="1"/>
      <c r="F166" s="1"/>
      <c r="G166" s="1"/>
      <c r="H166" s="1"/>
      <c r="I166" s="1"/>
      <c r="J166" s="1"/>
      <c r="K166" s="1"/>
      <c r="L166" s="1"/>
      <c r="M166" s="1"/>
      <c r="N166" s="169"/>
    </row>
    <row r="167" spans="2:14" x14ac:dyDescent="0.2">
      <c r="B167" s="197"/>
      <c r="C167" s="1"/>
      <c r="D167" s="1"/>
      <c r="E167" s="1"/>
      <c r="F167" s="1"/>
      <c r="G167" s="1"/>
      <c r="H167" s="1"/>
      <c r="I167" s="1"/>
      <c r="J167" s="1"/>
      <c r="K167" s="1"/>
      <c r="L167" s="1"/>
      <c r="M167" s="1"/>
      <c r="N167" s="169"/>
    </row>
    <row r="168" spans="2:14" x14ac:dyDescent="0.2">
      <c r="B168" s="197"/>
      <c r="C168" s="1"/>
      <c r="D168" s="1"/>
      <c r="E168" s="1"/>
      <c r="F168" s="1"/>
      <c r="G168" s="1"/>
      <c r="H168" s="1"/>
      <c r="I168" s="1"/>
      <c r="J168" s="1"/>
      <c r="K168" s="1"/>
      <c r="L168" s="1"/>
      <c r="M168" s="1"/>
      <c r="N168" s="169"/>
    </row>
    <row r="169" spans="2:14" x14ac:dyDescent="0.2">
      <c r="B169" s="197"/>
      <c r="C169" s="1"/>
      <c r="D169" s="1"/>
      <c r="E169" s="1"/>
      <c r="F169" s="1"/>
      <c r="G169" s="1"/>
      <c r="H169" s="1"/>
      <c r="I169" s="1"/>
      <c r="J169" s="1"/>
      <c r="K169" s="1"/>
      <c r="L169" s="1"/>
      <c r="M169" s="1"/>
      <c r="N169" s="169"/>
    </row>
    <row r="170" spans="2:14" x14ac:dyDescent="0.2">
      <c r="B170" s="197"/>
      <c r="C170" s="1"/>
      <c r="D170" s="1"/>
      <c r="E170" s="1"/>
      <c r="F170" s="1"/>
      <c r="G170" s="1"/>
      <c r="H170" s="1"/>
      <c r="I170" s="1"/>
      <c r="J170" s="1"/>
      <c r="K170" s="1"/>
      <c r="L170" s="1"/>
      <c r="M170" s="1"/>
      <c r="N170" s="169"/>
    </row>
    <row r="171" spans="2:14" x14ac:dyDescent="0.2">
      <c r="B171" s="197"/>
      <c r="C171" s="1"/>
      <c r="D171" s="1"/>
      <c r="E171" s="1"/>
      <c r="F171" s="1"/>
      <c r="G171" s="1"/>
      <c r="H171" s="1"/>
      <c r="I171" s="1"/>
      <c r="J171" s="1"/>
      <c r="K171" s="1"/>
      <c r="L171" s="1"/>
      <c r="M171" s="1"/>
      <c r="N171" s="169"/>
    </row>
    <row r="172" spans="2:14" x14ac:dyDescent="0.2">
      <c r="B172" s="197"/>
      <c r="C172" s="1"/>
      <c r="D172" s="1"/>
      <c r="E172" s="1"/>
      <c r="F172" s="1"/>
      <c r="G172" s="1"/>
      <c r="H172" s="1"/>
      <c r="I172" s="1"/>
      <c r="J172" s="1"/>
      <c r="K172" s="1"/>
      <c r="L172" s="1"/>
      <c r="M172" s="1"/>
      <c r="N172" s="169"/>
    </row>
    <row r="173" spans="2:14" x14ac:dyDescent="0.2">
      <c r="B173" s="197"/>
      <c r="C173" s="1"/>
      <c r="D173" s="1"/>
      <c r="E173" s="1"/>
      <c r="F173" s="1"/>
      <c r="G173" s="1"/>
      <c r="H173" s="1"/>
      <c r="I173" s="1"/>
      <c r="J173" s="1"/>
      <c r="K173" s="1"/>
      <c r="L173" s="1"/>
      <c r="M173" s="1"/>
      <c r="N173" s="169"/>
    </row>
    <row r="174" spans="2:14" x14ac:dyDescent="0.2">
      <c r="B174" s="197"/>
      <c r="C174" s="1"/>
      <c r="D174" s="1"/>
      <c r="E174" s="1"/>
      <c r="F174" s="1"/>
      <c r="G174" s="1"/>
      <c r="H174" s="1"/>
      <c r="I174" s="1"/>
      <c r="J174" s="1"/>
      <c r="K174" s="1"/>
      <c r="L174" s="1"/>
      <c r="M174" s="1"/>
      <c r="N174" s="169"/>
    </row>
    <row r="175" spans="2:14" x14ac:dyDescent="0.2">
      <c r="B175" s="197"/>
      <c r="C175" s="1"/>
      <c r="D175" s="1"/>
      <c r="E175" s="1"/>
      <c r="F175" s="1"/>
      <c r="G175" s="1"/>
      <c r="H175" s="1"/>
      <c r="I175" s="1"/>
      <c r="J175" s="1"/>
      <c r="K175" s="1"/>
      <c r="L175" s="1"/>
      <c r="M175" s="1"/>
      <c r="N175" s="169"/>
    </row>
    <row r="176" spans="2:14" x14ac:dyDescent="0.2">
      <c r="B176" s="197"/>
      <c r="C176" s="1"/>
      <c r="D176" s="1"/>
      <c r="E176" s="1"/>
      <c r="F176" s="1"/>
      <c r="G176" s="1"/>
      <c r="H176" s="1"/>
      <c r="I176" s="1"/>
      <c r="J176" s="1"/>
      <c r="K176" s="1"/>
      <c r="L176" s="1"/>
      <c r="M176" s="1"/>
      <c r="N176" s="169"/>
    </row>
    <row r="177" spans="2:14" x14ac:dyDescent="0.2">
      <c r="B177" s="197"/>
      <c r="C177" s="1"/>
      <c r="D177" s="1"/>
      <c r="E177" s="1"/>
      <c r="F177" s="1"/>
      <c r="G177" s="1"/>
      <c r="H177" s="1"/>
      <c r="I177" s="1"/>
      <c r="J177" s="1"/>
      <c r="K177" s="1"/>
      <c r="L177" s="1"/>
      <c r="M177" s="1"/>
      <c r="N177" s="169"/>
    </row>
    <row r="178" spans="2:14" x14ac:dyDescent="0.2">
      <c r="B178" s="197"/>
      <c r="C178" s="1"/>
      <c r="D178" s="1"/>
      <c r="E178" s="1"/>
      <c r="F178" s="1"/>
      <c r="G178" s="1"/>
      <c r="H178" s="1"/>
      <c r="I178" s="1"/>
      <c r="J178" s="1"/>
      <c r="K178" s="1"/>
      <c r="L178" s="1"/>
      <c r="M178" s="1"/>
      <c r="N178" s="169"/>
    </row>
    <row r="179" spans="2:14" x14ac:dyDescent="0.2">
      <c r="B179" s="197"/>
      <c r="C179" s="1"/>
      <c r="D179" s="1"/>
      <c r="E179" s="1"/>
      <c r="F179" s="1"/>
      <c r="G179" s="1"/>
      <c r="H179" s="1"/>
      <c r="I179" s="1"/>
      <c r="J179" s="1"/>
      <c r="K179" s="1"/>
      <c r="L179" s="1"/>
      <c r="M179" s="1"/>
      <c r="N179" s="169"/>
    </row>
    <row r="180" spans="2:14" x14ac:dyDescent="0.2">
      <c r="B180" s="197"/>
      <c r="C180" s="1"/>
      <c r="D180" s="1"/>
      <c r="E180" s="1"/>
      <c r="F180" s="1"/>
      <c r="G180" s="1"/>
      <c r="H180" s="1"/>
      <c r="I180" s="1"/>
      <c r="J180" s="1"/>
      <c r="K180" s="1"/>
      <c r="L180" s="1"/>
      <c r="M180" s="1"/>
      <c r="N180" s="169"/>
    </row>
    <row r="181" spans="2:14" x14ac:dyDescent="0.2">
      <c r="B181" s="197"/>
      <c r="C181" s="1"/>
      <c r="D181" s="1"/>
      <c r="E181" s="1"/>
      <c r="F181" s="1"/>
      <c r="G181" s="1"/>
      <c r="H181" s="1"/>
      <c r="I181" s="1"/>
      <c r="J181" s="1"/>
      <c r="K181" s="1"/>
      <c r="L181" s="1"/>
      <c r="M181" s="1"/>
      <c r="N181" s="169"/>
    </row>
    <row r="182" spans="2:14" x14ac:dyDescent="0.2">
      <c r="B182" s="197"/>
      <c r="C182" s="1"/>
      <c r="D182" s="1"/>
      <c r="E182" s="1"/>
      <c r="F182" s="1"/>
      <c r="G182" s="1"/>
      <c r="H182" s="1"/>
      <c r="I182" s="1"/>
      <c r="J182" s="1"/>
      <c r="K182" s="1"/>
      <c r="L182" s="1"/>
      <c r="M182" s="1"/>
      <c r="N182" s="169"/>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C7:C8 C10:C99">
    <cfRule type="cellIs" dxfId="1931" priority="114" stopIfTrue="1" operator="equal">
      <formula>$B$101</formula>
    </cfRule>
  </conditionalFormatting>
  <conditionalFormatting sqref="N5:N99">
    <cfRule type="top10" dxfId="1930" priority="79" bottom="1" rank="1"/>
    <cfRule type="top10" dxfId="1929" priority="80" rank="1"/>
  </conditionalFormatting>
  <conditionalFormatting sqref="B7:B99">
    <cfRule type="top10" priority="27" rank="10"/>
  </conditionalFormatting>
  <conditionalFormatting sqref="B6:B99">
    <cfRule type="top10" dxfId="1928" priority="25" bottom="1" rank="1"/>
    <cfRule type="top10" dxfId="1927" priority="26" rank="1"/>
  </conditionalFormatting>
  <conditionalFormatting sqref="C6:C99">
    <cfRule type="top10" dxfId="1926" priority="23" bottom="1" rank="1"/>
    <cfRule type="top10" dxfId="1925" priority="24" rank="1"/>
  </conditionalFormatting>
  <conditionalFormatting sqref="D6:D99">
    <cfRule type="top10" dxfId="1924" priority="21" bottom="1" rank="1"/>
    <cfRule type="top10" dxfId="1923" priority="22" rank="1"/>
  </conditionalFormatting>
  <conditionalFormatting sqref="E6:E99">
    <cfRule type="top10" dxfId="1922" priority="19" bottom="1" rank="1"/>
    <cfRule type="top10" dxfId="1921" priority="20" rank="1"/>
  </conditionalFormatting>
  <conditionalFormatting sqref="F6:F99">
    <cfRule type="top10" dxfId="1920" priority="17" bottom="1" rank="1"/>
    <cfRule type="top10" dxfId="1919" priority="18" rank="1"/>
  </conditionalFormatting>
  <conditionalFormatting sqref="G6:G99">
    <cfRule type="top10" dxfId="1918" priority="15" bottom="1" rank="1"/>
    <cfRule type="top10" dxfId="1917" priority="16" rank="1"/>
  </conditionalFormatting>
  <conditionalFormatting sqref="H6:H99">
    <cfRule type="top10" dxfId="1916" priority="13" bottom="1" rank="1"/>
    <cfRule type="top10" dxfId="1915" priority="14" rank="1"/>
  </conditionalFormatting>
  <conditionalFormatting sqref="I6:I99">
    <cfRule type="top10" dxfId="1914" priority="11" bottom="1" rank="1"/>
    <cfRule type="top10" dxfId="1913" priority="12" rank="1"/>
  </conditionalFormatting>
  <conditionalFormatting sqref="J5:J99">
    <cfRule type="top10" dxfId="1912" priority="9" bottom="1" rank="1"/>
    <cfRule type="top10" dxfId="1911" priority="10" rank="1"/>
  </conditionalFormatting>
  <conditionalFormatting sqref="K5:K99">
    <cfRule type="top10" dxfId="1910" priority="7" bottom="1" rank="1"/>
    <cfRule type="top10" dxfId="1909" priority="8" rank="1"/>
  </conditionalFormatting>
  <conditionalFormatting sqref="L5:L99">
    <cfRule type="top10" dxfId="1908" priority="5" bottom="1" rank="1"/>
    <cfRule type="top10" dxfId="1907" priority="6" rank="1"/>
  </conditionalFormatting>
  <conditionalFormatting sqref="M5:M99">
    <cfRule type="top10" dxfId="1906" priority="3" bottom="1" rank="1"/>
    <cfRule type="top10" dxfId="1905" priority="4" rank="1"/>
  </conditionalFormatting>
  <conditionalFormatting sqref="C9">
    <cfRule type="top10" dxfId="1904" priority="1" bottom="1" rank="1"/>
    <cfRule type="top10" dxfId="1903"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5"/>
  <dimension ref="A1:AJ105"/>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A2" sqref="A1:A1048576"/>
    </sheetView>
  </sheetViews>
  <sheetFormatPr defaultRowHeight="12.75" x14ac:dyDescent="0.2"/>
  <cols>
    <col min="1" max="1" width="7" style="139" bestFit="1" customWidth="1"/>
    <col min="2" max="13" width="7.7109375" customWidth="1"/>
    <col min="14" max="14" width="7.5703125" bestFit="1" customWidth="1"/>
    <col min="16" max="36" width="9.140625" style="10"/>
  </cols>
  <sheetData>
    <row r="1" spans="1:27" ht="16.5" thickBot="1" x14ac:dyDescent="0.3">
      <c r="A1" s="243" t="s">
        <v>62</v>
      </c>
      <c r="B1" s="244"/>
      <c r="C1" s="244"/>
      <c r="D1" s="244"/>
      <c r="E1" s="245"/>
      <c r="F1" s="245"/>
      <c r="G1" s="245"/>
      <c r="H1" s="245"/>
      <c r="I1" s="245"/>
      <c r="J1" s="245"/>
      <c r="K1" s="245"/>
      <c r="L1" s="245"/>
      <c r="M1" s="245"/>
      <c r="N1" s="246"/>
    </row>
    <row r="2" spans="1:27" ht="13.5" thickBot="1" x14ac:dyDescent="0.25">
      <c r="A2" s="135" t="s">
        <v>117</v>
      </c>
      <c r="B2" s="40" t="s">
        <v>175</v>
      </c>
      <c r="C2" s="37" t="s">
        <v>441</v>
      </c>
      <c r="D2" s="38"/>
      <c r="E2" s="58"/>
      <c r="F2" s="68"/>
      <c r="G2" s="247" t="s">
        <v>80</v>
      </c>
      <c r="H2" s="247"/>
      <c r="I2" s="69"/>
      <c r="J2" s="69"/>
      <c r="K2" s="69"/>
      <c r="L2" s="69"/>
      <c r="M2" s="69"/>
      <c r="N2" s="70"/>
    </row>
    <row r="3" spans="1:27" ht="13.5" thickBot="1" x14ac:dyDescent="0.25">
      <c r="A3" s="136"/>
      <c r="B3" s="41" t="s">
        <v>176</v>
      </c>
      <c r="C3" s="36" t="s">
        <v>442</v>
      </c>
      <c r="D3" s="39"/>
      <c r="E3" s="41" t="s">
        <v>78</v>
      </c>
      <c r="F3" s="65" t="s">
        <v>60</v>
      </c>
      <c r="G3" s="17"/>
      <c r="H3" s="66" t="s">
        <v>81</v>
      </c>
      <c r="I3" s="67" t="s">
        <v>60</v>
      </c>
      <c r="J3" s="17"/>
      <c r="K3" s="17"/>
      <c r="L3" s="17"/>
      <c r="M3" s="17"/>
      <c r="N3" s="18"/>
    </row>
    <row r="4" spans="1:27" ht="13.5" thickBot="1" x14ac:dyDescent="0.25">
      <c r="A4" s="137" t="s">
        <v>1</v>
      </c>
      <c r="B4" s="49" t="s">
        <v>2</v>
      </c>
      <c r="C4" s="43" t="s">
        <v>3</v>
      </c>
      <c r="D4" s="49" t="s">
        <v>4</v>
      </c>
      <c r="E4" s="43" t="s">
        <v>5</v>
      </c>
      <c r="F4" s="49" t="s">
        <v>6</v>
      </c>
      <c r="G4" s="43" t="s">
        <v>7</v>
      </c>
      <c r="H4" s="49" t="s">
        <v>8</v>
      </c>
      <c r="I4" s="43" t="s">
        <v>9</v>
      </c>
      <c r="J4" s="49" t="s">
        <v>10</v>
      </c>
      <c r="K4" s="43" t="s">
        <v>11</v>
      </c>
      <c r="L4" s="49" t="s">
        <v>12</v>
      </c>
      <c r="M4" s="45" t="s">
        <v>13</v>
      </c>
      <c r="N4" s="35" t="s">
        <v>14</v>
      </c>
      <c r="P4" s="23"/>
      <c r="Q4" s="23"/>
      <c r="R4" s="23"/>
      <c r="S4" s="23"/>
      <c r="T4" s="23"/>
      <c r="U4" s="23"/>
      <c r="V4" s="23"/>
      <c r="W4" s="23"/>
      <c r="X4" s="23"/>
      <c r="Y4" s="23"/>
      <c r="Z4" s="23"/>
      <c r="AA4" s="23"/>
    </row>
    <row r="5" spans="1:27" x14ac:dyDescent="0.2">
      <c r="A5" s="138">
        <v>2000</v>
      </c>
      <c r="B5" s="98" t="s">
        <v>60</v>
      </c>
      <c r="C5" s="98" t="s">
        <v>60</v>
      </c>
      <c r="D5" s="98" t="s">
        <v>60</v>
      </c>
      <c r="E5" s="98" t="s">
        <v>60</v>
      </c>
      <c r="F5" s="98" t="s">
        <v>60</v>
      </c>
      <c r="G5" s="98" t="s">
        <v>60</v>
      </c>
      <c r="H5" s="98" t="s">
        <v>60</v>
      </c>
      <c r="I5" s="98" t="s">
        <v>60</v>
      </c>
      <c r="J5" s="98">
        <v>238.75999999999993</v>
      </c>
      <c r="K5" s="98">
        <v>414.02</v>
      </c>
      <c r="L5" s="98">
        <v>220.98000000000005</v>
      </c>
      <c r="M5" s="98">
        <v>304.80000000000007</v>
      </c>
      <c r="N5" s="98" t="s">
        <v>60</v>
      </c>
    </row>
    <row r="6" spans="1:27" x14ac:dyDescent="0.2">
      <c r="A6" s="138">
        <v>2001</v>
      </c>
      <c r="B6" s="98">
        <v>137.16</v>
      </c>
      <c r="C6" s="98">
        <v>0</v>
      </c>
      <c r="D6" s="98">
        <v>71.12</v>
      </c>
      <c r="E6" s="98">
        <v>93.980000000000032</v>
      </c>
      <c r="F6" s="98">
        <v>226.06</v>
      </c>
      <c r="G6" s="98">
        <v>246.37999999999997</v>
      </c>
      <c r="H6" s="98">
        <v>302.26</v>
      </c>
      <c r="I6" s="98">
        <v>182.88000000000005</v>
      </c>
      <c r="J6" s="98">
        <v>251.45999999999998</v>
      </c>
      <c r="K6" s="98">
        <v>347.9799999999999</v>
      </c>
      <c r="L6" s="98">
        <v>518.16</v>
      </c>
      <c r="M6" s="98">
        <v>312.42</v>
      </c>
      <c r="N6" s="98">
        <v>2689.86</v>
      </c>
    </row>
    <row r="7" spans="1:27" x14ac:dyDescent="0.2">
      <c r="A7" s="138">
        <v>2002</v>
      </c>
      <c r="B7" s="98">
        <v>312.42</v>
      </c>
      <c r="C7" s="98">
        <v>43.179999999999993</v>
      </c>
      <c r="D7" s="98">
        <v>99.06</v>
      </c>
      <c r="E7" s="98">
        <v>500.38000000000005</v>
      </c>
      <c r="F7" s="98">
        <v>66.039999999999992</v>
      </c>
      <c r="G7" s="98">
        <v>68.58</v>
      </c>
      <c r="H7" s="98" t="s">
        <v>60</v>
      </c>
      <c r="I7" s="98" t="s">
        <v>60</v>
      </c>
      <c r="J7" s="98" t="s">
        <v>60</v>
      </c>
      <c r="K7" s="98" t="s">
        <v>60</v>
      </c>
      <c r="L7" s="98" t="s">
        <v>60</v>
      </c>
      <c r="M7" s="98" t="s">
        <v>60</v>
      </c>
      <c r="N7" s="98" t="s">
        <v>60</v>
      </c>
    </row>
    <row r="8" spans="1:27" x14ac:dyDescent="0.2">
      <c r="A8" s="138">
        <v>2003</v>
      </c>
      <c r="B8" s="98" t="s">
        <v>60</v>
      </c>
      <c r="C8" s="98" t="s">
        <v>60</v>
      </c>
      <c r="D8" s="98" t="s">
        <v>60</v>
      </c>
      <c r="E8" s="98">
        <v>2.54</v>
      </c>
      <c r="F8" s="98" t="s">
        <v>60</v>
      </c>
      <c r="G8" s="98" t="s">
        <v>60</v>
      </c>
      <c r="H8" s="98" t="s">
        <v>60</v>
      </c>
      <c r="I8" s="98" t="s">
        <v>60</v>
      </c>
      <c r="J8" s="98" t="s">
        <v>60</v>
      </c>
      <c r="K8" s="98" t="s">
        <v>60</v>
      </c>
      <c r="L8" s="98" t="s">
        <v>60</v>
      </c>
      <c r="M8" s="98" t="s">
        <v>60</v>
      </c>
      <c r="N8" s="98" t="s">
        <v>60</v>
      </c>
    </row>
    <row r="9" spans="1:27" x14ac:dyDescent="0.2">
      <c r="A9" s="138">
        <v>2004</v>
      </c>
      <c r="B9" s="98" t="s">
        <v>60</v>
      </c>
      <c r="C9" s="98" t="s">
        <v>60</v>
      </c>
      <c r="D9" s="98" t="s">
        <v>60</v>
      </c>
      <c r="E9" s="98" t="s">
        <v>60</v>
      </c>
      <c r="F9" s="98" t="s">
        <v>60</v>
      </c>
      <c r="G9" s="98">
        <v>114.3</v>
      </c>
      <c r="H9" s="98">
        <v>248.92000000000004</v>
      </c>
      <c r="I9" s="98" t="s">
        <v>60</v>
      </c>
      <c r="J9" s="98" t="s">
        <v>60</v>
      </c>
      <c r="K9" s="98" t="s">
        <v>60</v>
      </c>
      <c r="L9" s="98">
        <v>401.32000000000011</v>
      </c>
      <c r="M9" s="98">
        <v>401.32000000000011</v>
      </c>
      <c r="N9" s="98" t="s">
        <v>60</v>
      </c>
    </row>
    <row r="10" spans="1:27" x14ac:dyDescent="0.2">
      <c r="A10" s="138">
        <v>2005</v>
      </c>
      <c r="B10" s="98">
        <v>182.88000000000002</v>
      </c>
      <c r="C10" s="98">
        <v>76.200000000000017</v>
      </c>
      <c r="D10" s="98">
        <v>121.92</v>
      </c>
      <c r="E10" s="98">
        <v>289.56000000000006</v>
      </c>
      <c r="F10" s="98">
        <v>307.33999999999997</v>
      </c>
      <c r="G10" s="98">
        <v>320.04000000000002</v>
      </c>
      <c r="H10" s="98">
        <v>353.06000000000006</v>
      </c>
      <c r="I10" s="98">
        <v>276.86</v>
      </c>
      <c r="J10" s="98">
        <v>388.62</v>
      </c>
      <c r="K10" s="98">
        <v>233.68</v>
      </c>
      <c r="L10" s="98">
        <v>299.72000000000003</v>
      </c>
      <c r="M10" s="98">
        <v>299.72000000000003</v>
      </c>
      <c r="N10" s="98">
        <v>3149.6000000000004</v>
      </c>
    </row>
    <row r="11" spans="1:27" x14ac:dyDescent="0.2">
      <c r="A11" s="138">
        <v>2006</v>
      </c>
      <c r="B11" s="98">
        <v>106.68000000000005</v>
      </c>
      <c r="C11" s="98">
        <v>71.11999999999999</v>
      </c>
      <c r="D11" s="98">
        <v>157.47999999999999</v>
      </c>
      <c r="E11" s="98">
        <v>243.84000000000003</v>
      </c>
      <c r="F11" s="98">
        <v>429.26000000000005</v>
      </c>
      <c r="G11" s="98">
        <v>203.2</v>
      </c>
      <c r="H11" s="98">
        <v>388.62000000000006</v>
      </c>
      <c r="I11" s="98">
        <v>411.47999999999996</v>
      </c>
      <c r="J11" s="98">
        <v>180.34</v>
      </c>
      <c r="K11" s="98">
        <v>299.72000000000008</v>
      </c>
      <c r="L11" s="98" t="s">
        <v>60</v>
      </c>
      <c r="M11" s="98" t="s">
        <v>60</v>
      </c>
      <c r="N11" s="98" t="s">
        <v>60</v>
      </c>
    </row>
    <row r="12" spans="1:27" x14ac:dyDescent="0.2">
      <c r="A12" s="138">
        <v>2007</v>
      </c>
      <c r="B12" s="98" t="s">
        <v>60</v>
      </c>
      <c r="C12" s="98" t="s">
        <v>60</v>
      </c>
      <c r="D12" s="98" t="s">
        <v>60</v>
      </c>
      <c r="E12" s="98" t="s">
        <v>60</v>
      </c>
      <c r="F12" s="98" t="s">
        <v>60</v>
      </c>
      <c r="G12" s="98" t="s">
        <v>60</v>
      </c>
      <c r="H12" s="98" t="s">
        <v>60</v>
      </c>
      <c r="I12" s="98" t="s">
        <v>60</v>
      </c>
      <c r="J12" s="98" t="s">
        <v>60</v>
      </c>
      <c r="K12" s="98" t="s">
        <v>60</v>
      </c>
      <c r="L12" s="98" t="s">
        <v>60</v>
      </c>
      <c r="M12" s="98" t="s">
        <v>60</v>
      </c>
      <c r="N12" s="98" t="s">
        <v>60</v>
      </c>
    </row>
    <row r="13" spans="1:27" x14ac:dyDescent="0.2">
      <c r="A13" s="138">
        <v>2008</v>
      </c>
      <c r="B13" s="98" t="s">
        <v>60</v>
      </c>
      <c r="C13" s="98" t="s">
        <v>60</v>
      </c>
      <c r="D13" s="98" t="s">
        <v>60</v>
      </c>
      <c r="E13" s="98" t="s">
        <v>60</v>
      </c>
      <c r="F13" s="98" t="s">
        <v>60</v>
      </c>
      <c r="G13" s="98" t="s">
        <v>60</v>
      </c>
      <c r="H13" s="98" t="s">
        <v>60</v>
      </c>
      <c r="I13" s="98" t="s">
        <v>60</v>
      </c>
      <c r="J13" s="98" t="s">
        <v>60</v>
      </c>
      <c r="K13" s="98" t="s">
        <v>60</v>
      </c>
      <c r="L13" s="98" t="s">
        <v>60</v>
      </c>
      <c r="M13" s="98" t="s">
        <v>60</v>
      </c>
      <c r="N13" s="98" t="s">
        <v>60</v>
      </c>
    </row>
    <row r="14" spans="1:27" x14ac:dyDescent="0.2">
      <c r="A14" s="138">
        <v>2009</v>
      </c>
      <c r="B14" s="98" t="s">
        <v>60</v>
      </c>
      <c r="C14" s="98" t="s">
        <v>60</v>
      </c>
      <c r="D14" s="98" t="s">
        <v>60</v>
      </c>
      <c r="E14" s="98" t="s">
        <v>60</v>
      </c>
      <c r="F14" s="98" t="s">
        <v>60</v>
      </c>
      <c r="G14" s="98" t="s">
        <v>60</v>
      </c>
      <c r="H14" s="98" t="s">
        <v>60</v>
      </c>
      <c r="I14" s="98" t="s">
        <v>60</v>
      </c>
      <c r="J14" s="98" t="s">
        <v>60</v>
      </c>
      <c r="K14" s="98" t="s">
        <v>60</v>
      </c>
      <c r="L14" s="98" t="s">
        <v>60</v>
      </c>
      <c r="M14" s="98" t="s">
        <v>60</v>
      </c>
      <c r="N14" s="98" t="s">
        <v>60</v>
      </c>
    </row>
    <row r="15" spans="1:27" x14ac:dyDescent="0.2">
      <c r="A15" s="138">
        <v>2010</v>
      </c>
      <c r="B15" s="98" t="s">
        <v>60</v>
      </c>
      <c r="C15" s="98" t="s">
        <v>60</v>
      </c>
      <c r="D15" s="98" t="s">
        <v>60</v>
      </c>
      <c r="E15" s="98" t="s">
        <v>60</v>
      </c>
      <c r="F15" s="98" t="s">
        <v>60</v>
      </c>
      <c r="G15" s="98" t="s">
        <v>60</v>
      </c>
      <c r="H15" s="98" t="s">
        <v>60</v>
      </c>
      <c r="I15" s="98" t="s">
        <v>60</v>
      </c>
      <c r="J15" s="98" t="s">
        <v>60</v>
      </c>
      <c r="K15" s="98" t="s">
        <v>60</v>
      </c>
      <c r="L15" s="98" t="s">
        <v>60</v>
      </c>
      <c r="M15" s="98" t="s">
        <v>60</v>
      </c>
      <c r="N15" s="98" t="s">
        <v>60</v>
      </c>
    </row>
    <row r="16" spans="1:27" x14ac:dyDescent="0.2">
      <c r="A16" s="138">
        <v>2011</v>
      </c>
      <c r="B16" s="98" t="s">
        <v>60</v>
      </c>
      <c r="C16" s="98" t="s">
        <v>60</v>
      </c>
      <c r="D16" s="98" t="s">
        <v>60</v>
      </c>
      <c r="E16" s="98" t="s">
        <v>60</v>
      </c>
      <c r="F16" s="98" t="s">
        <v>60</v>
      </c>
      <c r="G16" s="98" t="s">
        <v>60</v>
      </c>
      <c r="H16" s="98" t="s">
        <v>60</v>
      </c>
      <c r="I16" s="98" t="s">
        <v>60</v>
      </c>
      <c r="J16" s="98" t="s">
        <v>60</v>
      </c>
      <c r="K16" s="98" t="s">
        <v>60</v>
      </c>
      <c r="L16" s="98" t="s">
        <v>60</v>
      </c>
      <c r="M16" s="98" t="s">
        <v>60</v>
      </c>
      <c r="N16" s="98" t="s">
        <v>60</v>
      </c>
    </row>
    <row r="17" spans="1:14" x14ac:dyDescent="0.2">
      <c r="A17" s="138">
        <v>2012</v>
      </c>
      <c r="B17" s="98" t="s">
        <v>60</v>
      </c>
      <c r="C17" s="98" t="s">
        <v>60</v>
      </c>
      <c r="D17" s="98" t="s">
        <v>60</v>
      </c>
      <c r="E17" s="98" t="s">
        <v>60</v>
      </c>
      <c r="F17" s="98" t="s">
        <v>60</v>
      </c>
      <c r="G17" s="98" t="s">
        <v>60</v>
      </c>
      <c r="H17" s="98" t="s">
        <v>60</v>
      </c>
      <c r="I17" s="98" t="s">
        <v>60</v>
      </c>
      <c r="J17" s="98" t="s">
        <v>60</v>
      </c>
      <c r="K17" s="98" t="s">
        <v>60</v>
      </c>
      <c r="L17" s="98" t="s">
        <v>60</v>
      </c>
      <c r="M17" s="98" t="s">
        <v>60</v>
      </c>
      <c r="N17" s="98" t="s">
        <v>60</v>
      </c>
    </row>
    <row r="18" spans="1:14" x14ac:dyDescent="0.2">
      <c r="A18" s="138">
        <v>2013</v>
      </c>
      <c r="B18" s="98" t="s">
        <v>60</v>
      </c>
      <c r="C18" s="98" t="s">
        <v>60</v>
      </c>
      <c r="D18" s="98" t="s">
        <v>60</v>
      </c>
      <c r="E18" s="98" t="s">
        <v>60</v>
      </c>
      <c r="F18" s="98" t="s">
        <v>60</v>
      </c>
      <c r="G18" s="98" t="s">
        <v>60</v>
      </c>
      <c r="H18" s="98" t="s">
        <v>60</v>
      </c>
      <c r="I18" s="98" t="s">
        <v>60</v>
      </c>
      <c r="J18" s="98" t="s">
        <v>60</v>
      </c>
      <c r="K18" s="98" t="s">
        <v>60</v>
      </c>
      <c r="L18" s="98" t="s">
        <v>60</v>
      </c>
      <c r="M18" s="98" t="s">
        <v>60</v>
      </c>
      <c r="N18" s="98" t="s">
        <v>60</v>
      </c>
    </row>
    <row r="19" spans="1:14" x14ac:dyDescent="0.2">
      <c r="A19" s="138">
        <v>2014</v>
      </c>
      <c r="B19" s="98" t="s">
        <v>60</v>
      </c>
      <c r="C19" s="98" t="s">
        <v>60</v>
      </c>
      <c r="D19" s="98" t="s">
        <v>60</v>
      </c>
      <c r="E19" s="98" t="s">
        <v>60</v>
      </c>
      <c r="F19" s="98" t="s">
        <v>60</v>
      </c>
      <c r="G19" s="98" t="s">
        <v>60</v>
      </c>
      <c r="H19" s="98" t="s">
        <v>60</v>
      </c>
      <c r="I19" s="98" t="s">
        <v>60</v>
      </c>
      <c r="J19" s="98" t="s">
        <v>60</v>
      </c>
      <c r="K19" s="98" t="s">
        <v>60</v>
      </c>
      <c r="L19" s="98" t="s">
        <v>60</v>
      </c>
      <c r="M19" s="98" t="s">
        <v>60</v>
      </c>
      <c r="N19" s="98" t="s">
        <v>60</v>
      </c>
    </row>
    <row r="20" spans="1:14" x14ac:dyDescent="0.2">
      <c r="A20" s="138">
        <v>2015</v>
      </c>
      <c r="B20" s="98" t="s">
        <v>60</v>
      </c>
      <c r="C20" s="98" t="s">
        <v>60</v>
      </c>
      <c r="D20" s="98" t="s">
        <v>60</v>
      </c>
      <c r="E20" s="98" t="s">
        <v>60</v>
      </c>
      <c r="F20" s="98" t="s">
        <v>60</v>
      </c>
      <c r="G20" s="98" t="s">
        <v>60</v>
      </c>
      <c r="H20" s="98" t="s">
        <v>60</v>
      </c>
      <c r="I20" s="98" t="s">
        <v>60</v>
      </c>
      <c r="J20" s="98" t="s">
        <v>60</v>
      </c>
      <c r="K20" s="98" t="s">
        <v>60</v>
      </c>
      <c r="L20" s="98" t="s">
        <v>60</v>
      </c>
      <c r="M20" s="98" t="s">
        <v>60</v>
      </c>
      <c r="N20" s="98" t="s">
        <v>60</v>
      </c>
    </row>
    <row r="21" spans="1:14" ht="13.5" thickBot="1" x14ac:dyDescent="0.25">
      <c r="A21" s="146"/>
      <c r="B21" s="22"/>
      <c r="C21" s="98"/>
      <c r="D21" s="98"/>
      <c r="E21" s="98"/>
      <c r="F21" s="98"/>
      <c r="G21" s="98"/>
      <c r="H21" s="98"/>
      <c r="I21" s="98"/>
      <c r="J21" s="98"/>
      <c r="K21" s="98"/>
      <c r="L21" s="98"/>
      <c r="M21" s="98"/>
      <c r="N21" s="98"/>
    </row>
    <row r="22" spans="1:14" x14ac:dyDescent="0.2">
      <c r="A22" s="185" t="s">
        <v>48</v>
      </c>
      <c r="B22" s="14">
        <f t="shared" ref="B22:N22" si="0">AVERAGE(B5:B21)</f>
        <v>184.78500000000003</v>
      </c>
      <c r="C22" s="53">
        <f t="shared" si="0"/>
        <v>47.625</v>
      </c>
      <c r="D22" s="14">
        <f t="shared" si="0"/>
        <v>112.39500000000001</v>
      </c>
      <c r="E22" s="53">
        <f t="shared" si="0"/>
        <v>226.06000000000003</v>
      </c>
      <c r="F22" s="14">
        <f t="shared" si="0"/>
        <v>257.17500000000001</v>
      </c>
      <c r="G22" s="53">
        <f t="shared" si="0"/>
        <v>190.5</v>
      </c>
      <c r="H22" s="14">
        <f t="shared" si="0"/>
        <v>323.21500000000003</v>
      </c>
      <c r="I22" s="53">
        <f t="shared" si="0"/>
        <v>290.40666666666669</v>
      </c>
      <c r="J22" s="14">
        <f t="shared" si="0"/>
        <v>264.79499999999996</v>
      </c>
      <c r="K22" s="53">
        <f t="shared" si="0"/>
        <v>323.84999999999997</v>
      </c>
      <c r="L22" s="14">
        <f t="shared" si="0"/>
        <v>360.04500000000002</v>
      </c>
      <c r="M22" s="54">
        <f t="shared" si="0"/>
        <v>329.56500000000005</v>
      </c>
      <c r="N22" s="55">
        <f t="shared" si="0"/>
        <v>2919.7300000000005</v>
      </c>
    </row>
    <row r="23" spans="1:14" x14ac:dyDescent="0.2">
      <c r="A23" s="138" t="s">
        <v>49</v>
      </c>
      <c r="B23" s="15">
        <f t="shared" ref="B23:N23" si="1">MAX(B5:B21)</f>
        <v>312.42</v>
      </c>
      <c r="C23" s="42">
        <f t="shared" si="1"/>
        <v>76.200000000000017</v>
      </c>
      <c r="D23" s="15">
        <f t="shared" si="1"/>
        <v>157.47999999999999</v>
      </c>
      <c r="E23" s="42">
        <f t="shared" si="1"/>
        <v>500.38000000000005</v>
      </c>
      <c r="F23" s="15">
        <f t="shared" si="1"/>
        <v>429.26000000000005</v>
      </c>
      <c r="G23" s="42">
        <f t="shared" si="1"/>
        <v>320.04000000000002</v>
      </c>
      <c r="H23" s="15">
        <f t="shared" si="1"/>
        <v>388.62000000000006</v>
      </c>
      <c r="I23" s="42">
        <f t="shared" si="1"/>
        <v>411.47999999999996</v>
      </c>
      <c r="J23" s="15">
        <f t="shared" si="1"/>
        <v>388.62</v>
      </c>
      <c r="K23" s="42">
        <f t="shared" si="1"/>
        <v>414.02</v>
      </c>
      <c r="L23" s="15">
        <f t="shared" si="1"/>
        <v>518.16</v>
      </c>
      <c r="M23" s="44">
        <f t="shared" si="1"/>
        <v>401.32000000000011</v>
      </c>
      <c r="N23" s="34">
        <f t="shared" si="1"/>
        <v>3149.6000000000004</v>
      </c>
    </row>
    <row r="24" spans="1:14" ht="13.5" thickBot="1" x14ac:dyDescent="0.25">
      <c r="A24" s="146" t="s">
        <v>43</v>
      </c>
      <c r="B24" s="22">
        <f t="shared" ref="B24:N24" si="2">MIN(B5:B21)</f>
        <v>106.68000000000005</v>
      </c>
      <c r="C24" s="47">
        <f t="shared" si="2"/>
        <v>0</v>
      </c>
      <c r="D24" s="22">
        <f t="shared" si="2"/>
        <v>71.12</v>
      </c>
      <c r="E24" s="47">
        <f t="shared" si="2"/>
        <v>2.54</v>
      </c>
      <c r="F24" s="22">
        <f t="shared" si="2"/>
        <v>66.039999999999992</v>
      </c>
      <c r="G24" s="47">
        <f t="shared" si="2"/>
        <v>68.58</v>
      </c>
      <c r="H24" s="22">
        <f t="shared" si="2"/>
        <v>248.92000000000004</v>
      </c>
      <c r="I24" s="47">
        <f t="shared" si="2"/>
        <v>182.88000000000005</v>
      </c>
      <c r="J24" s="22">
        <f t="shared" si="2"/>
        <v>180.34</v>
      </c>
      <c r="K24" s="47">
        <f t="shared" si="2"/>
        <v>233.68</v>
      </c>
      <c r="L24" s="22">
        <f t="shared" si="2"/>
        <v>220.98000000000005</v>
      </c>
      <c r="M24" s="48">
        <f t="shared" si="2"/>
        <v>299.72000000000003</v>
      </c>
      <c r="N24" s="51">
        <f t="shared" si="2"/>
        <v>2689.86</v>
      </c>
    </row>
    <row r="25" spans="1:14" x14ac:dyDescent="0.2">
      <c r="B25" s="1"/>
      <c r="C25" s="1"/>
      <c r="D25" s="1"/>
      <c r="E25" s="1"/>
      <c r="F25" s="1"/>
      <c r="G25" s="1"/>
      <c r="H25" s="1"/>
      <c r="I25" s="1"/>
      <c r="J25" s="1"/>
      <c r="K25" s="1"/>
      <c r="L25" s="1"/>
      <c r="M25" s="1"/>
      <c r="N25" s="1"/>
    </row>
    <row r="26" spans="1:14" x14ac:dyDescent="0.2">
      <c r="B26" s="1"/>
      <c r="C26" s="1"/>
      <c r="D26" s="1"/>
      <c r="E26" s="1"/>
      <c r="F26" s="1"/>
      <c r="G26" s="1"/>
      <c r="H26" s="1"/>
      <c r="I26" s="1"/>
      <c r="J26" s="1"/>
      <c r="K26" s="1"/>
      <c r="L26" s="1"/>
      <c r="M26" s="1"/>
      <c r="N26" s="1"/>
    </row>
    <row r="27" spans="1:14" x14ac:dyDescent="0.2">
      <c r="B27" s="1"/>
      <c r="C27" s="1"/>
      <c r="D27" s="1"/>
      <c r="E27" s="1"/>
      <c r="F27" s="1"/>
      <c r="G27" s="1"/>
      <c r="H27" s="1"/>
      <c r="I27" s="1"/>
      <c r="J27" s="1"/>
      <c r="K27" s="1"/>
      <c r="L27" s="1"/>
      <c r="M27" s="1"/>
      <c r="N27" s="1"/>
    </row>
    <row r="28" spans="1:14" x14ac:dyDescent="0.2">
      <c r="B28" s="1"/>
      <c r="C28" s="1"/>
      <c r="D28" s="1"/>
      <c r="E28" s="1"/>
      <c r="F28" s="1"/>
      <c r="G28" s="1"/>
      <c r="H28" s="1"/>
      <c r="I28" s="1"/>
      <c r="J28" s="1"/>
      <c r="K28" s="1"/>
      <c r="L28" s="1"/>
      <c r="M28" s="1"/>
      <c r="N28" s="1"/>
    </row>
    <row r="29" spans="1:14" x14ac:dyDescent="0.2">
      <c r="B29" s="1"/>
      <c r="C29" s="1"/>
      <c r="D29" s="1"/>
      <c r="E29" s="1"/>
      <c r="F29" s="1"/>
      <c r="G29" s="1"/>
      <c r="H29" s="1"/>
      <c r="I29" s="1"/>
      <c r="J29" s="1"/>
      <c r="K29" s="1"/>
      <c r="L29" s="1"/>
      <c r="M29" s="1"/>
      <c r="N29" s="1"/>
    </row>
    <row r="30" spans="1:14" x14ac:dyDescent="0.2">
      <c r="B30" s="1"/>
      <c r="C30" s="1"/>
      <c r="D30" s="1"/>
      <c r="E30" s="1"/>
      <c r="F30" s="1"/>
      <c r="G30" s="1"/>
      <c r="H30" s="1"/>
      <c r="I30" s="1"/>
      <c r="J30" s="1"/>
      <c r="K30" s="1"/>
      <c r="L30" s="1"/>
      <c r="M30" s="1"/>
      <c r="N30" s="1"/>
    </row>
    <row r="31" spans="1:14" x14ac:dyDescent="0.2">
      <c r="B31" s="1"/>
      <c r="C31" s="1"/>
      <c r="D31" s="1"/>
      <c r="E31" s="1"/>
      <c r="F31" s="1"/>
      <c r="G31" s="1"/>
      <c r="H31" s="1"/>
      <c r="I31" s="1"/>
      <c r="J31" s="1"/>
      <c r="K31" s="1"/>
      <c r="L31" s="1"/>
      <c r="M31" s="1"/>
      <c r="N31" s="1"/>
    </row>
    <row r="32" spans="1:14" x14ac:dyDescent="0.2">
      <c r="B32" s="1"/>
      <c r="C32" s="1"/>
      <c r="D32" s="1"/>
      <c r="E32" s="1"/>
      <c r="F32" s="1"/>
      <c r="G32" s="1"/>
      <c r="H32" s="1"/>
      <c r="I32" s="1"/>
      <c r="J32" s="1"/>
      <c r="K32" s="1"/>
      <c r="L32" s="1"/>
      <c r="M32" s="1"/>
      <c r="N32" s="1"/>
    </row>
    <row r="33" spans="2:14" x14ac:dyDescent="0.2">
      <c r="B33" s="1"/>
      <c r="C33" s="1"/>
      <c r="D33" s="1"/>
      <c r="E33" s="1"/>
      <c r="F33" s="1"/>
      <c r="G33" s="1"/>
      <c r="H33" s="1"/>
      <c r="I33" s="1"/>
      <c r="J33" s="1"/>
      <c r="K33" s="1"/>
      <c r="L33" s="1"/>
      <c r="M33" s="1"/>
      <c r="N33" s="1"/>
    </row>
    <row r="34" spans="2:14" x14ac:dyDescent="0.2">
      <c r="B34" s="1"/>
      <c r="C34" s="1"/>
      <c r="D34" s="1"/>
      <c r="E34" s="1"/>
      <c r="F34" s="1"/>
      <c r="G34" s="1"/>
      <c r="H34" s="1"/>
      <c r="I34" s="1"/>
      <c r="J34" s="1"/>
      <c r="K34" s="1"/>
      <c r="L34" s="1"/>
      <c r="M34" s="1"/>
      <c r="N34" s="1"/>
    </row>
    <row r="35" spans="2:14" x14ac:dyDescent="0.2">
      <c r="B35" s="1"/>
      <c r="C35" s="1"/>
      <c r="D35" s="1"/>
      <c r="E35" s="1"/>
      <c r="F35" s="1"/>
      <c r="G35" s="1"/>
      <c r="H35" s="1"/>
      <c r="I35" s="1"/>
      <c r="J35" s="1"/>
      <c r="K35" s="1"/>
      <c r="L35" s="1"/>
      <c r="M35" s="1"/>
      <c r="N35" s="1"/>
    </row>
    <row r="36" spans="2:14" x14ac:dyDescent="0.2">
      <c r="B36" s="1"/>
      <c r="C36" s="1"/>
      <c r="D36" s="1"/>
      <c r="E36" s="1"/>
      <c r="F36" s="1"/>
      <c r="G36" s="1"/>
      <c r="H36" s="1"/>
      <c r="I36" s="1"/>
      <c r="J36" s="1"/>
      <c r="K36" s="1"/>
      <c r="L36" s="1"/>
      <c r="M36" s="1"/>
      <c r="N36" s="1"/>
    </row>
    <row r="37" spans="2:14" x14ac:dyDescent="0.2">
      <c r="B37" s="1"/>
      <c r="C37" s="1"/>
      <c r="D37" s="1"/>
      <c r="E37" s="1"/>
      <c r="F37" s="1"/>
      <c r="G37" s="1"/>
      <c r="H37" s="1"/>
      <c r="I37" s="1"/>
      <c r="J37" s="1"/>
      <c r="K37" s="1"/>
      <c r="L37" s="1"/>
      <c r="M37" s="1"/>
      <c r="N37" s="1"/>
    </row>
    <row r="38" spans="2:14" x14ac:dyDescent="0.2">
      <c r="B38" s="1"/>
      <c r="C38" s="1"/>
      <c r="D38" s="1"/>
      <c r="E38" s="1"/>
      <c r="F38" s="1"/>
      <c r="G38" s="1"/>
      <c r="H38" s="1"/>
      <c r="I38" s="1"/>
      <c r="J38" s="1"/>
      <c r="K38" s="1"/>
      <c r="L38" s="1"/>
      <c r="M38" s="1"/>
      <c r="N38" s="1"/>
    </row>
    <row r="39" spans="2:14" x14ac:dyDescent="0.2">
      <c r="B39" s="1"/>
      <c r="C39" s="1"/>
      <c r="D39" s="1"/>
      <c r="E39" s="1"/>
      <c r="F39" s="1"/>
      <c r="G39" s="1"/>
      <c r="H39" s="1"/>
      <c r="I39" s="1"/>
      <c r="J39" s="1"/>
      <c r="K39" s="1"/>
      <c r="L39" s="1"/>
      <c r="M39" s="1"/>
      <c r="N39" s="1"/>
    </row>
    <row r="40" spans="2:14" x14ac:dyDescent="0.2">
      <c r="B40" s="1"/>
      <c r="C40" s="1"/>
      <c r="D40" s="1"/>
      <c r="E40" s="1"/>
      <c r="F40" s="1"/>
      <c r="G40" s="1"/>
      <c r="H40" s="1"/>
      <c r="I40" s="1"/>
      <c r="J40" s="1"/>
      <c r="K40" s="1"/>
      <c r="L40" s="1"/>
      <c r="M40" s="1"/>
      <c r="N40" s="1"/>
    </row>
    <row r="41" spans="2:14" x14ac:dyDescent="0.2">
      <c r="B41" s="1"/>
      <c r="C41" s="1"/>
      <c r="D41" s="1"/>
      <c r="E41" s="1"/>
      <c r="F41" s="1"/>
      <c r="G41" s="1"/>
      <c r="H41" s="1"/>
      <c r="I41" s="1"/>
      <c r="J41" s="1"/>
      <c r="K41" s="1"/>
      <c r="L41" s="1"/>
      <c r="M41" s="1"/>
      <c r="N41" s="1"/>
    </row>
    <row r="42" spans="2:14" x14ac:dyDescent="0.2">
      <c r="B42" s="1"/>
      <c r="C42" s="1"/>
      <c r="D42" s="1"/>
      <c r="E42" s="1"/>
      <c r="F42" s="1"/>
      <c r="G42" s="1"/>
      <c r="H42" s="1"/>
      <c r="I42" s="1"/>
      <c r="J42" s="1"/>
      <c r="K42" s="1"/>
      <c r="L42" s="1"/>
      <c r="M42" s="1"/>
      <c r="N42" s="1"/>
    </row>
    <row r="43" spans="2:14" x14ac:dyDescent="0.2">
      <c r="B43" s="1"/>
      <c r="C43" s="1"/>
      <c r="D43" s="1"/>
      <c r="E43" s="1"/>
      <c r="F43" s="1"/>
      <c r="G43" s="1"/>
      <c r="H43" s="1"/>
      <c r="I43" s="1"/>
      <c r="J43" s="1"/>
      <c r="K43" s="1"/>
      <c r="L43" s="1"/>
      <c r="M43" s="1"/>
      <c r="N43" s="1"/>
    </row>
    <row r="44" spans="2:14" x14ac:dyDescent="0.2">
      <c r="B44" s="1"/>
      <c r="C44" s="1"/>
      <c r="D44" s="1"/>
      <c r="E44" s="1"/>
      <c r="F44" s="1"/>
      <c r="G44" s="1"/>
      <c r="H44" s="1"/>
      <c r="I44" s="1"/>
      <c r="J44" s="1"/>
      <c r="K44" s="1"/>
      <c r="L44" s="1"/>
      <c r="M44" s="1"/>
      <c r="N44" s="1"/>
    </row>
    <row r="45" spans="2:14" x14ac:dyDescent="0.2">
      <c r="B45" s="1"/>
      <c r="C45" s="1"/>
      <c r="D45" s="1"/>
      <c r="E45" s="1"/>
      <c r="F45" s="1"/>
      <c r="G45" s="1"/>
      <c r="H45" s="1"/>
      <c r="I45" s="1"/>
      <c r="J45" s="1"/>
      <c r="K45" s="1"/>
      <c r="L45" s="1"/>
      <c r="M45" s="1"/>
      <c r="N45" s="1"/>
    </row>
    <row r="46" spans="2:14" x14ac:dyDescent="0.2">
      <c r="B46" s="1"/>
      <c r="C46" s="1"/>
      <c r="D46" s="1"/>
      <c r="E46" s="1"/>
      <c r="F46" s="1"/>
      <c r="G46" s="1"/>
      <c r="H46" s="1"/>
      <c r="I46" s="1"/>
      <c r="J46" s="1"/>
      <c r="K46" s="1"/>
      <c r="L46" s="1"/>
      <c r="M46" s="1"/>
      <c r="N46" s="1"/>
    </row>
    <row r="47" spans="2:14" x14ac:dyDescent="0.2">
      <c r="B47" s="1"/>
      <c r="C47" s="1"/>
      <c r="D47" s="1"/>
      <c r="E47" s="1"/>
      <c r="F47" s="1"/>
      <c r="G47" s="1"/>
      <c r="H47" s="1"/>
      <c r="I47" s="1"/>
      <c r="J47" s="1"/>
      <c r="K47" s="1"/>
      <c r="L47" s="1"/>
      <c r="M47" s="1"/>
      <c r="N47" s="1"/>
    </row>
    <row r="48" spans="2:14" x14ac:dyDescent="0.2">
      <c r="B48" s="1"/>
      <c r="C48" s="1"/>
      <c r="D48" s="1"/>
      <c r="E48" s="1"/>
      <c r="F48" s="1"/>
      <c r="G48" s="1"/>
      <c r="H48" s="1"/>
      <c r="I48" s="1"/>
      <c r="J48" s="1"/>
      <c r="K48" s="1"/>
      <c r="L48" s="1"/>
      <c r="M48" s="1"/>
      <c r="N48" s="1"/>
    </row>
    <row r="49" spans="2:14" x14ac:dyDescent="0.2">
      <c r="B49" s="1"/>
      <c r="C49" s="1"/>
      <c r="D49" s="1"/>
      <c r="E49" s="1"/>
      <c r="F49" s="1"/>
      <c r="G49" s="1"/>
      <c r="H49" s="1"/>
      <c r="I49" s="1"/>
      <c r="J49" s="1"/>
      <c r="K49" s="1"/>
      <c r="L49" s="1"/>
      <c r="M49" s="1"/>
      <c r="N49" s="1"/>
    </row>
    <row r="50" spans="2:14" x14ac:dyDescent="0.2">
      <c r="B50" s="1"/>
      <c r="C50" s="1"/>
      <c r="D50" s="1"/>
      <c r="E50" s="1"/>
      <c r="F50" s="1"/>
      <c r="G50" s="1"/>
      <c r="H50" s="1"/>
      <c r="I50" s="1"/>
      <c r="J50" s="1"/>
      <c r="K50" s="1"/>
      <c r="L50" s="1"/>
      <c r="M50" s="1"/>
      <c r="N50" s="1"/>
    </row>
    <row r="51" spans="2:14" x14ac:dyDescent="0.2">
      <c r="B51" s="1"/>
      <c r="C51" s="1"/>
      <c r="D51" s="1"/>
      <c r="E51" s="1"/>
      <c r="F51" s="1"/>
      <c r="G51" s="1"/>
      <c r="H51" s="1"/>
      <c r="I51" s="1"/>
      <c r="J51" s="1"/>
      <c r="K51" s="1"/>
      <c r="L51" s="1"/>
      <c r="M51" s="1"/>
      <c r="N51" s="1"/>
    </row>
    <row r="52" spans="2:14" x14ac:dyDescent="0.2">
      <c r="B52" s="1"/>
      <c r="C52" s="1"/>
      <c r="D52" s="1"/>
      <c r="E52" s="1"/>
      <c r="F52" s="1"/>
      <c r="G52" s="1"/>
      <c r="H52" s="1"/>
      <c r="I52" s="1"/>
      <c r="J52" s="1"/>
      <c r="K52" s="1"/>
      <c r="L52" s="1"/>
      <c r="M52" s="1"/>
      <c r="N52" s="1"/>
    </row>
    <row r="53" spans="2:14" x14ac:dyDescent="0.2">
      <c r="B53" s="1"/>
      <c r="C53" s="1"/>
      <c r="D53" s="1"/>
      <c r="E53" s="1"/>
      <c r="F53" s="1"/>
      <c r="G53" s="1"/>
      <c r="H53" s="1"/>
      <c r="I53" s="1"/>
      <c r="J53" s="1"/>
      <c r="K53" s="1"/>
      <c r="L53" s="1"/>
      <c r="M53" s="1"/>
      <c r="N53" s="1"/>
    </row>
    <row r="54" spans="2:14" x14ac:dyDescent="0.2">
      <c r="B54" s="1"/>
      <c r="C54" s="1"/>
      <c r="D54" s="1"/>
      <c r="E54" s="1"/>
      <c r="F54" s="1"/>
      <c r="G54" s="1"/>
      <c r="H54" s="1"/>
      <c r="I54" s="1"/>
      <c r="J54" s="1"/>
      <c r="K54" s="1"/>
      <c r="L54" s="1"/>
      <c r="M54" s="1"/>
      <c r="N54" s="1"/>
    </row>
    <row r="55" spans="2:14" x14ac:dyDescent="0.2">
      <c r="B55" s="1"/>
      <c r="C55" s="1"/>
      <c r="D55" s="1"/>
      <c r="E55" s="1"/>
      <c r="F55" s="1"/>
      <c r="G55" s="1"/>
      <c r="H55" s="1"/>
      <c r="I55" s="1"/>
      <c r="J55" s="1"/>
      <c r="K55" s="1"/>
      <c r="L55" s="1"/>
      <c r="M55" s="1"/>
      <c r="N55" s="1"/>
    </row>
    <row r="56" spans="2:14" x14ac:dyDescent="0.2">
      <c r="B56" s="1"/>
      <c r="C56" s="1"/>
      <c r="D56" s="1"/>
      <c r="E56" s="1"/>
      <c r="F56" s="1"/>
      <c r="G56" s="1"/>
      <c r="H56" s="1"/>
      <c r="I56" s="1"/>
      <c r="J56" s="1"/>
      <c r="K56" s="1"/>
      <c r="L56" s="1"/>
      <c r="M56" s="1"/>
      <c r="N56" s="1"/>
    </row>
    <row r="57" spans="2:14" x14ac:dyDescent="0.2">
      <c r="B57" s="1"/>
      <c r="C57" s="1"/>
      <c r="D57" s="1"/>
      <c r="E57" s="1"/>
      <c r="F57" s="1"/>
      <c r="G57" s="1"/>
      <c r="H57" s="1"/>
      <c r="I57" s="1"/>
      <c r="J57" s="1"/>
      <c r="K57" s="1"/>
      <c r="L57" s="1"/>
      <c r="M57" s="1"/>
      <c r="N57" s="1"/>
    </row>
    <row r="58" spans="2:14" x14ac:dyDescent="0.2">
      <c r="B58" s="1"/>
      <c r="C58" s="1"/>
      <c r="D58" s="1"/>
      <c r="E58" s="1"/>
      <c r="F58" s="1"/>
      <c r="G58" s="1"/>
      <c r="H58" s="1"/>
      <c r="I58" s="1"/>
      <c r="J58" s="1"/>
      <c r="K58" s="1"/>
      <c r="L58" s="1"/>
      <c r="M58" s="1"/>
      <c r="N58" s="1"/>
    </row>
    <row r="59" spans="2:14" x14ac:dyDescent="0.2">
      <c r="B59" s="1"/>
      <c r="C59" s="1"/>
      <c r="D59" s="1"/>
      <c r="E59" s="1"/>
      <c r="F59" s="1"/>
      <c r="G59" s="1"/>
      <c r="H59" s="1"/>
      <c r="I59" s="1"/>
      <c r="J59" s="1"/>
      <c r="K59" s="1"/>
      <c r="L59" s="1"/>
      <c r="M59" s="1"/>
      <c r="N59" s="1"/>
    </row>
    <row r="60" spans="2:14" x14ac:dyDescent="0.2">
      <c r="B60" s="1"/>
      <c r="C60" s="1"/>
      <c r="D60" s="1"/>
      <c r="E60" s="1"/>
      <c r="F60" s="1"/>
      <c r="G60" s="1"/>
      <c r="H60" s="1"/>
      <c r="I60" s="1"/>
      <c r="J60" s="1"/>
      <c r="K60" s="1"/>
      <c r="L60" s="1"/>
      <c r="M60" s="1"/>
      <c r="N60" s="1"/>
    </row>
    <row r="61" spans="2:14" x14ac:dyDescent="0.2">
      <c r="B61" s="1"/>
      <c r="C61" s="1"/>
      <c r="D61" s="1"/>
      <c r="E61" s="1"/>
      <c r="F61" s="1"/>
      <c r="G61" s="1"/>
      <c r="H61" s="1"/>
      <c r="I61" s="1"/>
      <c r="J61" s="1"/>
      <c r="K61" s="1"/>
      <c r="L61" s="1"/>
      <c r="M61" s="1"/>
      <c r="N61" s="1"/>
    </row>
    <row r="62" spans="2:14" x14ac:dyDescent="0.2">
      <c r="B62" s="1"/>
      <c r="C62" s="1"/>
      <c r="D62" s="1"/>
      <c r="E62" s="1"/>
      <c r="F62" s="1"/>
      <c r="G62" s="1"/>
      <c r="H62" s="1"/>
      <c r="I62" s="1"/>
      <c r="J62" s="1"/>
      <c r="K62" s="1"/>
      <c r="L62" s="1"/>
      <c r="M62" s="1"/>
      <c r="N62" s="1"/>
    </row>
    <row r="63" spans="2:14" x14ac:dyDescent="0.2">
      <c r="B63" s="1"/>
      <c r="C63" s="1"/>
      <c r="D63" s="1"/>
      <c r="E63" s="1"/>
      <c r="F63" s="1"/>
      <c r="G63" s="1"/>
      <c r="H63" s="1"/>
      <c r="I63" s="1"/>
      <c r="J63" s="1"/>
      <c r="K63" s="1"/>
      <c r="L63" s="1"/>
      <c r="M63" s="1"/>
      <c r="N63" s="1"/>
    </row>
    <row r="64" spans="2:14" x14ac:dyDescent="0.2">
      <c r="B64" s="1"/>
      <c r="C64" s="1"/>
      <c r="D64" s="1"/>
      <c r="E64" s="1"/>
      <c r="F64" s="1"/>
      <c r="G64" s="1"/>
      <c r="H64" s="1"/>
      <c r="I64" s="1"/>
      <c r="J64" s="1"/>
      <c r="K64" s="1"/>
      <c r="L64" s="1"/>
      <c r="M64" s="1"/>
      <c r="N64" s="1"/>
    </row>
    <row r="65" spans="2:14" x14ac:dyDescent="0.2">
      <c r="B65" s="1"/>
      <c r="C65" s="1"/>
      <c r="D65" s="1"/>
      <c r="E65" s="1"/>
      <c r="F65" s="1"/>
      <c r="G65" s="1"/>
      <c r="H65" s="1"/>
      <c r="I65" s="1"/>
      <c r="J65" s="1"/>
      <c r="K65" s="1"/>
      <c r="L65" s="1"/>
      <c r="M65" s="1"/>
      <c r="N65" s="1"/>
    </row>
    <row r="66" spans="2:14" x14ac:dyDescent="0.2">
      <c r="B66" s="1"/>
      <c r="C66" s="1"/>
      <c r="D66" s="1"/>
      <c r="E66" s="1"/>
      <c r="F66" s="1"/>
      <c r="G66" s="1"/>
      <c r="H66" s="1"/>
      <c r="I66" s="1"/>
      <c r="J66" s="1"/>
      <c r="K66" s="1"/>
      <c r="L66" s="1"/>
      <c r="M66" s="1"/>
      <c r="N66" s="1"/>
    </row>
    <row r="67" spans="2:14" x14ac:dyDescent="0.2">
      <c r="B67" s="1"/>
      <c r="C67" s="1"/>
      <c r="D67" s="1"/>
      <c r="E67" s="1"/>
      <c r="F67" s="1"/>
      <c r="G67" s="1"/>
      <c r="H67" s="1"/>
      <c r="I67" s="1"/>
      <c r="J67" s="1"/>
      <c r="K67" s="1"/>
      <c r="L67" s="1"/>
      <c r="M67" s="1"/>
      <c r="N67" s="1"/>
    </row>
    <row r="68" spans="2:14" x14ac:dyDescent="0.2">
      <c r="B68" s="1"/>
      <c r="C68" s="1"/>
      <c r="D68" s="1"/>
      <c r="E68" s="1"/>
      <c r="F68" s="1"/>
      <c r="G68" s="1"/>
      <c r="H68" s="1"/>
      <c r="I68" s="1"/>
      <c r="J68" s="1"/>
      <c r="K68" s="1"/>
      <c r="L68" s="1"/>
      <c r="M68" s="1"/>
      <c r="N68" s="1"/>
    </row>
    <row r="69" spans="2:14" x14ac:dyDescent="0.2">
      <c r="B69" s="1"/>
      <c r="C69" s="1"/>
      <c r="D69" s="1"/>
      <c r="E69" s="1"/>
      <c r="F69" s="1"/>
      <c r="G69" s="1"/>
      <c r="H69" s="1"/>
      <c r="I69" s="1"/>
      <c r="J69" s="1"/>
      <c r="K69" s="1"/>
      <c r="L69" s="1"/>
      <c r="M69" s="1"/>
      <c r="N69" s="1"/>
    </row>
    <row r="70" spans="2:14" x14ac:dyDescent="0.2">
      <c r="B70" s="1"/>
      <c r="C70" s="1"/>
      <c r="D70" s="1"/>
      <c r="E70" s="1"/>
      <c r="F70" s="1"/>
      <c r="G70" s="1"/>
      <c r="H70" s="1"/>
      <c r="I70" s="1"/>
      <c r="J70" s="1"/>
      <c r="K70" s="1"/>
      <c r="L70" s="1"/>
      <c r="M70" s="1"/>
      <c r="N70" s="1"/>
    </row>
    <row r="71" spans="2:14" x14ac:dyDescent="0.2">
      <c r="B71" s="1"/>
      <c r="C71" s="1"/>
      <c r="D71" s="1"/>
      <c r="E71" s="1"/>
      <c r="F71" s="1"/>
      <c r="G71" s="1"/>
      <c r="H71" s="1"/>
      <c r="I71" s="1"/>
      <c r="J71" s="1"/>
      <c r="K71" s="1"/>
      <c r="L71" s="1"/>
      <c r="M71" s="1"/>
      <c r="N71" s="1"/>
    </row>
    <row r="72" spans="2:14" x14ac:dyDescent="0.2">
      <c r="B72" s="1"/>
      <c r="C72" s="1"/>
      <c r="D72" s="1"/>
      <c r="E72" s="1"/>
      <c r="F72" s="1"/>
      <c r="G72" s="1"/>
      <c r="H72" s="1"/>
      <c r="I72" s="1"/>
      <c r="J72" s="1"/>
      <c r="K72" s="1"/>
      <c r="L72" s="1"/>
      <c r="M72" s="1"/>
      <c r="N72" s="1"/>
    </row>
    <row r="73" spans="2:14" x14ac:dyDescent="0.2">
      <c r="B73" s="1"/>
      <c r="C73" s="1"/>
      <c r="D73" s="1"/>
      <c r="E73" s="1"/>
      <c r="F73" s="1"/>
      <c r="G73" s="1"/>
      <c r="H73" s="1"/>
      <c r="I73" s="1"/>
      <c r="J73" s="1"/>
      <c r="K73" s="1"/>
      <c r="L73" s="1"/>
      <c r="M73" s="1"/>
      <c r="N73" s="1"/>
    </row>
    <row r="74" spans="2:14" x14ac:dyDescent="0.2">
      <c r="B74" s="1"/>
      <c r="C74" s="1"/>
      <c r="D74" s="1"/>
      <c r="E74" s="1"/>
      <c r="F74" s="1"/>
      <c r="G74" s="1"/>
      <c r="H74" s="1"/>
      <c r="I74" s="1"/>
      <c r="J74" s="1"/>
      <c r="K74" s="1"/>
      <c r="L74" s="1"/>
      <c r="M74" s="1"/>
      <c r="N74" s="1"/>
    </row>
    <row r="75" spans="2:14" x14ac:dyDescent="0.2">
      <c r="B75" s="1"/>
      <c r="C75" s="1"/>
      <c r="D75" s="1"/>
      <c r="E75" s="1"/>
      <c r="F75" s="1"/>
      <c r="G75" s="1"/>
      <c r="H75" s="1"/>
      <c r="I75" s="1"/>
      <c r="J75" s="1"/>
      <c r="K75" s="1"/>
      <c r="L75" s="1"/>
      <c r="M75" s="1"/>
      <c r="N75" s="1"/>
    </row>
    <row r="76" spans="2:14" x14ac:dyDescent="0.2">
      <c r="B76" s="1"/>
      <c r="C76" s="1"/>
      <c r="D76" s="1"/>
      <c r="E76" s="1"/>
      <c r="F76" s="1"/>
      <c r="G76" s="1"/>
      <c r="H76" s="1"/>
      <c r="I76" s="1"/>
      <c r="J76" s="1"/>
      <c r="K76" s="1"/>
      <c r="L76" s="1"/>
      <c r="M76" s="1"/>
      <c r="N76" s="1"/>
    </row>
    <row r="77" spans="2:14" x14ac:dyDescent="0.2">
      <c r="B77" s="1"/>
      <c r="C77" s="1"/>
      <c r="D77" s="1"/>
      <c r="E77" s="1"/>
      <c r="F77" s="1"/>
      <c r="G77" s="1"/>
      <c r="H77" s="1"/>
      <c r="I77" s="1"/>
      <c r="J77" s="1"/>
      <c r="K77" s="1"/>
      <c r="L77" s="1"/>
      <c r="M77" s="1"/>
      <c r="N77" s="1"/>
    </row>
    <row r="78" spans="2:14" x14ac:dyDescent="0.2">
      <c r="B78" s="1"/>
      <c r="C78" s="1"/>
      <c r="D78" s="1"/>
      <c r="E78" s="1"/>
      <c r="F78" s="1"/>
      <c r="G78" s="1"/>
      <c r="H78" s="1"/>
      <c r="I78" s="1"/>
      <c r="J78" s="1"/>
      <c r="K78" s="1"/>
      <c r="L78" s="1"/>
      <c r="M78" s="1"/>
      <c r="N78" s="1"/>
    </row>
    <row r="79" spans="2:14" x14ac:dyDescent="0.2">
      <c r="B79" s="1"/>
      <c r="C79" s="1"/>
      <c r="D79" s="1"/>
      <c r="E79" s="1"/>
      <c r="F79" s="1"/>
      <c r="G79" s="1"/>
      <c r="H79" s="1"/>
      <c r="I79" s="1"/>
      <c r="J79" s="1"/>
      <c r="K79" s="1"/>
      <c r="L79" s="1"/>
      <c r="M79" s="1"/>
      <c r="N79" s="1"/>
    </row>
    <row r="80" spans="2:14" x14ac:dyDescent="0.2">
      <c r="B80" s="1"/>
      <c r="C80" s="1"/>
      <c r="D80" s="1"/>
      <c r="E80" s="1"/>
      <c r="F80" s="1"/>
      <c r="G80" s="1"/>
      <c r="H80" s="1"/>
      <c r="I80" s="1"/>
      <c r="J80" s="1"/>
      <c r="K80" s="1"/>
      <c r="L80" s="1"/>
      <c r="M80" s="1"/>
      <c r="N80" s="1"/>
    </row>
    <row r="81" spans="2:14" x14ac:dyDescent="0.2">
      <c r="B81" s="1"/>
      <c r="C81" s="1"/>
      <c r="D81" s="1"/>
      <c r="E81" s="1"/>
      <c r="F81" s="1"/>
      <c r="G81" s="1"/>
      <c r="H81" s="1"/>
      <c r="I81" s="1"/>
      <c r="J81" s="1"/>
      <c r="K81" s="1"/>
      <c r="L81" s="1"/>
      <c r="M81" s="1"/>
      <c r="N81" s="1"/>
    </row>
    <row r="82" spans="2:14" x14ac:dyDescent="0.2">
      <c r="B82" s="1"/>
      <c r="C82" s="1"/>
      <c r="D82" s="1"/>
      <c r="E82" s="1"/>
      <c r="F82" s="1"/>
      <c r="G82" s="1"/>
      <c r="H82" s="1"/>
      <c r="I82" s="1"/>
      <c r="J82" s="1"/>
      <c r="K82" s="1"/>
      <c r="L82" s="1"/>
      <c r="M82" s="1"/>
      <c r="N82" s="1"/>
    </row>
    <row r="83" spans="2:14" x14ac:dyDescent="0.2">
      <c r="B83" s="1"/>
      <c r="C83" s="1"/>
      <c r="D83" s="1"/>
      <c r="E83" s="1"/>
      <c r="F83" s="1"/>
      <c r="G83" s="1"/>
      <c r="H83" s="1"/>
      <c r="I83" s="1"/>
      <c r="J83" s="1"/>
      <c r="K83" s="1"/>
      <c r="L83" s="1"/>
      <c r="M83" s="1"/>
      <c r="N83" s="1"/>
    </row>
    <row r="84" spans="2:14" x14ac:dyDescent="0.2">
      <c r="B84" s="1"/>
      <c r="C84" s="1"/>
      <c r="D84" s="1"/>
      <c r="E84" s="1"/>
      <c r="F84" s="1"/>
      <c r="G84" s="1"/>
      <c r="H84" s="1"/>
      <c r="I84" s="1"/>
      <c r="J84" s="1"/>
      <c r="K84" s="1"/>
      <c r="L84" s="1"/>
      <c r="M84" s="1"/>
      <c r="N84" s="1"/>
    </row>
    <row r="85" spans="2:14" x14ac:dyDescent="0.2">
      <c r="B85" s="1"/>
      <c r="C85" s="1"/>
      <c r="D85" s="1"/>
      <c r="E85" s="1"/>
      <c r="F85" s="1"/>
      <c r="G85" s="1"/>
      <c r="H85" s="1"/>
      <c r="I85" s="1"/>
      <c r="J85" s="1"/>
      <c r="K85" s="1"/>
      <c r="L85" s="1"/>
      <c r="M85" s="1"/>
      <c r="N85" s="1"/>
    </row>
    <row r="86" spans="2:14" x14ac:dyDescent="0.2">
      <c r="B86" s="1"/>
      <c r="C86" s="1"/>
      <c r="D86" s="1"/>
      <c r="E86" s="1"/>
      <c r="F86" s="1"/>
      <c r="G86" s="1"/>
      <c r="H86" s="1"/>
      <c r="I86" s="1"/>
      <c r="J86" s="1"/>
      <c r="K86" s="1"/>
      <c r="L86" s="1"/>
      <c r="M86" s="1"/>
      <c r="N86" s="1"/>
    </row>
    <row r="87" spans="2:14" x14ac:dyDescent="0.2">
      <c r="B87" s="1"/>
      <c r="C87" s="1"/>
      <c r="D87" s="1"/>
      <c r="E87" s="1"/>
      <c r="F87" s="1"/>
      <c r="G87" s="1"/>
      <c r="H87" s="1"/>
      <c r="I87" s="1"/>
      <c r="J87" s="1"/>
      <c r="K87" s="1"/>
      <c r="L87" s="1"/>
      <c r="M87" s="1"/>
      <c r="N87" s="1"/>
    </row>
    <row r="88" spans="2:14" x14ac:dyDescent="0.2">
      <c r="B88" s="1"/>
      <c r="C88" s="1"/>
      <c r="D88" s="1"/>
      <c r="E88" s="1"/>
      <c r="F88" s="1"/>
      <c r="G88" s="1"/>
      <c r="H88" s="1"/>
      <c r="I88" s="1"/>
      <c r="J88" s="1"/>
      <c r="K88" s="1"/>
      <c r="L88" s="1"/>
      <c r="M88" s="1"/>
      <c r="N88" s="1"/>
    </row>
    <row r="89" spans="2:14" x14ac:dyDescent="0.2">
      <c r="B89" s="1"/>
      <c r="C89" s="1"/>
      <c r="D89" s="1"/>
      <c r="E89" s="1"/>
      <c r="F89" s="1"/>
      <c r="G89" s="1"/>
      <c r="H89" s="1"/>
      <c r="I89" s="1"/>
      <c r="J89" s="1"/>
      <c r="K89" s="1"/>
      <c r="L89" s="1"/>
      <c r="M89" s="1"/>
      <c r="N89" s="1"/>
    </row>
    <row r="90" spans="2:14" x14ac:dyDescent="0.2">
      <c r="B90" s="1"/>
      <c r="C90" s="1"/>
      <c r="D90" s="1"/>
      <c r="E90" s="1"/>
      <c r="F90" s="1"/>
      <c r="G90" s="1"/>
      <c r="H90" s="1"/>
      <c r="I90" s="1"/>
      <c r="J90" s="1"/>
      <c r="K90" s="1"/>
      <c r="L90" s="1"/>
      <c r="M90" s="1"/>
      <c r="N90" s="1"/>
    </row>
    <row r="91" spans="2:14" x14ac:dyDescent="0.2">
      <c r="B91" s="1"/>
      <c r="C91" s="1"/>
      <c r="D91" s="1"/>
      <c r="E91" s="1"/>
      <c r="F91" s="1"/>
      <c r="G91" s="1"/>
      <c r="H91" s="1"/>
      <c r="I91" s="1"/>
      <c r="J91" s="1"/>
      <c r="K91" s="1"/>
      <c r="L91" s="1"/>
      <c r="M91" s="1"/>
      <c r="N91" s="1"/>
    </row>
    <row r="92" spans="2:14" x14ac:dyDescent="0.2">
      <c r="B92" s="1"/>
      <c r="C92" s="1"/>
      <c r="D92" s="1"/>
      <c r="E92" s="1"/>
      <c r="F92" s="1"/>
      <c r="G92" s="1"/>
      <c r="H92" s="1"/>
      <c r="I92" s="1"/>
      <c r="J92" s="1"/>
      <c r="K92" s="1"/>
      <c r="L92" s="1"/>
      <c r="M92" s="1"/>
      <c r="N92" s="1"/>
    </row>
    <row r="93" spans="2:14" x14ac:dyDescent="0.2">
      <c r="B93" s="1"/>
      <c r="C93" s="1"/>
      <c r="D93" s="1"/>
      <c r="E93" s="1"/>
      <c r="F93" s="1"/>
      <c r="G93" s="1"/>
      <c r="H93" s="1"/>
      <c r="I93" s="1"/>
      <c r="J93" s="1"/>
      <c r="K93" s="1"/>
      <c r="L93" s="1"/>
      <c r="M93" s="1"/>
      <c r="N93" s="1"/>
    </row>
    <row r="94" spans="2:14" x14ac:dyDescent="0.2">
      <c r="B94" s="1"/>
      <c r="C94" s="1"/>
      <c r="D94" s="1"/>
      <c r="E94" s="1"/>
      <c r="F94" s="1"/>
      <c r="G94" s="1"/>
      <c r="H94" s="1"/>
      <c r="I94" s="1"/>
      <c r="J94" s="1"/>
      <c r="K94" s="1"/>
      <c r="L94" s="1"/>
      <c r="M94" s="1"/>
      <c r="N94" s="1"/>
    </row>
    <row r="95" spans="2:14" x14ac:dyDescent="0.2">
      <c r="B95" s="1"/>
      <c r="C95" s="1"/>
      <c r="D95" s="1"/>
      <c r="E95" s="1"/>
      <c r="F95" s="1"/>
      <c r="G95" s="1"/>
      <c r="H95" s="1"/>
      <c r="I95" s="1"/>
      <c r="J95" s="1"/>
      <c r="K95" s="1"/>
      <c r="L95" s="1"/>
      <c r="M95" s="1"/>
      <c r="N95" s="1"/>
    </row>
    <row r="96" spans="2:14" x14ac:dyDescent="0.2">
      <c r="B96" s="1"/>
      <c r="C96" s="1"/>
      <c r="D96" s="1"/>
      <c r="E96" s="1"/>
      <c r="F96" s="1"/>
      <c r="G96" s="1"/>
      <c r="H96" s="1"/>
      <c r="I96" s="1"/>
      <c r="J96" s="1"/>
      <c r="K96" s="1"/>
      <c r="L96" s="1"/>
      <c r="M96" s="1"/>
      <c r="N96" s="1"/>
    </row>
    <row r="97" spans="2:14" x14ac:dyDescent="0.2">
      <c r="B97" s="1"/>
      <c r="C97" s="1"/>
      <c r="D97" s="1"/>
      <c r="E97" s="1"/>
      <c r="F97" s="1"/>
      <c r="G97" s="1"/>
      <c r="H97" s="1"/>
      <c r="I97" s="1"/>
      <c r="J97" s="1"/>
      <c r="K97" s="1"/>
      <c r="L97" s="1"/>
      <c r="M97" s="1"/>
      <c r="N97" s="1"/>
    </row>
    <row r="98" spans="2:14" x14ac:dyDescent="0.2">
      <c r="B98" s="1"/>
      <c r="C98" s="1"/>
      <c r="D98" s="1"/>
      <c r="E98" s="1"/>
      <c r="F98" s="1"/>
      <c r="G98" s="1"/>
      <c r="H98" s="1"/>
      <c r="I98" s="1"/>
      <c r="J98" s="1"/>
      <c r="K98" s="1"/>
      <c r="L98" s="1"/>
      <c r="M98" s="1"/>
      <c r="N98" s="1"/>
    </row>
    <row r="99" spans="2:14" x14ac:dyDescent="0.2">
      <c r="B99" s="1"/>
      <c r="C99" s="1"/>
      <c r="D99" s="1"/>
      <c r="E99" s="1"/>
      <c r="F99" s="1"/>
      <c r="G99" s="1"/>
      <c r="H99" s="1"/>
      <c r="I99" s="1"/>
      <c r="J99" s="1"/>
      <c r="K99" s="1"/>
      <c r="L99" s="1"/>
      <c r="M99" s="1"/>
      <c r="N99" s="1"/>
    </row>
    <row r="100" spans="2:14" x14ac:dyDescent="0.2">
      <c r="B100" s="1"/>
      <c r="C100" s="1"/>
      <c r="D100" s="1"/>
      <c r="E100" s="1"/>
      <c r="F100" s="1"/>
      <c r="G100" s="1"/>
      <c r="H100" s="1"/>
      <c r="I100" s="1"/>
      <c r="J100" s="1"/>
      <c r="K100" s="1"/>
      <c r="L100" s="1"/>
      <c r="M100" s="1"/>
      <c r="N100" s="1"/>
    </row>
    <row r="101" spans="2:14" x14ac:dyDescent="0.2">
      <c r="B101" s="1"/>
      <c r="C101" s="1"/>
      <c r="D101" s="1"/>
      <c r="E101" s="1"/>
      <c r="F101" s="1"/>
      <c r="G101" s="1"/>
      <c r="H101" s="1"/>
      <c r="I101" s="1"/>
      <c r="J101" s="1"/>
      <c r="K101" s="1"/>
      <c r="L101" s="1"/>
      <c r="M101" s="1"/>
      <c r="N101" s="1"/>
    </row>
    <row r="102" spans="2:14" x14ac:dyDescent="0.2">
      <c r="B102" s="1"/>
      <c r="C102" s="1"/>
      <c r="D102" s="1"/>
      <c r="E102" s="1"/>
      <c r="F102" s="1"/>
      <c r="G102" s="1"/>
      <c r="H102" s="1"/>
      <c r="I102" s="1"/>
      <c r="J102" s="1"/>
      <c r="K102" s="1"/>
      <c r="L102" s="1"/>
      <c r="M102" s="1"/>
      <c r="N102" s="1"/>
    </row>
    <row r="103" spans="2:14" x14ac:dyDescent="0.2">
      <c r="B103" s="1"/>
      <c r="C103" s="1"/>
      <c r="D103" s="1"/>
      <c r="E103" s="1"/>
      <c r="F103" s="1"/>
      <c r="G103" s="1"/>
      <c r="H103" s="1"/>
      <c r="I103" s="1"/>
      <c r="J103" s="1"/>
      <c r="K103" s="1"/>
      <c r="L103" s="1"/>
      <c r="M103" s="1"/>
      <c r="N103" s="1"/>
    </row>
    <row r="104" spans="2:14" x14ac:dyDescent="0.2">
      <c r="B104" s="1"/>
      <c r="C104" s="1"/>
      <c r="D104" s="1"/>
      <c r="E104" s="1"/>
      <c r="F104" s="1"/>
      <c r="G104" s="1"/>
      <c r="H104" s="1"/>
      <c r="I104" s="1"/>
      <c r="J104" s="1"/>
      <c r="K104" s="1"/>
      <c r="L104" s="1"/>
      <c r="M104" s="1"/>
      <c r="N104" s="1"/>
    </row>
    <row r="105" spans="2:14" x14ac:dyDescent="0.2">
      <c r="B105" s="1"/>
      <c r="C105" s="1"/>
      <c r="D105" s="1"/>
      <c r="E105" s="1"/>
      <c r="F105" s="1"/>
      <c r="G105" s="1"/>
      <c r="H105" s="1"/>
      <c r="I105" s="1"/>
      <c r="J105" s="1"/>
      <c r="K105" s="1"/>
      <c r="L105" s="1"/>
      <c r="M105" s="1"/>
      <c r="N105" s="1"/>
    </row>
  </sheetData>
  <mergeCells count="2">
    <mergeCell ref="A1:N1"/>
    <mergeCell ref="G2:H2"/>
  </mergeCells>
  <phoneticPr fontId="0" type="noConversion"/>
  <conditionalFormatting sqref="B21">
    <cfRule type="cellIs" dxfId="1902" priority="41" stopIfTrue="1" operator="equal">
      <formula>$B$23</formula>
    </cfRule>
  </conditionalFormatting>
  <conditionalFormatting sqref="B5:B20">
    <cfRule type="top10" dxfId="1901" priority="25" bottom="1" rank="1"/>
    <cfRule type="top10" dxfId="1900" priority="26" rank="1"/>
  </conditionalFormatting>
  <conditionalFormatting sqref="C5:C21">
    <cfRule type="top10" dxfId="1899" priority="23" bottom="1" rank="1"/>
    <cfRule type="top10" dxfId="1898" priority="24" rank="1"/>
  </conditionalFormatting>
  <conditionalFormatting sqref="D5:D21">
    <cfRule type="top10" dxfId="1897" priority="21" bottom="1" rank="1"/>
    <cfRule type="top10" dxfId="1896" priority="22" rank="1"/>
  </conditionalFormatting>
  <conditionalFormatting sqref="E5:E21">
    <cfRule type="top10" dxfId="1895" priority="19" bottom="1" rank="1"/>
    <cfRule type="top10" dxfId="1894" priority="20" rank="1"/>
  </conditionalFormatting>
  <conditionalFormatting sqref="F5:F21">
    <cfRule type="top10" dxfId="1893" priority="17" bottom="1" rank="1"/>
    <cfRule type="top10" dxfId="1892" priority="18" rank="1"/>
  </conditionalFormatting>
  <conditionalFormatting sqref="G5:G21">
    <cfRule type="top10" dxfId="1891" priority="15" bottom="1" rank="1"/>
    <cfRule type="top10" dxfId="1890" priority="16" rank="1"/>
  </conditionalFormatting>
  <conditionalFormatting sqref="H5:H21">
    <cfRule type="top10" dxfId="1889" priority="13" bottom="1" rank="1"/>
    <cfRule type="top10" dxfId="1888" priority="14" rank="1"/>
  </conditionalFormatting>
  <conditionalFormatting sqref="I5:I21">
    <cfRule type="top10" dxfId="1887" priority="11" bottom="1" rank="1"/>
    <cfRule type="top10" dxfId="1886" priority="12" rank="1"/>
  </conditionalFormatting>
  <conditionalFormatting sqref="J5:J21">
    <cfRule type="top10" dxfId="1885" priority="9" bottom="1" rank="1"/>
    <cfRule type="top10" dxfId="1884" priority="10" rank="1"/>
  </conditionalFormatting>
  <conditionalFormatting sqref="K5:K21">
    <cfRule type="top10" dxfId="1883" priority="7" bottom="1" rank="1"/>
    <cfRule type="top10" dxfId="1882" priority="8" rank="1"/>
  </conditionalFormatting>
  <conditionalFormatting sqref="L5:L21">
    <cfRule type="top10" dxfId="1881" priority="5" bottom="1" rank="1"/>
    <cfRule type="top10" dxfId="1880" priority="6" rank="1"/>
  </conditionalFormatting>
  <conditionalFormatting sqref="M5:M21">
    <cfRule type="top10" dxfId="1879" priority="3" bottom="1" rank="1"/>
    <cfRule type="top10" dxfId="1878" priority="4" rank="1"/>
  </conditionalFormatting>
  <conditionalFormatting sqref="N5:N21">
    <cfRule type="top10" dxfId="1877" priority="1" bottom="1" rank="1"/>
    <cfRule type="top10" dxfId="1876" priority="2" rank="1"/>
  </conditionalFormatting>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AJ182"/>
  <sheetViews>
    <sheetView zoomScale="75" zoomScaleNormal="75" workbookViewId="0">
      <pane xSplit="1" ySplit="4" topLeftCell="B68" activePane="bottomRight" state="frozen"/>
      <selection activeCell="C149" sqref="C149:O149"/>
      <selection pane="topRight" activeCell="C149" sqref="C149:O149"/>
      <selection pane="bottomLeft" activeCell="C149" sqref="C149:O149"/>
      <selection pane="bottomRight" activeCell="N95" sqref="N95:N96"/>
    </sheetView>
  </sheetViews>
  <sheetFormatPr defaultRowHeight="12.75" x14ac:dyDescent="0.2"/>
  <cols>
    <col min="1" max="1" width="9.85546875" style="139" bestFit="1" customWidth="1"/>
    <col min="2" max="13" width="7.7109375" customWidth="1"/>
    <col min="14" max="14" width="9.85546875" style="103" customWidth="1"/>
    <col min="16" max="36" width="9.140625" style="10"/>
  </cols>
  <sheetData>
    <row r="1" spans="1:27" ht="16.5" thickBot="1" x14ac:dyDescent="0.3">
      <c r="A1" s="243" t="s">
        <v>23</v>
      </c>
      <c r="B1" s="244"/>
      <c r="C1" s="244"/>
      <c r="D1" s="244"/>
      <c r="E1" s="245"/>
      <c r="F1" s="245"/>
      <c r="G1" s="245"/>
      <c r="H1" s="245"/>
      <c r="I1" s="245"/>
      <c r="J1" s="245"/>
      <c r="K1" s="245"/>
      <c r="L1" s="245"/>
      <c r="M1" s="245"/>
      <c r="N1" s="246"/>
    </row>
    <row r="2" spans="1:27" ht="13.5" thickBot="1" x14ac:dyDescent="0.25">
      <c r="A2" s="135" t="s">
        <v>118</v>
      </c>
      <c r="B2" s="40" t="s">
        <v>175</v>
      </c>
      <c r="C2" s="37" t="s">
        <v>443</v>
      </c>
      <c r="D2" s="38"/>
      <c r="E2" s="58"/>
      <c r="F2" s="68"/>
      <c r="G2" s="247" t="s">
        <v>80</v>
      </c>
      <c r="H2" s="247"/>
      <c r="I2" s="69"/>
      <c r="J2" s="69"/>
      <c r="K2" s="69"/>
      <c r="L2" s="69"/>
      <c r="M2" s="69"/>
      <c r="N2" s="165"/>
    </row>
    <row r="3" spans="1:27" ht="13.5" thickBot="1" x14ac:dyDescent="0.25">
      <c r="A3" s="136"/>
      <c r="B3" s="41" t="s">
        <v>176</v>
      </c>
      <c r="C3" s="36" t="s">
        <v>444</v>
      </c>
      <c r="D3" s="39"/>
      <c r="E3" s="41" t="s">
        <v>78</v>
      </c>
      <c r="F3" s="65">
        <v>340</v>
      </c>
      <c r="G3" s="17"/>
      <c r="H3" s="66" t="s">
        <v>81</v>
      </c>
      <c r="I3" s="67">
        <v>103.63200000000001</v>
      </c>
      <c r="J3" s="17"/>
      <c r="K3" s="17"/>
      <c r="L3" s="17"/>
      <c r="M3" s="17"/>
      <c r="N3" s="39"/>
    </row>
    <row r="4" spans="1:27" ht="15.75" thickBot="1" x14ac:dyDescent="0.3">
      <c r="A4" s="137"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c r="P4" s="23"/>
      <c r="Q4" s="23"/>
      <c r="R4" s="23"/>
      <c r="S4" s="23"/>
      <c r="T4" s="23"/>
      <c r="U4" s="23"/>
      <c r="V4" s="23"/>
      <c r="W4" s="23"/>
      <c r="X4" s="23"/>
      <c r="Y4" s="23"/>
      <c r="Z4" s="23"/>
      <c r="AA4" s="23"/>
    </row>
    <row r="5" spans="1:27" ht="14.25" x14ac:dyDescent="0.2">
      <c r="A5" s="138">
        <v>1932</v>
      </c>
      <c r="B5" s="15"/>
      <c r="C5" s="15"/>
      <c r="D5" s="15"/>
      <c r="E5" s="15"/>
      <c r="F5" s="15"/>
      <c r="G5" s="15"/>
      <c r="H5" s="15"/>
      <c r="I5" s="15"/>
      <c r="J5" s="15"/>
      <c r="K5" s="15">
        <v>513.33399999999995</v>
      </c>
      <c r="L5" s="15">
        <v>600.45600000000002</v>
      </c>
      <c r="M5" s="15">
        <v>111.506</v>
      </c>
      <c r="N5" s="164" t="str">
        <f t="shared" ref="N5:N17" si="0">IF(COUNT(B5:M5)=12,SUM(B5:M5),"")</f>
        <v/>
      </c>
      <c r="O5" s="144"/>
    </row>
    <row r="6" spans="1:27" ht="14.25" x14ac:dyDescent="0.2">
      <c r="A6" s="138">
        <v>1933</v>
      </c>
      <c r="B6" s="15">
        <v>26.923999999999999</v>
      </c>
      <c r="C6" s="15">
        <v>1.27</v>
      </c>
      <c r="D6" s="15"/>
      <c r="E6" s="15">
        <v>7.3659999999999997</v>
      </c>
      <c r="F6" s="15">
        <v>268.73200000000003</v>
      </c>
      <c r="G6" s="15">
        <v>139.446</v>
      </c>
      <c r="H6" s="15">
        <v>305.05399999999997</v>
      </c>
      <c r="I6" s="15">
        <v>337.05799999999999</v>
      </c>
      <c r="J6" s="15">
        <v>308.86399999999998</v>
      </c>
      <c r="K6" s="15">
        <v>264.41399999999999</v>
      </c>
      <c r="L6" s="15">
        <v>478.28199999999998</v>
      </c>
      <c r="M6" s="15">
        <v>222.75800000000001</v>
      </c>
      <c r="N6" s="164" t="str">
        <f t="shared" si="0"/>
        <v/>
      </c>
      <c r="O6" s="144"/>
    </row>
    <row r="7" spans="1:27" ht="14.25" x14ac:dyDescent="0.2">
      <c r="A7" s="138">
        <v>1934</v>
      </c>
      <c r="B7" s="15">
        <v>24.13</v>
      </c>
      <c r="C7" s="15">
        <v>0</v>
      </c>
      <c r="D7" s="15">
        <v>7.1120000000000001</v>
      </c>
      <c r="E7" s="15">
        <v>49.276000000000003</v>
      </c>
      <c r="F7" s="15">
        <v>439.67399999999998</v>
      </c>
      <c r="G7" s="15">
        <v>240.53800000000001</v>
      </c>
      <c r="H7" s="15">
        <v>293.11599999999999</v>
      </c>
      <c r="I7" s="15">
        <v>274.32</v>
      </c>
      <c r="J7" s="15">
        <v>246.63399999999999</v>
      </c>
      <c r="K7" s="15">
        <v>389.63600000000002</v>
      </c>
      <c r="L7" s="15">
        <v>384.81</v>
      </c>
      <c r="M7" s="15">
        <v>146.81200000000001</v>
      </c>
      <c r="N7" s="164">
        <f t="shared" si="0"/>
        <v>2496.058</v>
      </c>
      <c r="O7" s="144">
        <f>RANK(N7,N$5:N$100,0)</f>
        <v>52</v>
      </c>
    </row>
    <row r="8" spans="1:27" ht="14.25" x14ac:dyDescent="0.2">
      <c r="A8" s="138">
        <v>1935</v>
      </c>
      <c r="B8" s="15">
        <v>53.593999999999994</v>
      </c>
      <c r="C8" s="15">
        <v>25.146000000000001</v>
      </c>
      <c r="D8" s="15">
        <v>8.89</v>
      </c>
      <c r="E8" s="15">
        <v>22.86</v>
      </c>
      <c r="F8" s="15">
        <v>364.74400000000003</v>
      </c>
      <c r="G8" s="15">
        <v>383.79399999999998</v>
      </c>
      <c r="H8" s="15">
        <v>560.07000000000005</v>
      </c>
      <c r="I8" s="15">
        <v>485.39400000000001</v>
      </c>
      <c r="J8" s="15">
        <v>266.44600000000003</v>
      </c>
      <c r="K8" s="15">
        <v>301.75200000000001</v>
      </c>
      <c r="L8" s="15">
        <v>1081.7860000000001</v>
      </c>
      <c r="M8" s="15">
        <v>276.35199999999998</v>
      </c>
      <c r="N8" s="164">
        <f t="shared" si="0"/>
        <v>3830.828</v>
      </c>
      <c r="O8" s="144">
        <f t="shared" ref="O8:O32" si="1">RANK(N8,N$5:N$100,0)</f>
        <v>1</v>
      </c>
    </row>
    <row r="9" spans="1:27" ht="14.25" x14ac:dyDescent="0.2">
      <c r="A9" s="138">
        <v>1936</v>
      </c>
      <c r="B9" s="15">
        <v>15.747999999999999</v>
      </c>
      <c r="C9" s="15">
        <v>4.3179999999999996</v>
      </c>
      <c r="D9" s="15">
        <v>4.3179999999999996</v>
      </c>
      <c r="E9" s="15">
        <v>67.055999999999997</v>
      </c>
      <c r="F9" s="15">
        <v>419.35400000000004</v>
      </c>
      <c r="G9" s="15">
        <v>285.75</v>
      </c>
      <c r="H9" s="15">
        <v>322.072</v>
      </c>
      <c r="I9" s="15">
        <v>300.22800000000001</v>
      </c>
      <c r="J9" s="15">
        <v>429.00599999999997</v>
      </c>
      <c r="K9" s="15">
        <v>322.072</v>
      </c>
      <c r="L9" s="15">
        <v>261.62</v>
      </c>
      <c r="M9" s="15">
        <v>60.706000000000003</v>
      </c>
      <c r="N9" s="164">
        <f t="shared" si="0"/>
        <v>2492.248</v>
      </c>
      <c r="O9" s="144">
        <f t="shared" si="1"/>
        <v>53</v>
      </c>
    </row>
    <row r="10" spans="1:27" ht="14.25" x14ac:dyDescent="0.2">
      <c r="A10" s="138">
        <v>1937</v>
      </c>
      <c r="B10" s="15">
        <v>127.00000000000003</v>
      </c>
      <c r="C10" s="15">
        <v>9.1440000000000001</v>
      </c>
      <c r="D10" s="15">
        <v>6.8580000000000005</v>
      </c>
      <c r="E10" s="15">
        <v>54.609999999999992</v>
      </c>
      <c r="F10" s="15">
        <v>179.578</v>
      </c>
      <c r="G10" s="15">
        <v>187.96</v>
      </c>
      <c r="H10" s="15">
        <v>391.66799999999995</v>
      </c>
      <c r="I10" s="15">
        <v>318.262</v>
      </c>
      <c r="J10" s="15">
        <v>421.89400000000006</v>
      </c>
      <c r="K10" s="15">
        <v>474.21800000000002</v>
      </c>
      <c r="L10" s="15">
        <v>424.18</v>
      </c>
      <c r="M10" s="15">
        <v>496.31600000000009</v>
      </c>
      <c r="N10" s="164">
        <f t="shared" si="0"/>
        <v>3091.6880000000001</v>
      </c>
      <c r="O10" s="144">
        <f t="shared" si="1"/>
        <v>13</v>
      </c>
    </row>
    <row r="11" spans="1:27" ht="14.25" x14ac:dyDescent="0.2">
      <c r="A11" s="138">
        <v>1938</v>
      </c>
      <c r="B11" s="15">
        <v>7.6199999999999992</v>
      </c>
      <c r="C11" s="15">
        <v>21.844000000000001</v>
      </c>
      <c r="D11" s="15">
        <v>9.3979999999999997</v>
      </c>
      <c r="E11" s="15">
        <v>111.506</v>
      </c>
      <c r="F11" s="15">
        <v>616.96600000000001</v>
      </c>
      <c r="G11" s="15">
        <v>305.30799999999999</v>
      </c>
      <c r="H11" s="15">
        <v>373.38</v>
      </c>
      <c r="I11" s="15">
        <v>593.09000000000015</v>
      </c>
      <c r="J11" s="15">
        <v>334.01</v>
      </c>
      <c r="K11" s="15">
        <v>475.99600000000004</v>
      </c>
      <c r="L11" s="15">
        <v>312.42000000000007</v>
      </c>
      <c r="M11" s="15">
        <v>355.59999999999997</v>
      </c>
      <c r="N11" s="164">
        <f t="shared" si="0"/>
        <v>3517.1380000000004</v>
      </c>
      <c r="O11" s="144">
        <f t="shared" si="1"/>
        <v>3</v>
      </c>
    </row>
    <row r="12" spans="1:27" ht="14.25" x14ac:dyDescent="0.2">
      <c r="A12" s="138">
        <v>1939</v>
      </c>
      <c r="B12" s="15">
        <v>4.8260000000000005</v>
      </c>
      <c r="C12" s="15">
        <v>0</v>
      </c>
      <c r="D12" s="15">
        <v>10.667999999999999</v>
      </c>
      <c r="E12" s="15">
        <v>4.8260000000000005</v>
      </c>
      <c r="F12" s="15">
        <v>149.352</v>
      </c>
      <c r="G12" s="15">
        <v>318.00800000000004</v>
      </c>
      <c r="H12" s="15">
        <v>97.281999999999996</v>
      </c>
      <c r="I12" s="15">
        <v>282.95600000000002</v>
      </c>
      <c r="J12" s="15">
        <v>406.90800000000002</v>
      </c>
      <c r="K12" s="15">
        <v>392.93800000000005</v>
      </c>
      <c r="L12" s="15">
        <v>566.92799999999988</v>
      </c>
      <c r="M12" s="15">
        <v>263.90600000000001</v>
      </c>
      <c r="N12" s="164">
        <f t="shared" si="0"/>
        <v>2498.598</v>
      </c>
      <c r="O12" s="144">
        <f t="shared" si="1"/>
        <v>51</v>
      </c>
    </row>
    <row r="13" spans="1:27" ht="14.25" x14ac:dyDescent="0.2">
      <c r="A13" s="138">
        <v>1940</v>
      </c>
      <c r="B13" s="15">
        <v>39.116</v>
      </c>
      <c r="C13" s="15">
        <v>29.972000000000001</v>
      </c>
      <c r="D13" s="15">
        <v>8.1279999999999983</v>
      </c>
      <c r="E13" s="15">
        <v>20.574000000000005</v>
      </c>
      <c r="F13" s="15">
        <v>138.684</v>
      </c>
      <c r="G13" s="15">
        <v>185.92800000000003</v>
      </c>
      <c r="H13" s="15">
        <v>118.36400000000002</v>
      </c>
      <c r="I13" s="15">
        <v>289.56000000000006</v>
      </c>
      <c r="J13" s="15">
        <v>321.56400000000002</v>
      </c>
      <c r="K13" s="15">
        <v>370.07799999999997</v>
      </c>
      <c r="L13" s="15">
        <v>363.72800000000012</v>
      </c>
      <c r="M13" s="15">
        <v>10.667999999999999</v>
      </c>
      <c r="N13" s="164">
        <f t="shared" si="0"/>
        <v>1896.364</v>
      </c>
      <c r="O13" s="144">
        <f t="shared" si="1"/>
        <v>72</v>
      </c>
    </row>
    <row r="14" spans="1:27" ht="14.25" x14ac:dyDescent="0.2">
      <c r="A14" s="138">
        <v>1941</v>
      </c>
      <c r="B14" s="15">
        <v>20.32</v>
      </c>
      <c r="C14" s="15">
        <v>99.568000000000012</v>
      </c>
      <c r="D14" s="15">
        <v>30.48</v>
      </c>
      <c r="E14" s="15">
        <v>61.722000000000001</v>
      </c>
      <c r="F14" s="15">
        <v>268.22399999999999</v>
      </c>
      <c r="G14" s="15">
        <v>371.60200000000003</v>
      </c>
      <c r="H14" s="15">
        <v>341.12200000000007</v>
      </c>
      <c r="I14" s="15">
        <v>324.358</v>
      </c>
      <c r="J14" s="15">
        <v>370.07800000000009</v>
      </c>
      <c r="K14" s="15">
        <v>429.76799999999992</v>
      </c>
      <c r="L14" s="15">
        <v>368.29999999999995</v>
      </c>
      <c r="M14" s="15">
        <v>113.28400000000003</v>
      </c>
      <c r="N14" s="164">
        <f t="shared" si="0"/>
        <v>2798.8260000000005</v>
      </c>
      <c r="O14" s="144">
        <f t="shared" si="1"/>
        <v>22</v>
      </c>
    </row>
    <row r="15" spans="1:27" ht="14.25" x14ac:dyDescent="0.2">
      <c r="A15" s="138">
        <v>1942</v>
      </c>
      <c r="B15" s="15">
        <v>18.542000000000002</v>
      </c>
      <c r="C15" s="15"/>
      <c r="D15" s="15">
        <v>5.3339999999999996</v>
      </c>
      <c r="E15" s="15">
        <v>60.197999999999993</v>
      </c>
      <c r="F15" s="15">
        <v>310.13400000000001</v>
      </c>
      <c r="G15" s="15">
        <v>329.69200000000001</v>
      </c>
      <c r="H15" s="15">
        <v>286.76600000000002</v>
      </c>
      <c r="I15" s="15">
        <v>323.08799999999991</v>
      </c>
      <c r="J15" s="15">
        <v>389.63599999999997</v>
      </c>
      <c r="K15" s="15">
        <v>441.96</v>
      </c>
      <c r="L15" s="15">
        <v>309.62600000000003</v>
      </c>
      <c r="M15" s="15">
        <v>332.99400000000003</v>
      </c>
      <c r="N15" s="164"/>
      <c r="O15" s="144" t="e">
        <f t="shared" si="1"/>
        <v>#N/A</v>
      </c>
    </row>
    <row r="16" spans="1:27" ht="14.25" x14ac:dyDescent="0.2">
      <c r="A16" s="138">
        <v>1943</v>
      </c>
      <c r="B16" s="15">
        <v>43.433999999999997</v>
      </c>
      <c r="C16" s="15">
        <v>30.987999999999992</v>
      </c>
      <c r="D16" s="15">
        <v>29.971999999999998</v>
      </c>
      <c r="E16" s="15">
        <v>82.804000000000002</v>
      </c>
      <c r="F16" s="15">
        <v>304.54599999999994</v>
      </c>
      <c r="G16" s="15">
        <v>277.36799999999994</v>
      </c>
      <c r="H16" s="15">
        <v>223.77399999999997</v>
      </c>
      <c r="I16" s="15">
        <v>262.89</v>
      </c>
      <c r="J16" s="15">
        <v>440.18199999999996</v>
      </c>
      <c r="K16" s="15">
        <v>468.63000000000011</v>
      </c>
      <c r="L16" s="15">
        <v>256.53999999999991</v>
      </c>
      <c r="M16" s="15">
        <v>307.84799999999996</v>
      </c>
      <c r="N16" s="164">
        <f t="shared" si="0"/>
        <v>2728.9759999999997</v>
      </c>
      <c r="O16" s="144">
        <f t="shared" si="1"/>
        <v>32</v>
      </c>
    </row>
    <row r="17" spans="1:15" ht="14.25" x14ac:dyDescent="0.2">
      <c r="A17" s="138">
        <v>1944</v>
      </c>
      <c r="B17" s="15">
        <v>38.353999999999992</v>
      </c>
      <c r="C17" s="15">
        <v>5.0799999999999983</v>
      </c>
      <c r="D17" s="15">
        <v>7.62</v>
      </c>
      <c r="E17" s="15">
        <v>189.23000000000002</v>
      </c>
      <c r="F17" s="15">
        <v>291.084</v>
      </c>
      <c r="G17" s="15">
        <v>307.84800000000007</v>
      </c>
      <c r="H17" s="15">
        <v>372.11</v>
      </c>
      <c r="I17" s="15">
        <v>408.43199999999996</v>
      </c>
      <c r="J17" s="15">
        <v>253.74600000000004</v>
      </c>
      <c r="K17" s="15">
        <v>502.666</v>
      </c>
      <c r="L17" s="15">
        <v>190.24600000000001</v>
      </c>
      <c r="M17" s="15">
        <v>232.41</v>
      </c>
      <c r="N17" s="164">
        <f t="shared" si="0"/>
        <v>2798.826</v>
      </c>
      <c r="O17" s="144">
        <f t="shared" si="1"/>
        <v>23</v>
      </c>
    </row>
    <row r="18" spans="1:15" ht="14.25" x14ac:dyDescent="0.2">
      <c r="A18" s="138">
        <v>1945</v>
      </c>
      <c r="B18" s="15">
        <v>14.731999999999999</v>
      </c>
      <c r="C18" s="15">
        <v>5.08</v>
      </c>
      <c r="D18" s="15">
        <v>5.8419999999999996</v>
      </c>
      <c r="E18" s="15">
        <v>69.850000000000009</v>
      </c>
      <c r="F18" s="15">
        <v>229.86999999999998</v>
      </c>
      <c r="G18" s="15">
        <v>330.45400000000001</v>
      </c>
      <c r="H18" s="15">
        <v>449.5800000000001</v>
      </c>
      <c r="I18" s="15">
        <v>552.95799999999997</v>
      </c>
      <c r="J18" s="15">
        <v>184.65799999999999</v>
      </c>
      <c r="K18" s="15">
        <v>278.13000000000005</v>
      </c>
      <c r="L18" s="15">
        <v>361.95000000000005</v>
      </c>
      <c r="M18" s="15">
        <v>229.61599999999993</v>
      </c>
      <c r="N18" s="164">
        <f t="shared" ref="N18:N81" si="2">IF(COUNT(B18:M18)=12,SUM(B18:M18),"")</f>
        <v>2712.7200000000003</v>
      </c>
      <c r="O18" s="144">
        <f t="shared" si="1"/>
        <v>34</v>
      </c>
    </row>
    <row r="19" spans="1:15" ht="14.25" x14ac:dyDescent="0.2">
      <c r="A19" s="138">
        <v>1946</v>
      </c>
      <c r="B19" s="15">
        <v>17.017999999999997</v>
      </c>
      <c r="C19" s="15">
        <v>6.8579999999999988</v>
      </c>
      <c r="D19" s="15">
        <v>5.8420000000000005</v>
      </c>
      <c r="E19" s="15">
        <v>7.6199999999999992</v>
      </c>
      <c r="F19" s="15">
        <v>368.3</v>
      </c>
      <c r="G19" s="15">
        <v>363.21999999999997</v>
      </c>
      <c r="H19" s="15">
        <v>389.38200000000006</v>
      </c>
      <c r="I19" s="15">
        <v>222.24999999999994</v>
      </c>
      <c r="J19" s="15">
        <v>378.714</v>
      </c>
      <c r="K19" s="15">
        <v>307.84800000000007</v>
      </c>
      <c r="L19" s="15">
        <v>313.94399999999996</v>
      </c>
      <c r="M19" s="15">
        <v>241.554</v>
      </c>
      <c r="N19" s="164">
        <f t="shared" si="2"/>
        <v>2622.55</v>
      </c>
      <c r="O19" s="144">
        <f t="shared" si="1"/>
        <v>42</v>
      </c>
    </row>
    <row r="20" spans="1:15" ht="14.25" x14ac:dyDescent="0.2">
      <c r="A20" s="138">
        <v>1947</v>
      </c>
      <c r="B20" s="15">
        <v>8.6359999999999992</v>
      </c>
      <c r="C20" s="15">
        <v>18.795999999999999</v>
      </c>
      <c r="D20" s="15">
        <v>8.6359999999999992</v>
      </c>
      <c r="E20" s="15">
        <v>34.29</v>
      </c>
      <c r="F20" s="15">
        <v>190.5</v>
      </c>
      <c r="G20" s="15">
        <v>354.07600000000008</v>
      </c>
      <c r="H20" s="15">
        <v>318.77</v>
      </c>
      <c r="I20" s="15">
        <v>335.27999999999992</v>
      </c>
      <c r="J20" s="15">
        <v>320.03999999999996</v>
      </c>
      <c r="K20" s="15">
        <v>479.04399999999998</v>
      </c>
      <c r="L20" s="15">
        <v>435.10200000000003</v>
      </c>
      <c r="M20" s="15">
        <v>178.81600000000003</v>
      </c>
      <c r="N20" s="164">
        <f t="shared" si="2"/>
        <v>2681.9859999999999</v>
      </c>
      <c r="O20" s="144">
        <f t="shared" si="1"/>
        <v>35</v>
      </c>
    </row>
    <row r="21" spans="1:15" ht="14.25" x14ac:dyDescent="0.2">
      <c r="A21" s="138">
        <v>1948</v>
      </c>
      <c r="B21" s="15">
        <v>17.018000000000001</v>
      </c>
      <c r="C21" s="15">
        <v>4.8259999999999987</v>
      </c>
      <c r="D21" s="15">
        <v>3.81</v>
      </c>
      <c r="E21" s="15">
        <v>28.702000000000005</v>
      </c>
      <c r="F21" s="15">
        <v>175.76800000000003</v>
      </c>
      <c r="G21" s="15">
        <v>281.93999999999994</v>
      </c>
      <c r="H21" s="15">
        <v>560.07000000000016</v>
      </c>
      <c r="I21" s="15">
        <v>148.59000000000003</v>
      </c>
      <c r="J21" s="15">
        <v>246.38000000000008</v>
      </c>
      <c r="K21" s="15">
        <v>371.34800000000001</v>
      </c>
      <c r="L21" s="15">
        <v>346.96400000000006</v>
      </c>
      <c r="M21" s="15">
        <v>100.83800000000001</v>
      </c>
      <c r="N21" s="164">
        <f t="shared" si="2"/>
        <v>2286.2540000000004</v>
      </c>
      <c r="O21" s="144">
        <f t="shared" si="1"/>
        <v>62</v>
      </c>
    </row>
    <row r="22" spans="1:15" ht="14.25" x14ac:dyDescent="0.2">
      <c r="A22" s="138">
        <v>1949</v>
      </c>
      <c r="B22" s="15">
        <v>9.9059999999999988</v>
      </c>
      <c r="C22" s="15">
        <v>6.0960000000000001</v>
      </c>
      <c r="D22" s="15">
        <v>3.81</v>
      </c>
      <c r="E22" s="15">
        <v>44.449999999999996</v>
      </c>
      <c r="F22" s="15">
        <v>294.64</v>
      </c>
      <c r="G22" s="15">
        <v>495.29999999999995</v>
      </c>
      <c r="H22" s="15">
        <v>445.0080000000001</v>
      </c>
      <c r="I22" s="15">
        <v>306.32400000000001</v>
      </c>
      <c r="J22" s="15">
        <v>333.75599999999991</v>
      </c>
      <c r="K22" s="15">
        <v>431.79999999999984</v>
      </c>
      <c r="L22" s="15">
        <v>367.28400000000011</v>
      </c>
      <c r="M22" s="15">
        <v>115.82399999999998</v>
      </c>
      <c r="N22" s="164">
        <f t="shared" si="2"/>
        <v>2854.1979999999999</v>
      </c>
      <c r="O22" s="144">
        <f t="shared" si="1"/>
        <v>20</v>
      </c>
    </row>
    <row r="23" spans="1:15" ht="14.25" x14ac:dyDescent="0.2">
      <c r="A23" s="138">
        <v>1950</v>
      </c>
      <c r="B23" s="15">
        <v>7.8739999999999997</v>
      </c>
      <c r="C23" s="15">
        <v>23.114000000000004</v>
      </c>
      <c r="D23" s="15">
        <v>12.699999999999998</v>
      </c>
      <c r="E23" s="15">
        <v>116.07799999999997</v>
      </c>
      <c r="F23" s="15">
        <v>421.13200000000006</v>
      </c>
      <c r="G23" s="15">
        <v>408.43200000000002</v>
      </c>
      <c r="H23" s="15">
        <v>406.40000000000003</v>
      </c>
      <c r="I23" s="15">
        <v>425.45</v>
      </c>
      <c r="J23" s="15">
        <v>290.06799999999998</v>
      </c>
      <c r="K23" s="15">
        <v>215.13800000000001</v>
      </c>
      <c r="L23" s="15">
        <v>442.97600000000006</v>
      </c>
      <c r="M23" s="15">
        <v>375.15800000000002</v>
      </c>
      <c r="N23" s="164">
        <f t="shared" si="2"/>
        <v>3144.52</v>
      </c>
      <c r="O23" s="144">
        <f t="shared" si="1"/>
        <v>9</v>
      </c>
    </row>
    <row r="24" spans="1:15" ht="14.25" x14ac:dyDescent="0.2">
      <c r="A24" s="138">
        <v>1951</v>
      </c>
      <c r="B24" s="15">
        <v>16.256</v>
      </c>
      <c r="C24" s="15">
        <v>140.46199999999999</v>
      </c>
      <c r="D24" s="15">
        <v>6.35</v>
      </c>
      <c r="E24" s="15">
        <v>144.27199999999999</v>
      </c>
      <c r="F24" s="15">
        <v>375.66600000000005</v>
      </c>
      <c r="G24" s="15">
        <v>267.71600000000001</v>
      </c>
      <c r="H24" s="15">
        <v>289.55999999999995</v>
      </c>
      <c r="I24" s="15">
        <v>359.66399999999976</v>
      </c>
      <c r="J24" s="15">
        <v>448.56400000000002</v>
      </c>
      <c r="K24" s="15">
        <v>356.86999999999995</v>
      </c>
      <c r="L24" s="15">
        <v>279.90800000000002</v>
      </c>
      <c r="M24" s="15">
        <v>75.184000000000012</v>
      </c>
      <c r="N24" s="164">
        <f t="shared" si="2"/>
        <v>2760.4719999999998</v>
      </c>
      <c r="O24" s="144">
        <f t="shared" si="1"/>
        <v>28</v>
      </c>
    </row>
    <row r="25" spans="1:15" ht="14.25" x14ac:dyDescent="0.2">
      <c r="A25" s="138">
        <v>1952</v>
      </c>
      <c r="B25" s="15">
        <v>34.036000000000001</v>
      </c>
      <c r="C25" s="15">
        <v>8.1280000000000001</v>
      </c>
      <c r="D25" s="15">
        <v>0.50800000000000001</v>
      </c>
      <c r="E25" s="15">
        <v>152.90800000000002</v>
      </c>
      <c r="F25" s="15">
        <v>328.16800000000001</v>
      </c>
      <c r="G25" s="15">
        <v>242.82399999999996</v>
      </c>
      <c r="H25" s="15">
        <v>287.274</v>
      </c>
      <c r="I25" s="15">
        <v>261.36600000000004</v>
      </c>
      <c r="J25" s="15">
        <v>450.3420000000001</v>
      </c>
      <c r="K25" s="15">
        <v>493.26799999999997</v>
      </c>
      <c r="L25" s="15">
        <v>257.30200000000008</v>
      </c>
      <c r="M25" s="15">
        <v>260.60399999999993</v>
      </c>
      <c r="N25" s="164">
        <f t="shared" si="2"/>
        <v>2776.7280000000001</v>
      </c>
      <c r="O25" s="144">
        <f t="shared" si="1"/>
        <v>25</v>
      </c>
    </row>
    <row r="26" spans="1:15" ht="14.25" x14ac:dyDescent="0.2">
      <c r="A26" s="138">
        <v>1953</v>
      </c>
      <c r="B26" s="15">
        <v>141.732</v>
      </c>
      <c r="C26" s="15">
        <v>9.1439999999999984</v>
      </c>
      <c r="D26" s="15">
        <v>20.32</v>
      </c>
      <c r="E26" s="15">
        <v>149.35199999999998</v>
      </c>
      <c r="F26" s="15">
        <v>409.19400000000007</v>
      </c>
      <c r="G26" s="15">
        <v>264.41399999999999</v>
      </c>
      <c r="H26" s="15">
        <v>410.46399999999994</v>
      </c>
      <c r="I26" s="15">
        <v>236.22000000000003</v>
      </c>
      <c r="J26" s="15">
        <v>278.13000000000005</v>
      </c>
      <c r="K26" s="15">
        <v>410.46399999999994</v>
      </c>
      <c r="L26" s="15">
        <v>381.25399999999985</v>
      </c>
      <c r="M26" s="15">
        <v>165.608</v>
      </c>
      <c r="N26" s="164">
        <f t="shared" si="2"/>
        <v>2876.2960000000003</v>
      </c>
      <c r="O26" s="144">
        <f t="shared" si="1"/>
        <v>19</v>
      </c>
    </row>
    <row r="27" spans="1:15" ht="14.25" x14ac:dyDescent="0.2">
      <c r="A27" s="138">
        <v>1954</v>
      </c>
      <c r="B27" s="15">
        <v>5.0799999999999983</v>
      </c>
      <c r="C27" s="15">
        <v>16.510000000000002</v>
      </c>
      <c r="D27" s="15">
        <v>27.432000000000002</v>
      </c>
      <c r="E27" s="15">
        <v>26.669999999999998</v>
      </c>
      <c r="F27" s="15">
        <v>500.12600000000003</v>
      </c>
      <c r="G27" s="15">
        <v>367.79200000000003</v>
      </c>
      <c r="H27" s="15">
        <v>425.95800000000008</v>
      </c>
      <c r="I27" s="15">
        <v>311.65800000000002</v>
      </c>
      <c r="J27" s="15">
        <v>389.38200000000006</v>
      </c>
      <c r="K27" s="15">
        <v>247.90400000000002</v>
      </c>
      <c r="L27" s="15">
        <v>342.13800000000003</v>
      </c>
      <c r="M27" s="15">
        <v>107.44200000000002</v>
      </c>
      <c r="N27" s="164">
        <f t="shared" si="2"/>
        <v>2768.0920000000001</v>
      </c>
      <c r="O27" s="144">
        <f t="shared" si="1"/>
        <v>26</v>
      </c>
    </row>
    <row r="28" spans="1:15" ht="14.25" x14ac:dyDescent="0.2">
      <c r="A28" s="138">
        <v>1955</v>
      </c>
      <c r="B28" s="15">
        <v>175.00600000000003</v>
      </c>
      <c r="C28" s="15">
        <v>7.3659999999999997</v>
      </c>
      <c r="D28" s="15">
        <v>34.797999999999995</v>
      </c>
      <c r="E28" s="15">
        <v>0.76200000000000001</v>
      </c>
      <c r="F28" s="15">
        <v>139.70000000000002</v>
      </c>
      <c r="G28" s="15">
        <v>358.90199999999993</v>
      </c>
      <c r="H28" s="15">
        <v>351.78999999999996</v>
      </c>
      <c r="I28" s="15">
        <v>576.07200000000012</v>
      </c>
      <c r="J28" s="15">
        <v>275.58999999999992</v>
      </c>
      <c r="K28" s="15">
        <v>269.49399999999991</v>
      </c>
      <c r="L28" s="15">
        <v>424.94200000000001</v>
      </c>
      <c r="M28" s="15">
        <v>131.39420000000004</v>
      </c>
      <c r="N28" s="164">
        <f t="shared" si="2"/>
        <v>2745.8162000000002</v>
      </c>
      <c r="O28" s="144">
        <f t="shared" si="1"/>
        <v>30</v>
      </c>
    </row>
    <row r="29" spans="1:15" ht="14.25" x14ac:dyDescent="0.2">
      <c r="A29" s="138">
        <v>1956</v>
      </c>
      <c r="B29" s="15">
        <v>170.94200000000001</v>
      </c>
      <c r="C29" s="15">
        <v>26.416</v>
      </c>
      <c r="D29" s="15">
        <v>24.384</v>
      </c>
      <c r="E29" s="15">
        <v>43.433999999999997</v>
      </c>
      <c r="F29" s="15">
        <v>332.74</v>
      </c>
      <c r="G29" s="15">
        <v>289.56</v>
      </c>
      <c r="H29" s="15">
        <v>445.00799999999998</v>
      </c>
      <c r="I29" s="15">
        <v>250.19</v>
      </c>
      <c r="J29" s="15">
        <v>253.99999999999997</v>
      </c>
      <c r="K29" s="15">
        <v>408.93999999999994</v>
      </c>
      <c r="L29" s="15">
        <v>423.67199999999997</v>
      </c>
      <c r="M29" s="15">
        <v>96.52000000000001</v>
      </c>
      <c r="N29" s="164">
        <f t="shared" si="2"/>
        <v>2765.806</v>
      </c>
      <c r="O29" s="144">
        <f t="shared" si="1"/>
        <v>27</v>
      </c>
    </row>
    <row r="30" spans="1:15" ht="14.25" x14ac:dyDescent="0.2">
      <c r="A30" s="138">
        <v>1957</v>
      </c>
      <c r="B30" s="15">
        <v>2.54</v>
      </c>
      <c r="C30" s="15">
        <v>10.16</v>
      </c>
      <c r="D30" s="15">
        <v>1.524</v>
      </c>
      <c r="E30" s="15">
        <v>1.5239999999999998</v>
      </c>
      <c r="F30" s="15">
        <v>101.854</v>
      </c>
      <c r="G30" s="15">
        <v>200.65999999999994</v>
      </c>
      <c r="H30" s="15">
        <v>228.85399999999998</v>
      </c>
      <c r="I30" s="15">
        <v>177.54600000000002</v>
      </c>
      <c r="J30" s="15">
        <v>216.91599999999997</v>
      </c>
      <c r="K30" s="15">
        <v>462.53400000000011</v>
      </c>
      <c r="L30" s="15">
        <v>363.98200000000003</v>
      </c>
      <c r="M30" s="15">
        <v>46.735999999999997</v>
      </c>
      <c r="N30" s="164">
        <f t="shared" si="2"/>
        <v>1814.8300000000002</v>
      </c>
      <c r="O30" s="144">
        <f t="shared" si="1"/>
        <v>76</v>
      </c>
    </row>
    <row r="31" spans="1:15" ht="14.25" x14ac:dyDescent="0.2">
      <c r="A31" s="138">
        <v>1958</v>
      </c>
      <c r="B31" s="15">
        <v>66.548000000000002</v>
      </c>
      <c r="C31" s="15">
        <v>9.3979999999999997</v>
      </c>
      <c r="D31" s="15">
        <v>24.383999999999993</v>
      </c>
      <c r="E31" s="15">
        <v>38.353999999999992</v>
      </c>
      <c r="F31" s="15">
        <v>348.488</v>
      </c>
      <c r="G31" s="15">
        <v>406.14599999999996</v>
      </c>
      <c r="H31" s="15">
        <v>353.822</v>
      </c>
      <c r="I31" s="15">
        <v>268.73199999999997</v>
      </c>
      <c r="J31" s="15">
        <v>284.226</v>
      </c>
      <c r="K31" s="15">
        <v>233.93400000000003</v>
      </c>
      <c r="L31" s="15">
        <v>281.68599999999998</v>
      </c>
      <c r="M31" s="15">
        <v>67.284600000000012</v>
      </c>
      <c r="N31" s="164">
        <f t="shared" si="2"/>
        <v>2383.0025999999998</v>
      </c>
      <c r="O31" s="144">
        <f t="shared" si="1"/>
        <v>57</v>
      </c>
    </row>
    <row r="32" spans="1:15" ht="14.25" x14ac:dyDescent="0.2">
      <c r="A32" s="138">
        <v>1959</v>
      </c>
      <c r="B32" s="15">
        <v>8.3819999999999997</v>
      </c>
      <c r="C32" s="15">
        <v>0.7619999999999999</v>
      </c>
      <c r="D32" s="15">
        <v>1.524</v>
      </c>
      <c r="E32" s="15">
        <v>11.43</v>
      </c>
      <c r="F32" s="15">
        <v>110.236</v>
      </c>
      <c r="G32" s="15">
        <v>337.31200000000007</v>
      </c>
      <c r="H32" s="15">
        <v>132.33399999999997</v>
      </c>
      <c r="I32" s="15">
        <v>278.12999999999994</v>
      </c>
      <c r="J32" s="15">
        <v>0</v>
      </c>
      <c r="K32" s="15">
        <v>294.13200000000001</v>
      </c>
      <c r="L32" s="15">
        <v>176.27599999999998</v>
      </c>
      <c r="M32" s="15">
        <v>346.45599999999996</v>
      </c>
      <c r="N32" s="164">
        <f t="shared" si="2"/>
        <v>1696.9739999999999</v>
      </c>
      <c r="O32" s="144">
        <f t="shared" si="1"/>
        <v>79</v>
      </c>
    </row>
    <row r="33" spans="1:16" x14ac:dyDescent="0.2">
      <c r="A33" s="138">
        <v>1960</v>
      </c>
      <c r="B33" s="15">
        <v>107.18800000000003</v>
      </c>
      <c r="C33" s="15">
        <v>2.54</v>
      </c>
      <c r="D33" s="15">
        <v>20.573999999999998</v>
      </c>
      <c r="E33" s="15">
        <v>65.531999999999996</v>
      </c>
      <c r="F33" s="15"/>
      <c r="G33" s="15">
        <v>281.94</v>
      </c>
      <c r="H33" s="15">
        <v>388.87399999999997</v>
      </c>
      <c r="I33" s="15">
        <v>334.26400000000001</v>
      </c>
      <c r="J33" s="15">
        <v>302.76799999999997</v>
      </c>
      <c r="K33" s="15">
        <v>602.23400000000004</v>
      </c>
      <c r="L33" s="15">
        <v>331.21600000000001</v>
      </c>
      <c r="M33" s="15">
        <v>485.90199999999993</v>
      </c>
      <c r="N33" s="164"/>
    </row>
    <row r="34" spans="1:16" x14ac:dyDescent="0.2">
      <c r="A34" s="138">
        <v>1961</v>
      </c>
      <c r="B34" s="15">
        <v>9.1439999999999984</v>
      </c>
      <c r="C34" s="15">
        <v>1.27</v>
      </c>
      <c r="D34" s="15">
        <v>3.81</v>
      </c>
      <c r="E34" s="15">
        <v>97.535999999999987</v>
      </c>
      <c r="F34" s="15">
        <v>210.31200000000001</v>
      </c>
      <c r="G34" s="15">
        <v>362.20399999999995</v>
      </c>
      <c r="H34" s="15">
        <v>257.81</v>
      </c>
      <c r="I34" s="15">
        <v>402.08200000000005</v>
      </c>
      <c r="J34" s="15"/>
      <c r="K34" s="15">
        <v>334.51799999999992</v>
      </c>
      <c r="L34" s="15"/>
      <c r="M34" s="15"/>
      <c r="N34" s="164"/>
    </row>
    <row r="35" spans="1:16" x14ac:dyDescent="0.2">
      <c r="A35" s="138">
        <v>1962</v>
      </c>
      <c r="B35" s="15"/>
      <c r="C35" s="15">
        <v>11.683999999999999</v>
      </c>
      <c r="D35" s="15"/>
      <c r="E35" s="15"/>
      <c r="F35" s="15"/>
      <c r="G35" s="15"/>
      <c r="H35" s="15"/>
      <c r="I35" s="15"/>
      <c r="J35" s="15"/>
      <c r="K35" s="15"/>
      <c r="L35" s="15"/>
      <c r="M35" s="15"/>
      <c r="N35" s="164"/>
    </row>
    <row r="36" spans="1:16" ht="14.25" x14ac:dyDescent="0.2">
      <c r="A36" s="138">
        <v>1963</v>
      </c>
      <c r="B36" s="15">
        <v>88.9</v>
      </c>
      <c r="C36" s="15">
        <v>21.081999999999997</v>
      </c>
      <c r="D36" s="15">
        <v>0.254</v>
      </c>
      <c r="E36" s="15">
        <v>182.11799999999999</v>
      </c>
      <c r="F36" s="15">
        <v>244.602</v>
      </c>
      <c r="G36" s="15">
        <v>382.77799999999991</v>
      </c>
      <c r="H36" s="15">
        <v>401.06599999999997</v>
      </c>
      <c r="I36" s="15">
        <v>474.47199999999992</v>
      </c>
      <c r="J36" s="15">
        <v>234.69599999999997</v>
      </c>
      <c r="K36" s="15">
        <v>218.69399999999996</v>
      </c>
      <c r="L36" s="15">
        <v>233.17199999999997</v>
      </c>
      <c r="M36" s="15">
        <v>17.018000000000001</v>
      </c>
      <c r="N36" s="164">
        <f t="shared" si="2"/>
        <v>2498.8519999999999</v>
      </c>
      <c r="O36" s="144">
        <f>RANK(N36,N$5:N$100,0)</f>
        <v>50</v>
      </c>
    </row>
    <row r="37" spans="1:16" x14ac:dyDescent="0.2">
      <c r="A37" s="138">
        <v>1964</v>
      </c>
      <c r="B37" s="15"/>
      <c r="C37" s="15"/>
      <c r="D37" s="15"/>
      <c r="E37" s="15"/>
      <c r="F37" s="15"/>
      <c r="G37" s="15"/>
      <c r="H37" s="15"/>
      <c r="I37" s="15"/>
      <c r="J37" s="15"/>
      <c r="K37" s="15">
        <v>510.53999999999996</v>
      </c>
      <c r="L37" s="15">
        <v>322.58000000000004</v>
      </c>
      <c r="M37" s="15">
        <v>116.84</v>
      </c>
      <c r="N37" s="164"/>
    </row>
    <row r="38" spans="1:16" x14ac:dyDescent="0.2">
      <c r="A38" s="138">
        <v>1965</v>
      </c>
      <c r="B38" s="15"/>
      <c r="C38" s="15"/>
      <c r="D38" s="15"/>
      <c r="E38" s="15"/>
      <c r="F38" s="15"/>
      <c r="G38" s="15"/>
      <c r="H38" s="15"/>
      <c r="I38" s="15"/>
      <c r="J38" s="15"/>
      <c r="K38" s="15"/>
      <c r="L38" s="15"/>
      <c r="M38" s="15"/>
      <c r="N38" s="164"/>
      <c r="P38" s="13"/>
    </row>
    <row r="39" spans="1:16" x14ac:dyDescent="0.2">
      <c r="A39" s="138">
        <v>1966</v>
      </c>
      <c r="B39" s="15">
        <v>100.33000000000003</v>
      </c>
      <c r="C39" s="15" t="s">
        <v>60</v>
      </c>
      <c r="D39" s="15" t="s">
        <v>60</v>
      </c>
      <c r="E39" s="15">
        <v>151.892</v>
      </c>
      <c r="F39" s="15">
        <v>272.28800000000001</v>
      </c>
      <c r="G39" s="15">
        <v>227.58400000000003</v>
      </c>
      <c r="H39" s="15">
        <v>442.214</v>
      </c>
      <c r="I39" s="15">
        <v>321.05600000000004</v>
      </c>
      <c r="J39" s="15">
        <v>420.62400000000002</v>
      </c>
      <c r="K39" s="15">
        <v>516.38200000000006</v>
      </c>
      <c r="L39" s="15">
        <v>545.84600000000023</v>
      </c>
      <c r="M39" s="15">
        <v>490.21999999999991</v>
      </c>
      <c r="N39" s="164"/>
      <c r="P39" s="13"/>
    </row>
    <row r="40" spans="1:16" x14ac:dyDescent="0.2">
      <c r="A40" s="138">
        <v>1967</v>
      </c>
      <c r="B40" s="15">
        <v>16.256</v>
      </c>
      <c r="C40" s="15">
        <v>1.016</v>
      </c>
      <c r="D40" s="15">
        <v>2.794</v>
      </c>
      <c r="E40" s="15">
        <v>165.608</v>
      </c>
      <c r="F40" s="15" t="s">
        <v>60</v>
      </c>
      <c r="G40" s="15" t="s">
        <v>60</v>
      </c>
      <c r="H40" s="15">
        <v>387.85800000000012</v>
      </c>
      <c r="I40" s="15">
        <v>294.38600000000002</v>
      </c>
      <c r="J40" s="15">
        <v>368.04599999999994</v>
      </c>
      <c r="K40" s="15">
        <v>459.99400000000003</v>
      </c>
      <c r="L40" s="15">
        <v>369.0619999999999</v>
      </c>
      <c r="M40" s="15">
        <v>145.28799999999998</v>
      </c>
      <c r="N40" s="164"/>
      <c r="P40" s="13"/>
    </row>
    <row r="41" spans="1:16" ht="14.25" x14ac:dyDescent="0.2">
      <c r="A41" s="138">
        <v>1968</v>
      </c>
      <c r="B41" s="15">
        <v>2.54</v>
      </c>
      <c r="C41" s="15">
        <v>26.416</v>
      </c>
      <c r="D41" s="15">
        <v>2.54</v>
      </c>
      <c r="E41" s="15">
        <v>27.431999999999999</v>
      </c>
      <c r="F41" s="15">
        <v>245.87200000000001</v>
      </c>
      <c r="G41" s="15">
        <v>351.28199999999998</v>
      </c>
      <c r="H41" s="15">
        <v>237.23599999999999</v>
      </c>
      <c r="I41" s="15">
        <v>379.98400000000004</v>
      </c>
      <c r="J41" s="15">
        <v>299.97399999999999</v>
      </c>
      <c r="K41" s="15">
        <v>626.1099999999999</v>
      </c>
      <c r="L41" s="15">
        <v>290.57600000000008</v>
      </c>
      <c r="M41" s="15">
        <v>51.308000000000007</v>
      </c>
      <c r="N41" s="164">
        <f t="shared" si="2"/>
        <v>2541.27</v>
      </c>
      <c r="O41" s="144">
        <f>RANK(N41,N$5:N$100,0)</f>
        <v>48</v>
      </c>
      <c r="P41" s="13"/>
    </row>
    <row r="42" spans="1:16" x14ac:dyDescent="0.2">
      <c r="A42" s="138">
        <v>1969</v>
      </c>
      <c r="B42" s="15">
        <v>29.972000000000001</v>
      </c>
      <c r="C42" s="15">
        <v>0</v>
      </c>
      <c r="D42" s="15">
        <v>35.559999999999995</v>
      </c>
      <c r="E42" s="15">
        <v>42.417999999999999</v>
      </c>
      <c r="F42" s="15">
        <v>169.92599999999999</v>
      </c>
      <c r="G42" s="15">
        <v>231.64799999999994</v>
      </c>
      <c r="H42" s="15" t="s">
        <v>60</v>
      </c>
      <c r="I42" s="15">
        <v>512.06399999999985</v>
      </c>
      <c r="J42" s="15">
        <v>406.90800000000002</v>
      </c>
      <c r="K42" s="15">
        <v>192.02400000000003</v>
      </c>
      <c r="L42" s="15">
        <v>316.738</v>
      </c>
      <c r="M42" s="15">
        <v>216.66199999999995</v>
      </c>
      <c r="N42" s="164"/>
      <c r="P42" s="13"/>
    </row>
    <row r="43" spans="1:16" ht="14.25" x14ac:dyDescent="0.2">
      <c r="A43" s="138">
        <v>1970</v>
      </c>
      <c r="B43" s="15">
        <v>271.27199999999993</v>
      </c>
      <c r="C43" s="15">
        <v>30.226000000000003</v>
      </c>
      <c r="D43" s="15">
        <v>34.543999999999997</v>
      </c>
      <c r="E43" s="15">
        <v>299.72000000000003</v>
      </c>
      <c r="F43" s="15">
        <v>429.76799999999992</v>
      </c>
      <c r="G43" s="15">
        <v>168.90999999999994</v>
      </c>
      <c r="H43" s="15">
        <v>360.93400000000008</v>
      </c>
      <c r="I43" s="15">
        <v>432.05400000000003</v>
      </c>
      <c r="J43" s="15">
        <v>409.27019999999999</v>
      </c>
      <c r="K43" s="15">
        <v>306.32400000000001</v>
      </c>
      <c r="L43" s="15">
        <v>308.60999999999996</v>
      </c>
      <c r="M43" s="15">
        <v>387.34999999999997</v>
      </c>
      <c r="N43" s="164">
        <f t="shared" si="2"/>
        <v>3438.9821999999999</v>
      </c>
      <c r="O43" s="144">
        <f t="shared" ref="O43:O88" si="3">RANK(N43,N$5:N$100,0)</f>
        <v>4</v>
      </c>
      <c r="P43" s="13"/>
    </row>
    <row r="44" spans="1:16" ht="14.25" x14ac:dyDescent="0.2">
      <c r="A44" s="138">
        <v>1971</v>
      </c>
      <c r="B44" s="15">
        <v>49.784000000000006</v>
      </c>
      <c r="C44" s="15">
        <v>7.8739999999999997</v>
      </c>
      <c r="D44" s="15">
        <v>74.167999999999992</v>
      </c>
      <c r="E44" s="15">
        <v>22.86</v>
      </c>
      <c r="F44" s="15">
        <v>307.34000000000003</v>
      </c>
      <c r="G44" s="15">
        <v>317.5</v>
      </c>
      <c r="H44" s="15">
        <v>398.78000000000003</v>
      </c>
      <c r="I44" s="15">
        <v>429.2600000000001</v>
      </c>
      <c r="J44" s="15">
        <v>353.05999999999989</v>
      </c>
      <c r="K44" s="15">
        <v>332.74000000000007</v>
      </c>
      <c r="L44" s="15">
        <v>284.48</v>
      </c>
      <c r="M44" s="15">
        <v>12.7</v>
      </c>
      <c r="N44" s="164">
        <f t="shared" si="2"/>
        <v>2590.5460000000003</v>
      </c>
      <c r="O44" s="144">
        <f t="shared" si="3"/>
        <v>44</v>
      </c>
      <c r="P44" s="13"/>
    </row>
    <row r="45" spans="1:16" ht="14.25" x14ac:dyDescent="0.2">
      <c r="A45" s="138">
        <v>1972</v>
      </c>
      <c r="B45" s="15">
        <v>68.58</v>
      </c>
      <c r="C45" s="15">
        <v>15.239999999999998</v>
      </c>
      <c r="D45" s="15">
        <v>2.54</v>
      </c>
      <c r="E45" s="15">
        <v>193.03999999999996</v>
      </c>
      <c r="F45" s="15">
        <v>213.36000000000004</v>
      </c>
      <c r="G45" s="15">
        <v>302.26</v>
      </c>
      <c r="H45" s="15">
        <v>73.66</v>
      </c>
      <c r="I45" s="15">
        <v>152.40000000000003</v>
      </c>
      <c r="J45" s="15">
        <v>276.86</v>
      </c>
      <c r="K45" s="15">
        <v>281.94</v>
      </c>
      <c r="L45" s="15">
        <v>251.45999999999995</v>
      </c>
      <c r="M45" s="15">
        <v>81.28</v>
      </c>
      <c r="N45" s="164">
        <f t="shared" si="2"/>
        <v>1912.6200000000001</v>
      </c>
      <c r="O45" s="144">
        <f t="shared" si="3"/>
        <v>71</v>
      </c>
      <c r="P45" s="13"/>
    </row>
    <row r="46" spans="1:16" ht="14.25" x14ac:dyDescent="0.2">
      <c r="A46" s="138">
        <v>1973</v>
      </c>
      <c r="B46" s="15">
        <v>7.62</v>
      </c>
      <c r="C46" s="15">
        <v>5.08</v>
      </c>
      <c r="D46" s="15">
        <v>0</v>
      </c>
      <c r="E46" s="15">
        <v>7.62</v>
      </c>
      <c r="F46" s="15">
        <v>269.23999999999995</v>
      </c>
      <c r="G46" s="15">
        <v>299.72000000000003</v>
      </c>
      <c r="H46" s="15">
        <v>279.40000000000003</v>
      </c>
      <c r="I46" s="15">
        <v>340.36</v>
      </c>
      <c r="J46" s="15">
        <v>363.22</v>
      </c>
      <c r="K46" s="15">
        <v>426.72</v>
      </c>
      <c r="L46" s="15">
        <v>474.98000000000013</v>
      </c>
      <c r="M46" s="15">
        <v>132.07999999999998</v>
      </c>
      <c r="N46" s="164">
        <f t="shared" si="2"/>
        <v>2606.04</v>
      </c>
      <c r="O46" s="144">
        <f t="shared" si="3"/>
        <v>43</v>
      </c>
      <c r="P46" s="13"/>
    </row>
    <row r="47" spans="1:16" ht="14.25" x14ac:dyDescent="0.2">
      <c r="A47" s="138">
        <v>1974</v>
      </c>
      <c r="B47" s="15">
        <v>10.16</v>
      </c>
      <c r="C47" s="15">
        <v>0</v>
      </c>
      <c r="D47" s="15">
        <v>2.54</v>
      </c>
      <c r="E47" s="15">
        <v>30.48</v>
      </c>
      <c r="F47" s="15">
        <v>121.92000000000003</v>
      </c>
      <c r="G47" s="15">
        <v>518.16</v>
      </c>
      <c r="H47" s="15">
        <v>172.72</v>
      </c>
      <c r="I47" s="15">
        <v>261.62</v>
      </c>
      <c r="J47" s="15">
        <v>355.59999999999997</v>
      </c>
      <c r="K47" s="15">
        <v>365.76000000000005</v>
      </c>
      <c r="L47" s="15">
        <v>243.83999999999997</v>
      </c>
      <c r="M47" s="15">
        <v>30.479999999999997</v>
      </c>
      <c r="N47" s="164">
        <f t="shared" si="2"/>
        <v>2113.2799999999997</v>
      </c>
      <c r="O47" s="144">
        <f t="shared" si="3"/>
        <v>68</v>
      </c>
      <c r="P47" s="13"/>
    </row>
    <row r="48" spans="1:16" ht="14.25" x14ac:dyDescent="0.2">
      <c r="A48" s="138">
        <v>1975</v>
      </c>
      <c r="B48" s="15">
        <v>0</v>
      </c>
      <c r="C48" s="15">
        <v>2.54</v>
      </c>
      <c r="D48" s="15">
        <v>2.54</v>
      </c>
      <c r="E48" s="15">
        <v>22.86</v>
      </c>
      <c r="F48" s="15">
        <v>259.08000000000004</v>
      </c>
      <c r="G48" s="15">
        <v>246.38000000000002</v>
      </c>
      <c r="H48" s="15">
        <v>353.05999999999995</v>
      </c>
      <c r="I48" s="15">
        <v>307.33999999999997</v>
      </c>
      <c r="J48" s="15">
        <v>284.48</v>
      </c>
      <c r="K48" s="15">
        <v>426.72</v>
      </c>
      <c r="L48" s="15">
        <v>332.74</v>
      </c>
      <c r="M48" s="15">
        <v>170.18000000000004</v>
      </c>
      <c r="N48" s="164">
        <f t="shared" si="2"/>
        <v>2407.9199999999996</v>
      </c>
      <c r="O48" s="144">
        <f t="shared" si="3"/>
        <v>56</v>
      </c>
      <c r="P48" s="13"/>
    </row>
    <row r="49" spans="1:16" ht="14.25" x14ac:dyDescent="0.2">
      <c r="A49" s="138">
        <v>1976</v>
      </c>
      <c r="B49" s="15">
        <v>15.239999999999998</v>
      </c>
      <c r="C49" s="15">
        <v>5.08</v>
      </c>
      <c r="D49" s="15">
        <v>10.16</v>
      </c>
      <c r="E49" s="15">
        <v>78.739999999999995</v>
      </c>
      <c r="F49" s="15">
        <v>271.78000000000003</v>
      </c>
      <c r="G49" s="15">
        <v>294.6400000000001</v>
      </c>
      <c r="H49" s="15">
        <v>101.60000000000001</v>
      </c>
      <c r="I49" s="15">
        <v>345.44000000000005</v>
      </c>
      <c r="J49" s="15">
        <v>251.46</v>
      </c>
      <c r="K49" s="15">
        <v>238.76000000000002</v>
      </c>
      <c r="L49" s="15">
        <v>223.52</v>
      </c>
      <c r="M49" s="15">
        <v>35.56</v>
      </c>
      <c r="N49" s="164">
        <f t="shared" si="2"/>
        <v>1871.9800000000002</v>
      </c>
      <c r="O49" s="144">
        <f t="shared" si="3"/>
        <v>73</v>
      </c>
      <c r="P49" s="13"/>
    </row>
    <row r="50" spans="1:16" ht="14.25" x14ac:dyDescent="0.2">
      <c r="A50" s="138">
        <v>1977</v>
      </c>
      <c r="B50" s="15">
        <v>22.86</v>
      </c>
      <c r="C50" s="15">
        <v>2.54</v>
      </c>
      <c r="D50" s="15">
        <v>2.54</v>
      </c>
      <c r="E50" s="15">
        <v>12.7</v>
      </c>
      <c r="F50" s="15">
        <v>266.7</v>
      </c>
      <c r="G50" s="15">
        <v>279.39999999999998</v>
      </c>
      <c r="H50" s="15">
        <v>111.76</v>
      </c>
      <c r="I50" s="15">
        <v>363.22000000000008</v>
      </c>
      <c r="J50" s="15">
        <v>292.09999999999997</v>
      </c>
      <c r="K50" s="15">
        <v>414.02</v>
      </c>
      <c r="L50" s="15">
        <v>226.06000000000003</v>
      </c>
      <c r="M50" s="15">
        <v>63.499999999999993</v>
      </c>
      <c r="N50" s="164">
        <f t="shared" si="2"/>
        <v>2057.3999999999996</v>
      </c>
      <c r="O50" s="144">
        <f t="shared" si="3"/>
        <v>70</v>
      </c>
      <c r="P50" s="13"/>
    </row>
    <row r="51" spans="1:16" ht="14.25" x14ac:dyDescent="0.2">
      <c r="A51" s="138">
        <v>1978</v>
      </c>
      <c r="B51" s="15">
        <v>17.78</v>
      </c>
      <c r="C51" s="15">
        <v>5.08</v>
      </c>
      <c r="D51" s="15">
        <v>22.86</v>
      </c>
      <c r="E51" s="15">
        <v>172.72</v>
      </c>
      <c r="F51" s="15">
        <v>269.24000000000007</v>
      </c>
      <c r="G51" s="15">
        <v>467.36000000000007</v>
      </c>
      <c r="H51" s="15">
        <v>342.9</v>
      </c>
      <c r="I51" s="15">
        <v>373.38000000000011</v>
      </c>
      <c r="J51" s="15">
        <v>241.29999999999993</v>
      </c>
      <c r="K51" s="15">
        <v>281.94000000000011</v>
      </c>
      <c r="L51" s="15">
        <v>284.47999999999996</v>
      </c>
      <c r="M51" s="15">
        <v>68.580000000000013</v>
      </c>
      <c r="N51" s="164">
        <f t="shared" si="2"/>
        <v>2547.6200000000003</v>
      </c>
      <c r="O51" s="144">
        <f t="shared" si="3"/>
        <v>46</v>
      </c>
      <c r="P51" s="13"/>
    </row>
    <row r="52" spans="1:16" ht="14.25" x14ac:dyDescent="0.2">
      <c r="A52" s="138">
        <v>1979</v>
      </c>
      <c r="B52" s="15">
        <v>5.08</v>
      </c>
      <c r="C52" s="15">
        <v>2.54</v>
      </c>
      <c r="D52" s="15">
        <v>2.54</v>
      </c>
      <c r="E52" s="15">
        <v>193.04</v>
      </c>
      <c r="F52" s="15">
        <v>152.4</v>
      </c>
      <c r="G52" s="15">
        <v>177.8</v>
      </c>
      <c r="H52" s="15">
        <v>523.24000000000012</v>
      </c>
      <c r="I52" s="15">
        <v>370.84</v>
      </c>
      <c r="J52" s="15">
        <v>238.75999999999996</v>
      </c>
      <c r="K52" s="15">
        <v>297.18000000000006</v>
      </c>
      <c r="L52" s="15">
        <v>271.78000000000003</v>
      </c>
      <c r="M52" s="15">
        <v>76.200000000000017</v>
      </c>
      <c r="N52" s="164">
        <f t="shared" si="2"/>
        <v>2311.4</v>
      </c>
      <c r="O52" s="144">
        <f t="shared" si="3"/>
        <v>60</v>
      </c>
      <c r="P52" s="13"/>
    </row>
    <row r="53" spans="1:16" ht="14.25" x14ac:dyDescent="0.2">
      <c r="A53" s="138">
        <v>1980</v>
      </c>
      <c r="B53" s="15">
        <v>35.559999999999995</v>
      </c>
      <c r="C53" s="15">
        <v>35.559999999999995</v>
      </c>
      <c r="D53" s="15">
        <v>22.86</v>
      </c>
      <c r="E53" s="15">
        <v>22.86</v>
      </c>
      <c r="F53" s="15">
        <v>226.05999999999997</v>
      </c>
      <c r="G53" s="15">
        <v>251.46</v>
      </c>
      <c r="H53" s="15">
        <v>175.26</v>
      </c>
      <c r="I53" s="15">
        <v>396.24</v>
      </c>
      <c r="J53" s="15">
        <v>233.68000000000009</v>
      </c>
      <c r="K53" s="15">
        <v>314.96000000000004</v>
      </c>
      <c r="L53" s="15">
        <v>365.76</v>
      </c>
      <c r="M53" s="15">
        <v>96.52</v>
      </c>
      <c r="N53" s="164">
        <f t="shared" si="2"/>
        <v>2176.7800000000002</v>
      </c>
      <c r="O53" s="144">
        <f t="shared" si="3"/>
        <v>66</v>
      </c>
      <c r="P53" s="13"/>
    </row>
    <row r="54" spans="1:16" ht="14.25" x14ac:dyDescent="0.2">
      <c r="A54" s="138">
        <v>1981</v>
      </c>
      <c r="B54" s="15">
        <v>53.339999999999996</v>
      </c>
      <c r="C54" s="15">
        <v>10.16</v>
      </c>
      <c r="D54" s="15">
        <v>35.56</v>
      </c>
      <c r="E54" s="15">
        <v>347.98000000000008</v>
      </c>
      <c r="F54" s="15">
        <v>269.24</v>
      </c>
      <c r="G54" s="15">
        <v>347.98</v>
      </c>
      <c r="H54" s="15">
        <v>312.41999999999996</v>
      </c>
      <c r="I54" s="15">
        <v>388.62000000000012</v>
      </c>
      <c r="J54" s="15">
        <v>193.04000000000005</v>
      </c>
      <c r="K54" s="15">
        <v>228.6</v>
      </c>
      <c r="L54" s="15">
        <v>241.30000000000004</v>
      </c>
      <c r="M54" s="15">
        <v>243.84</v>
      </c>
      <c r="N54" s="164">
        <f t="shared" si="2"/>
        <v>2672.0800000000008</v>
      </c>
      <c r="O54" s="144">
        <f t="shared" si="3"/>
        <v>36</v>
      </c>
      <c r="P54" s="13"/>
    </row>
    <row r="55" spans="1:16" ht="14.25" x14ac:dyDescent="0.2">
      <c r="A55" s="138">
        <v>1982</v>
      </c>
      <c r="B55" s="15">
        <v>81.280000000000015</v>
      </c>
      <c r="C55" s="15">
        <v>0</v>
      </c>
      <c r="D55" s="15">
        <v>0</v>
      </c>
      <c r="E55" s="15">
        <v>76.2</v>
      </c>
      <c r="F55" s="15">
        <v>233.68</v>
      </c>
      <c r="G55" s="15">
        <v>200.66</v>
      </c>
      <c r="H55" s="15">
        <v>287.0200000000001</v>
      </c>
      <c r="I55" s="15">
        <v>157.47999999999999</v>
      </c>
      <c r="J55" s="15">
        <v>228.60000000000005</v>
      </c>
      <c r="K55" s="15">
        <v>421.64000000000004</v>
      </c>
      <c r="L55" s="15">
        <v>127.00000000000001</v>
      </c>
      <c r="M55" s="15">
        <v>53.339999999999996</v>
      </c>
      <c r="N55" s="164">
        <f t="shared" si="2"/>
        <v>1866.9000000000003</v>
      </c>
      <c r="O55" s="144">
        <f t="shared" si="3"/>
        <v>74</v>
      </c>
      <c r="P55" s="13"/>
    </row>
    <row r="56" spans="1:16" ht="14.25" x14ac:dyDescent="0.2">
      <c r="A56" s="138">
        <v>1983</v>
      </c>
      <c r="B56" s="15">
        <v>10.16</v>
      </c>
      <c r="C56" s="15">
        <v>0</v>
      </c>
      <c r="D56" s="15">
        <v>22.86</v>
      </c>
      <c r="E56" s="15">
        <v>111.75999999999999</v>
      </c>
      <c r="F56" s="15">
        <v>157.47999999999999</v>
      </c>
      <c r="G56" s="15">
        <v>210.81999999999996</v>
      </c>
      <c r="H56" s="15">
        <v>208.28</v>
      </c>
      <c r="I56" s="15">
        <v>246.37999999999997</v>
      </c>
      <c r="J56" s="15">
        <v>416.56000000000006</v>
      </c>
      <c r="K56" s="15">
        <v>586.74000000000024</v>
      </c>
      <c r="L56" s="15">
        <v>495.3</v>
      </c>
      <c r="M56" s="15">
        <v>314.96000000000009</v>
      </c>
      <c r="N56" s="164">
        <f t="shared" si="2"/>
        <v>2781.3</v>
      </c>
      <c r="O56" s="144">
        <f t="shared" si="3"/>
        <v>24</v>
      </c>
      <c r="P56" s="13"/>
    </row>
    <row r="57" spans="1:16" ht="14.25" x14ac:dyDescent="0.2">
      <c r="A57" s="138">
        <v>1984</v>
      </c>
      <c r="B57" s="15">
        <v>10.16</v>
      </c>
      <c r="C57" s="15">
        <v>5.08</v>
      </c>
      <c r="D57" s="15">
        <v>7.62</v>
      </c>
      <c r="E57" s="15">
        <v>0</v>
      </c>
      <c r="F57" s="15">
        <v>320.03999999999996</v>
      </c>
      <c r="G57" s="15">
        <v>480.06</v>
      </c>
      <c r="H57" s="15">
        <v>284.48</v>
      </c>
      <c r="I57" s="15">
        <v>553.72000000000014</v>
      </c>
      <c r="J57" s="15">
        <v>218.44</v>
      </c>
      <c r="K57" s="15">
        <v>490.22000000000008</v>
      </c>
      <c r="L57" s="15">
        <v>320.04000000000008</v>
      </c>
      <c r="M57" s="15">
        <v>33.019999999999996</v>
      </c>
      <c r="N57" s="164">
        <f t="shared" si="2"/>
        <v>2722.8800000000006</v>
      </c>
      <c r="O57" s="144">
        <f t="shared" si="3"/>
        <v>33</v>
      </c>
      <c r="P57" s="13"/>
    </row>
    <row r="58" spans="1:16" ht="14.25" x14ac:dyDescent="0.2">
      <c r="A58" s="138">
        <v>1985</v>
      </c>
      <c r="B58" s="15">
        <v>30.479999999999997</v>
      </c>
      <c r="C58" s="15">
        <v>10.16</v>
      </c>
      <c r="D58" s="15">
        <v>22.86</v>
      </c>
      <c r="E58" s="15">
        <v>48.26</v>
      </c>
      <c r="F58" s="15">
        <v>172.72000000000003</v>
      </c>
      <c r="G58" s="15">
        <v>543.55999999999995</v>
      </c>
      <c r="H58" s="15">
        <v>403.86</v>
      </c>
      <c r="I58" s="15">
        <v>253.99999999999997</v>
      </c>
      <c r="J58" s="15">
        <v>408.94000000000011</v>
      </c>
      <c r="K58" s="15">
        <v>299.72000000000008</v>
      </c>
      <c r="L58" s="15">
        <v>185.42000000000002</v>
      </c>
      <c r="M58" s="15">
        <v>274.32000000000011</v>
      </c>
      <c r="N58" s="164">
        <f t="shared" si="2"/>
        <v>2654.3000000000006</v>
      </c>
      <c r="O58" s="144">
        <f t="shared" si="3"/>
        <v>37</v>
      </c>
      <c r="P58" s="13"/>
    </row>
    <row r="59" spans="1:16" ht="14.25" x14ac:dyDescent="0.2">
      <c r="A59" s="138">
        <v>1986</v>
      </c>
      <c r="B59" s="15">
        <v>15.239999999999998</v>
      </c>
      <c r="C59" s="15">
        <v>2.54</v>
      </c>
      <c r="D59" s="15">
        <v>20.32</v>
      </c>
      <c r="E59" s="15">
        <v>121.92000000000002</v>
      </c>
      <c r="F59" s="15">
        <v>139.69999999999999</v>
      </c>
      <c r="G59" s="15">
        <v>279.40000000000003</v>
      </c>
      <c r="H59" s="15">
        <v>139.69999999999999</v>
      </c>
      <c r="I59" s="15">
        <v>193.04</v>
      </c>
      <c r="J59" s="15">
        <v>259.08</v>
      </c>
      <c r="K59" s="15">
        <v>680.72000000000014</v>
      </c>
      <c r="L59" s="15">
        <v>261.62000000000006</v>
      </c>
      <c r="M59" s="15">
        <v>35.559999999999995</v>
      </c>
      <c r="N59" s="164">
        <f t="shared" si="2"/>
        <v>2148.84</v>
      </c>
      <c r="O59" s="144">
        <f t="shared" si="3"/>
        <v>67</v>
      </c>
      <c r="P59" s="13"/>
    </row>
    <row r="60" spans="1:16" ht="14.25" x14ac:dyDescent="0.2">
      <c r="A60" s="138">
        <v>1987</v>
      </c>
      <c r="B60" s="15">
        <v>12.7</v>
      </c>
      <c r="C60" s="15">
        <v>15.239999999999998</v>
      </c>
      <c r="D60" s="15">
        <v>2.54</v>
      </c>
      <c r="E60" s="15">
        <v>248.92000000000002</v>
      </c>
      <c r="F60" s="15">
        <v>416.56</v>
      </c>
      <c r="G60" s="15">
        <v>287.02000000000004</v>
      </c>
      <c r="H60" s="15">
        <v>500.37999999999988</v>
      </c>
      <c r="I60" s="15">
        <v>381.00000000000006</v>
      </c>
      <c r="J60" s="15">
        <v>454.65999999999997</v>
      </c>
      <c r="K60" s="15">
        <v>467.36</v>
      </c>
      <c r="L60" s="15">
        <v>350.52</v>
      </c>
      <c r="M60" s="15">
        <v>121.92000000000003</v>
      </c>
      <c r="N60" s="164">
        <f t="shared" si="2"/>
        <v>3258.82</v>
      </c>
      <c r="O60" s="144">
        <f t="shared" si="3"/>
        <v>6</v>
      </c>
      <c r="P60" s="13"/>
    </row>
    <row r="61" spans="1:16" ht="14.25" x14ac:dyDescent="0.2">
      <c r="A61" s="138">
        <v>1988</v>
      </c>
      <c r="B61" s="15">
        <v>2.54</v>
      </c>
      <c r="C61" s="15">
        <v>25.4</v>
      </c>
      <c r="D61" s="15">
        <v>12.7</v>
      </c>
      <c r="E61" s="15">
        <v>45.72</v>
      </c>
      <c r="F61" s="15">
        <v>342.90000000000009</v>
      </c>
      <c r="G61" s="15">
        <v>223.52000000000004</v>
      </c>
      <c r="H61" s="15">
        <v>454.66000000000008</v>
      </c>
      <c r="I61" s="15">
        <v>477.52000000000004</v>
      </c>
      <c r="J61" s="15">
        <v>469.90000000000003</v>
      </c>
      <c r="K61" s="15">
        <v>518.16</v>
      </c>
      <c r="L61" s="15">
        <v>360.68</v>
      </c>
      <c r="M61" s="15">
        <v>96.520000000000053</v>
      </c>
      <c r="N61" s="164">
        <f t="shared" si="2"/>
        <v>3030.22</v>
      </c>
      <c r="O61" s="144">
        <f t="shared" si="3"/>
        <v>15</v>
      </c>
      <c r="P61" s="13"/>
    </row>
    <row r="62" spans="1:16" ht="14.25" x14ac:dyDescent="0.2">
      <c r="A62" s="138">
        <v>1989</v>
      </c>
      <c r="B62" s="15">
        <v>20.32</v>
      </c>
      <c r="C62" s="15">
        <v>53.339999999999989</v>
      </c>
      <c r="D62" s="15">
        <v>5.08</v>
      </c>
      <c r="E62" s="15">
        <v>25.4</v>
      </c>
      <c r="F62" s="15">
        <v>160.02000000000001</v>
      </c>
      <c r="G62" s="15">
        <v>363.22</v>
      </c>
      <c r="H62" s="15">
        <v>325.12000000000006</v>
      </c>
      <c r="I62" s="15">
        <v>386.0800000000001</v>
      </c>
      <c r="J62" s="15">
        <v>200.66</v>
      </c>
      <c r="K62" s="15">
        <v>320.04000000000002</v>
      </c>
      <c r="L62" s="15">
        <v>358.1400000000001</v>
      </c>
      <c r="M62" s="15">
        <v>132.07999999999998</v>
      </c>
      <c r="N62" s="164">
        <f t="shared" si="2"/>
        <v>2349.5</v>
      </c>
      <c r="O62" s="144">
        <f t="shared" si="3"/>
        <v>59</v>
      </c>
      <c r="P62" s="13"/>
    </row>
    <row r="63" spans="1:16" ht="14.25" x14ac:dyDescent="0.2">
      <c r="A63" s="138">
        <v>1990</v>
      </c>
      <c r="B63" s="15">
        <v>60.96</v>
      </c>
      <c r="C63" s="15">
        <v>5.08</v>
      </c>
      <c r="D63" s="15">
        <v>20.32</v>
      </c>
      <c r="E63" s="15">
        <v>20.32</v>
      </c>
      <c r="F63" s="15">
        <v>210.82</v>
      </c>
      <c r="G63" s="15">
        <v>149.85999999999999</v>
      </c>
      <c r="H63" s="15">
        <v>259.08</v>
      </c>
      <c r="I63" s="15">
        <v>411.48</v>
      </c>
      <c r="J63" s="15">
        <v>368.30000000000013</v>
      </c>
      <c r="K63" s="15">
        <v>627.38000000000011</v>
      </c>
      <c r="L63" s="15">
        <v>350.5200000000001</v>
      </c>
      <c r="M63" s="15">
        <v>154.94</v>
      </c>
      <c r="N63" s="164">
        <f t="shared" si="2"/>
        <v>2639.0600000000004</v>
      </c>
      <c r="O63" s="144">
        <f t="shared" si="3"/>
        <v>40</v>
      </c>
      <c r="P63" s="13"/>
    </row>
    <row r="64" spans="1:16" ht="14.25" x14ac:dyDescent="0.2">
      <c r="A64" s="138">
        <v>1991</v>
      </c>
      <c r="B64" s="15">
        <v>10.16</v>
      </c>
      <c r="C64" s="15">
        <v>10.16</v>
      </c>
      <c r="D64" s="15">
        <v>48.26</v>
      </c>
      <c r="E64" s="15">
        <v>114.3</v>
      </c>
      <c r="F64" s="15">
        <v>320.04000000000008</v>
      </c>
      <c r="G64" s="15">
        <v>269.24000000000007</v>
      </c>
      <c r="H64" s="15">
        <v>223.52000000000004</v>
      </c>
      <c r="I64" s="15">
        <v>256.54000000000002</v>
      </c>
      <c r="J64" s="15">
        <v>261.62</v>
      </c>
      <c r="K64" s="15">
        <v>312.42</v>
      </c>
      <c r="L64" s="15">
        <v>264.16000000000003</v>
      </c>
      <c r="M64" s="15">
        <v>119.38000000000002</v>
      </c>
      <c r="N64" s="164">
        <f t="shared" si="2"/>
        <v>2209.8000000000002</v>
      </c>
      <c r="O64" s="144">
        <f t="shared" si="3"/>
        <v>64</v>
      </c>
      <c r="P64" s="13"/>
    </row>
    <row r="65" spans="1:16" ht="14.25" x14ac:dyDescent="0.2">
      <c r="A65" s="138">
        <v>1992</v>
      </c>
      <c r="B65" s="15">
        <v>10.16</v>
      </c>
      <c r="C65" s="15">
        <v>5.08</v>
      </c>
      <c r="D65" s="15">
        <v>7.62</v>
      </c>
      <c r="E65" s="15">
        <v>93.97999999999999</v>
      </c>
      <c r="F65" s="15">
        <v>419.09999999999997</v>
      </c>
      <c r="G65" s="15">
        <v>546.09999999999991</v>
      </c>
      <c r="H65" s="15">
        <v>350.52000000000004</v>
      </c>
      <c r="I65" s="15">
        <v>401.32000000000005</v>
      </c>
      <c r="J65" s="15">
        <v>261.62</v>
      </c>
      <c r="K65" s="15">
        <v>299.72000000000008</v>
      </c>
      <c r="L65" s="15">
        <v>149.86000000000001</v>
      </c>
      <c r="M65" s="15">
        <v>101.60000000000001</v>
      </c>
      <c r="N65" s="164">
        <f t="shared" si="2"/>
        <v>2646.6800000000003</v>
      </c>
      <c r="O65" s="144">
        <f t="shared" si="3"/>
        <v>39</v>
      </c>
      <c r="P65" s="13"/>
    </row>
    <row r="66" spans="1:16" ht="14.25" x14ac:dyDescent="0.2">
      <c r="A66" s="138">
        <v>1993</v>
      </c>
      <c r="B66" s="15">
        <v>40.639999999999993</v>
      </c>
      <c r="C66" s="15">
        <v>2.54</v>
      </c>
      <c r="D66" s="15">
        <v>58.42</v>
      </c>
      <c r="E66" s="15">
        <v>147.32</v>
      </c>
      <c r="F66" s="15">
        <v>271.78000000000003</v>
      </c>
      <c r="G66" s="15">
        <v>515.61999999999989</v>
      </c>
      <c r="H66" s="15">
        <v>177.79999999999998</v>
      </c>
      <c r="I66" s="15">
        <v>165.1</v>
      </c>
      <c r="J66" s="15">
        <v>391.16000000000008</v>
      </c>
      <c r="K66" s="15">
        <v>373.38</v>
      </c>
      <c r="L66" s="15">
        <v>167.64</v>
      </c>
      <c r="M66" s="15">
        <v>71.120000000000019</v>
      </c>
      <c r="N66" s="164">
        <f t="shared" si="2"/>
        <v>2382.5199999999995</v>
      </c>
      <c r="O66" s="144">
        <f t="shared" si="3"/>
        <v>58</v>
      </c>
      <c r="P66" s="13"/>
    </row>
    <row r="67" spans="1:16" ht="14.25" x14ac:dyDescent="0.2">
      <c r="A67" s="138">
        <v>1994</v>
      </c>
      <c r="B67" s="15">
        <v>17.78</v>
      </c>
      <c r="C67" s="15">
        <v>5.08</v>
      </c>
      <c r="D67" s="15">
        <v>25.400000000000002</v>
      </c>
      <c r="E67" s="15">
        <v>35.56</v>
      </c>
      <c r="F67" s="15">
        <v>261.62</v>
      </c>
      <c r="G67" s="15">
        <v>309.88</v>
      </c>
      <c r="H67" s="15">
        <v>175.26</v>
      </c>
      <c r="I67" s="15">
        <v>243.84000000000003</v>
      </c>
      <c r="J67" s="15">
        <v>294.64</v>
      </c>
      <c r="K67" s="15">
        <v>406.40000000000003</v>
      </c>
      <c r="L67" s="15">
        <v>294.64</v>
      </c>
      <c r="M67" s="15">
        <v>17.779999999999998</v>
      </c>
      <c r="N67" s="164">
        <f t="shared" si="2"/>
        <v>2087.88</v>
      </c>
      <c r="O67" s="144">
        <f t="shared" si="3"/>
        <v>69</v>
      </c>
      <c r="P67" s="13"/>
    </row>
    <row r="68" spans="1:16" ht="14.25" x14ac:dyDescent="0.2">
      <c r="A68" s="138">
        <v>1995</v>
      </c>
      <c r="B68" s="15">
        <v>15.239999999999998</v>
      </c>
      <c r="C68" s="15">
        <v>0</v>
      </c>
      <c r="D68" s="15">
        <v>40.64</v>
      </c>
      <c r="E68" s="15">
        <v>83.82</v>
      </c>
      <c r="F68" s="15">
        <v>304.8</v>
      </c>
      <c r="G68" s="15">
        <v>355.59999999999997</v>
      </c>
      <c r="H68" s="15">
        <v>246.37999999999991</v>
      </c>
      <c r="I68" s="15">
        <v>424.18</v>
      </c>
      <c r="J68" s="15">
        <v>236.22</v>
      </c>
      <c r="K68" s="15">
        <v>388.62</v>
      </c>
      <c r="L68" s="15">
        <v>302.26000000000005</v>
      </c>
      <c r="M68" s="15">
        <v>149.86000000000001</v>
      </c>
      <c r="N68" s="164">
        <f t="shared" si="2"/>
        <v>2547.6200000000003</v>
      </c>
      <c r="O68" s="144">
        <f t="shared" si="3"/>
        <v>46</v>
      </c>
      <c r="P68" s="13"/>
    </row>
    <row r="69" spans="1:16" ht="14.25" x14ac:dyDescent="0.2">
      <c r="A69" s="138">
        <v>1996</v>
      </c>
      <c r="B69" s="15">
        <v>254</v>
      </c>
      <c r="C69" s="15">
        <v>27.94</v>
      </c>
      <c r="D69" s="15">
        <v>30.48</v>
      </c>
      <c r="E69" s="15">
        <v>127</v>
      </c>
      <c r="F69" s="15">
        <v>302.26</v>
      </c>
      <c r="G69" s="15">
        <v>535.94000000000005</v>
      </c>
      <c r="H69" s="15">
        <v>182.87999999999997</v>
      </c>
      <c r="I69" s="15">
        <v>340.35999999999996</v>
      </c>
      <c r="J69" s="15">
        <v>406.40000000000009</v>
      </c>
      <c r="K69" s="15">
        <v>337.82</v>
      </c>
      <c r="L69" s="15">
        <v>386.08</v>
      </c>
      <c r="M69" s="15">
        <v>144.78</v>
      </c>
      <c r="N69" s="164">
        <f t="shared" si="2"/>
        <v>3075.9400000000005</v>
      </c>
      <c r="O69" s="144">
        <f t="shared" si="3"/>
        <v>14</v>
      </c>
      <c r="P69" s="13"/>
    </row>
    <row r="70" spans="1:16" ht="14.25" x14ac:dyDescent="0.2">
      <c r="A70" s="138">
        <v>1997</v>
      </c>
      <c r="B70" s="15">
        <v>10.16</v>
      </c>
      <c r="C70" s="15">
        <v>7.62</v>
      </c>
      <c r="D70" s="15">
        <v>2.54</v>
      </c>
      <c r="E70" s="15">
        <v>63.500000000000007</v>
      </c>
      <c r="F70" s="15">
        <v>134.62</v>
      </c>
      <c r="G70" s="15">
        <v>302.26000000000005</v>
      </c>
      <c r="H70" s="15">
        <v>187.96000000000004</v>
      </c>
      <c r="I70" s="15">
        <v>119.38000000000001</v>
      </c>
      <c r="J70" s="15">
        <v>317.50000000000006</v>
      </c>
      <c r="K70" s="15">
        <v>284.48</v>
      </c>
      <c r="L70" s="15">
        <v>375.92000000000007</v>
      </c>
      <c r="M70" s="15">
        <v>5.08</v>
      </c>
      <c r="N70" s="164">
        <f t="shared" si="2"/>
        <v>1811.0200000000002</v>
      </c>
      <c r="O70" s="144">
        <f t="shared" si="3"/>
        <v>77</v>
      </c>
      <c r="P70" s="13"/>
    </row>
    <row r="71" spans="1:16" ht="14.25" x14ac:dyDescent="0.2">
      <c r="A71" s="138">
        <v>1998</v>
      </c>
      <c r="B71" s="15">
        <v>5.08</v>
      </c>
      <c r="C71" s="15">
        <v>2.54</v>
      </c>
      <c r="D71" s="15">
        <v>5.08</v>
      </c>
      <c r="E71" s="15">
        <v>63.5</v>
      </c>
      <c r="F71" s="15">
        <v>414.02000000000004</v>
      </c>
      <c r="G71" s="15">
        <v>330.19999999999993</v>
      </c>
      <c r="H71" s="15">
        <v>381.00000000000006</v>
      </c>
      <c r="I71" s="15">
        <v>287.02000000000004</v>
      </c>
      <c r="J71" s="15">
        <v>398.78000000000003</v>
      </c>
      <c r="K71" s="15">
        <v>401.32000000000011</v>
      </c>
      <c r="L71" s="15">
        <v>391.16</v>
      </c>
      <c r="M71" s="15">
        <v>287.02</v>
      </c>
      <c r="N71" s="164">
        <f t="shared" si="2"/>
        <v>2966.72</v>
      </c>
      <c r="O71" s="144">
        <f t="shared" si="3"/>
        <v>16</v>
      </c>
      <c r="P71" s="13"/>
    </row>
    <row r="72" spans="1:16" ht="14.25" x14ac:dyDescent="0.2">
      <c r="A72" s="138">
        <v>1999</v>
      </c>
      <c r="B72" s="15">
        <v>38.1</v>
      </c>
      <c r="C72" s="15">
        <v>71.120000000000019</v>
      </c>
      <c r="D72" s="15">
        <v>15.239999999999998</v>
      </c>
      <c r="E72" s="15">
        <v>53.339999999999996</v>
      </c>
      <c r="F72" s="15">
        <v>360.68000000000006</v>
      </c>
      <c r="G72" s="15">
        <v>381.00000000000006</v>
      </c>
      <c r="H72" s="15">
        <v>355.6</v>
      </c>
      <c r="I72" s="15">
        <v>307.34000000000003</v>
      </c>
      <c r="J72" s="15">
        <v>289.56</v>
      </c>
      <c r="K72" s="15">
        <v>353.05999999999995</v>
      </c>
      <c r="L72" s="15">
        <v>441.96</v>
      </c>
      <c r="M72" s="15">
        <v>472.44</v>
      </c>
      <c r="N72" s="164">
        <f t="shared" si="2"/>
        <v>3139.44</v>
      </c>
      <c r="O72" s="144">
        <f t="shared" si="3"/>
        <v>10</v>
      </c>
      <c r="P72" s="13"/>
    </row>
    <row r="73" spans="1:16" ht="14.25" x14ac:dyDescent="0.2">
      <c r="A73" s="138">
        <v>2000</v>
      </c>
      <c r="B73" s="15">
        <v>43.18</v>
      </c>
      <c r="C73" s="15">
        <v>2.54</v>
      </c>
      <c r="D73" s="15">
        <v>5.08</v>
      </c>
      <c r="E73" s="15">
        <v>66.039999999999992</v>
      </c>
      <c r="F73" s="15">
        <v>226.06</v>
      </c>
      <c r="G73" s="15">
        <v>403.86</v>
      </c>
      <c r="H73" s="15">
        <v>165.10000000000005</v>
      </c>
      <c r="I73" s="15">
        <v>459.74</v>
      </c>
      <c r="J73" s="15">
        <v>332.74</v>
      </c>
      <c r="K73" s="15">
        <v>477.52</v>
      </c>
      <c r="L73" s="15">
        <v>157.48000000000002</v>
      </c>
      <c r="M73" s="15">
        <v>500.38</v>
      </c>
      <c r="N73" s="164">
        <f t="shared" si="2"/>
        <v>2839.72</v>
      </c>
      <c r="O73" s="144">
        <f t="shared" si="3"/>
        <v>21</v>
      </c>
      <c r="P73" s="13"/>
    </row>
    <row r="74" spans="1:16" ht="14.25" x14ac:dyDescent="0.2">
      <c r="A74" s="138">
        <v>2001</v>
      </c>
      <c r="B74" s="15">
        <v>5.08</v>
      </c>
      <c r="C74" s="15">
        <v>0</v>
      </c>
      <c r="D74" s="15">
        <v>15.239999999999998</v>
      </c>
      <c r="E74" s="15">
        <v>30.48</v>
      </c>
      <c r="F74" s="15">
        <v>167.64</v>
      </c>
      <c r="G74" s="15">
        <v>228.60000000000002</v>
      </c>
      <c r="H74" s="15">
        <v>322.58000000000004</v>
      </c>
      <c r="I74" s="15">
        <v>436.88000000000005</v>
      </c>
      <c r="J74" s="15">
        <v>314.96000000000004</v>
      </c>
      <c r="K74" s="15">
        <v>345.44</v>
      </c>
      <c r="L74" s="15">
        <v>327.66000000000003</v>
      </c>
      <c r="M74" s="15">
        <v>317.5</v>
      </c>
      <c r="N74" s="164">
        <f t="shared" si="2"/>
        <v>2512.0600000000004</v>
      </c>
      <c r="O74" s="144">
        <f t="shared" si="3"/>
        <v>49</v>
      </c>
      <c r="P74" s="13"/>
    </row>
    <row r="75" spans="1:16" ht="14.25" x14ac:dyDescent="0.2">
      <c r="A75" s="138">
        <v>2002</v>
      </c>
      <c r="B75" s="15">
        <v>43.179999999999993</v>
      </c>
      <c r="C75" s="15">
        <v>7.62</v>
      </c>
      <c r="D75" s="15">
        <v>22.86</v>
      </c>
      <c r="E75" s="15">
        <v>193.04</v>
      </c>
      <c r="F75" s="15">
        <v>109.22000000000001</v>
      </c>
      <c r="G75" s="15">
        <v>264.16000000000003</v>
      </c>
      <c r="H75" s="15">
        <v>309.88</v>
      </c>
      <c r="I75" s="15">
        <v>535.94000000000005</v>
      </c>
      <c r="J75" s="15">
        <v>393.70000000000005</v>
      </c>
      <c r="K75" s="15">
        <v>317.50000000000011</v>
      </c>
      <c r="L75" s="15">
        <v>281.94</v>
      </c>
      <c r="M75" s="15">
        <v>12.7</v>
      </c>
      <c r="N75" s="164">
        <f t="shared" si="2"/>
        <v>2491.7400000000002</v>
      </c>
      <c r="O75" s="144">
        <f t="shared" si="3"/>
        <v>54</v>
      </c>
      <c r="P75" s="13"/>
    </row>
    <row r="76" spans="1:16" ht="14.25" x14ac:dyDescent="0.2">
      <c r="A76" s="138">
        <v>2003</v>
      </c>
      <c r="B76" s="15">
        <v>5.08</v>
      </c>
      <c r="C76" s="15">
        <v>7.62</v>
      </c>
      <c r="D76" s="15">
        <v>5.08</v>
      </c>
      <c r="E76" s="15">
        <v>266.7</v>
      </c>
      <c r="F76" s="15">
        <v>276.86</v>
      </c>
      <c r="G76" s="15">
        <v>403.85999999999996</v>
      </c>
      <c r="H76" s="15">
        <v>299.72000000000003</v>
      </c>
      <c r="I76" s="15">
        <v>469.90000000000003</v>
      </c>
      <c r="J76" s="15">
        <v>416.56000000000006</v>
      </c>
      <c r="K76" s="15">
        <v>457.20000000000005</v>
      </c>
      <c r="L76" s="15">
        <v>365.75999999999993</v>
      </c>
      <c r="M76" s="15">
        <v>287.02000000000004</v>
      </c>
      <c r="N76" s="164">
        <f t="shared" si="2"/>
        <v>3261.3599999999997</v>
      </c>
      <c r="O76" s="144">
        <f t="shared" si="3"/>
        <v>5</v>
      </c>
      <c r="P76" s="13"/>
    </row>
    <row r="77" spans="1:16" ht="14.25" x14ac:dyDescent="0.2">
      <c r="A77" s="138">
        <v>2004</v>
      </c>
      <c r="B77" s="15">
        <v>20.32</v>
      </c>
      <c r="C77" s="15">
        <v>0</v>
      </c>
      <c r="D77" s="15">
        <v>12.7</v>
      </c>
      <c r="E77" s="15">
        <v>68.580000000000013</v>
      </c>
      <c r="F77" s="15">
        <v>327.66000000000003</v>
      </c>
      <c r="G77" s="15">
        <v>284.47999999999996</v>
      </c>
      <c r="H77" s="15">
        <v>353.06000000000006</v>
      </c>
      <c r="I77" s="15">
        <v>287.02000000000004</v>
      </c>
      <c r="J77" s="15">
        <v>391.16</v>
      </c>
      <c r="K77" s="15">
        <v>388.62</v>
      </c>
      <c r="L77" s="15">
        <v>596.9</v>
      </c>
      <c r="M77" s="15">
        <v>152.4</v>
      </c>
      <c r="N77" s="164">
        <f t="shared" si="2"/>
        <v>2882.9000000000005</v>
      </c>
      <c r="O77" s="144">
        <f t="shared" si="3"/>
        <v>18</v>
      </c>
      <c r="P77" s="13"/>
    </row>
    <row r="78" spans="1:16" ht="14.25" x14ac:dyDescent="0.2">
      <c r="A78" s="138">
        <v>2005</v>
      </c>
      <c r="B78" s="15">
        <v>66.039999999999992</v>
      </c>
      <c r="C78" s="15">
        <v>10.16</v>
      </c>
      <c r="D78" s="15">
        <v>48.260000000000005</v>
      </c>
      <c r="E78" s="15">
        <v>106.68000000000002</v>
      </c>
      <c r="F78" s="15">
        <v>320.04000000000008</v>
      </c>
      <c r="G78" s="15">
        <v>167.64</v>
      </c>
      <c r="H78" s="15">
        <v>299.71999999999997</v>
      </c>
      <c r="I78" s="15">
        <v>426.7200000000002</v>
      </c>
      <c r="J78" s="15">
        <v>401.32000000000005</v>
      </c>
      <c r="K78" s="15">
        <v>177.79999999999998</v>
      </c>
      <c r="L78" s="15">
        <v>198.12</v>
      </c>
      <c r="M78" s="15">
        <v>76.2</v>
      </c>
      <c r="N78" s="164">
        <f t="shared" si="2"/>
        <v>2298.7000000000003</v>
      </c>
      <c r="O78" s="144">
        <f t="shared" si="3"/>
        <v>61</v>
      </c>
      <c r="P78" s="13"/>
    </row>
    <row r="79" spans="1:16" ht="14.25" x14ac:dyDescent="0.2">
      <c r="A79" s="138">
        <v>2006</v>
      </c>
      <c r="B79" s="15">
        <v>7.62</v>
      </c>
      <c r="C79" s="15">
        <v>15.239999999999998</v>
      </c>
      <c r="D79" s="15">
        <v>86.36</v>
      </c>
      <c r="E79" s="15">
        <v>355.60000000000008</v>
      </c>
      <c r="F79" s="15">
        <v>144.78</v>
      </c>
      <c r="G79" s="15">
        <v>429.26</v>
      </c>
      <c r="H79" s="15">
        <v>401.32</v>
      </c>
      <c r="I79" s="15">
        <v>335.28000000000009</v>
      </c>
      <c r="J79" s="15">
        <v>220.98</v>
      </c>
      <c r="K79" s="15">
        <v>541.02</v>
      </c>
      <c r="L79" s="15">
        <v>520.69999999999993</v>
      </c>
      <c r="M79" s="15">
        <v>60.96</v>
      </c>
      <c r="N79" s="164">
        <f t="shared" si="2"/>
        <v>3119.12</v>
      </c>
      <c r="O79" s="144">
        <f t="shared" si="3"/>
        <v>11</v>
      </c>
      <c r="P79" s="13"/>
    </row>
    <row r="80" spans="1:16" ht="14.25" x14ac:dyDescent="0.2">
      <c r="A80" s="138">
        <v>2007</v>
      </c>
      <c r="B80" s="15">
        <v>2.54</v>
      </c>
      <c r="C80" s="15">
        <v>7.62</v>
      </c>
      <c r="D80" s="15">
        <v>2.54</v>
      </c>
      <c r="E80" s="15">
        <v>260</v>
      </c>
      <c r="F80" s="15">
        <v>420</v>
      </c>
      <c r="G80" s="15">
        <v>286</v>
      </c>
      <c r="H80" s="15">
        <v>520</v>
      </c>
      <c r="I80" s="15">
        <v>274</v>
      </c>
      <c r="J80" s="15">
        <v>357</v>
      </c>
      <c r="K80" s="15">
        <v>414</v>
      </c>
      <c r="L80" s="15">
        <v>432</v>
      </c>
      <c r="M80" s="15">
        <v>251</v>
      </c>
      <c r="N80" s="164">
        <f t="shared" si="2"/>
        <v>3226.7</v>
      </c>
      <c r="O80" s="144">
        <f t="shared" si="3"/>
        <v>7</v>
      </c>
      <c r="P80" s="13"/>
    </row>
    <row r="81" spans="1:16" ht="14.25" x14ac:dyDescent="0.2">
      <c r="A81" s="138">
        <v>2008</v>
      </c>
      <c r="B81" s="15">
        <v>13</v>
      </c>
      <c r="C81" s="15">
        <v>38</v>
      </c>
      <c r="D81" s="15">
        <v>2</v>
      </c>
      <c r="E81" s="15">
        <v>29</v>
      </c>
      <c r="F81" s="15">
        <v>295</v>
      </c>
      <c r="G81" s="15">
        <v>319</v>
      </c>
      <c r="H81" s="15">
        <v>495</v>
      </c>
      <c r="I81" s="15">
        <v>216</v>
      </c>
      <c r="J81" s="15">
        <v>243</v>
      </c>
      <c r="K81" s="15">
        <v>214</v>
      </c>
      <c r="L81" s="15">
        <v>629</v>
      </c>
      <c r="M81" s="15">
        <v>58</v>
      </c>
      <c r="N81" s="164">
        <f t="shared" si="2"/>
        <v>2551</v>
      </c>
      <c r="O81" s="144">
        <f t="shared" si="3"/>
        <v>45</v>
      </c>
      <c r="P81" s="13"/>
    </row>
    <row r="82" spans="1:16" ht="14.25" x14ac:dyDescent="0.2">
      <c r="A82" s="138">
        <v>2009</v>
      </c>
      <c r="B82" s="15">
        <v>39</v>
      </c>
      <c r="C82" s="15">
        <v>39</v>
      </c>
      <c r="D82" s="15">
        <v>18</v>
      </c>
      <c r="E82" s="15">
        <v>48</v>
      </c>
      <c r="F82" s="15">
        <v>404</v>
      </c>
      <c r="G82" s="15">
        <v>455</v>
      </c>
      <c r="H82" s="15">
        <v>337</v>
      </c>
      <c r="I82" s="15">
        <v>336</v>
      </c>
      <c r="J82" s="15">
        <v>277</v>
      </c>
      <c r="K82" s="15">
        <v>278</v>
      </c>
      <c r="L82" s="15">
        <v>455</v>
      </c>
      <c r="M82" s="15">
        <v>66</v>
      </c>
      <c r="N82" s="164">
        <f t="shared" ref="N82:N92" si="4">IF(COUNT(B82:M82)=12,SUM(B82:M82),"")</f>
        <v>2752</v>
      </c>
      <c r="O82" s="144">
        <f t="shared" si="3"/>
        <v>29</v>
      </c>
      <c r="P82" s="13"/>
    </row>
    <row r="83" spans="1:16" ht="14.25" x14ac:dyDescent="0.2">
      <c r="A83" s="138">
        <v>2010</v>
      </c>
      <c r="B83" s="15">
        <v>15</v>
      </c>
      <c r="C83" s="15">
        <v>24</v>
      </c>
      <c r="D83" s="15">
        <v>16</v>
      </c>
      <c r="E83" s="15">
        <v>245</v>
      </c>
      <c r="F83" s="15">
        <v>177</v>
      </c>
      <c r="G83" s="15">
        <v>234</v>
      </c>
      <c r="H83" s="15">
        <v>428</v>
      </c>
      <c r="I83" s="15">
        <v>536</v>
      </c>
      <c r="J83" s="15">
        <v>162</v>
      </c>
      <c r="K83" s="15">
        <v>466</v>
      </c>
      <c r="L83" s="15">
        <v>497</v>
      </c>
      <c r="M83" s="15">
        <v>891</v>
      </c>
      <c r="N83" s="164">
        <f t="shared" si="4"/>
        <v>3691</v>
      </c>
      <c r="O83" s="144">
        <f t="shared" si="3"/>
        <v>2</v>
      </c>
      <c r="P83" s="13"/>
    </row>
    <row r="84" spans="1:16" ht="14.25" x14ac:dyDescent="0.2">
      <c r="A84" s="138">
        <v>2011</v>
      </c>
      <c r="B84" s="15">
        <v>61</v>
      </c>
      <c r="C84" s="15">
        <v>9</v>
      </c>
      <c r="D84" s="15">
        <v>14</v>
      </c>
      <c r="E84" s="15">
        <v>120</v>
      </c>
      <c r="F84" s="15">
        <v>174</v>
      </c>
      <c r="G84" s="15">
        <v>441</v>
      </c>
      <c r="H84" s="15">
        <v>336</v>
      </c>
      <c r="I84" s="15">
        <v>337</v>
      </c>
      <c r="J84" s="15">
        <v>410</v>
      </c>
      <c r="K84" s="15">
        <v>392</v>
      </c>
      <c r="L84" s="15">
        <v>606</v>
      </c>
      <c r="M84" s="15">
        <v>318</v>
      </c>
      <c r="N84" s="164">
        <f t="shared" si="4"/>
        <v>3218</v>
      </c>
      <c r="O84" s="144">
        <f t="shared" si="3"/>
        <v>8</v>
      </c>
      <c r="P84" s="13"/>
    </row>
    <row r="85" spans="1:16" ht="14.25" x14ac:dyDescent="0.2">
      <c r="A85" s="138">
        <v>2012</v>
      </c>
      <c r="B85" s="15">
        <v>9</v>
      </c>
      <c r="C85" s="15">
        <v>2</v>
      </c>
      <c r="D85" s="15">
        <v>9</v>
      </c>
      <c r="E85" s="15">
        <v>270</v>
      </c>
      <c r="F85" s="15">
        <v>259</v>
      </c>
      <c r="G85" s="15">
        <v>221</v>
      </c>
      <c r="H85" s="15">
        <v>495</v>
      </c>
      <c r="I85" s="15">
        <v>509</v>
      </c>
      <c r="J85" s="15">
        <v>400</v>
      </c>
      <c r="K85" s="15">
        <v>413</v>
      </c>
      <c r="L85" s="15">
        <v>365</v>
      </c>
      <c r="M85" s="15">
        <v>157</v>
      </c>
      <c r="N85" s="164">
        <f t="shared" si="4"/>
        <v>3109</v>
      </c>
      <c r="O85" s="144">
        <f t="shared" si="3"/>
        <v>12</v>
      </c>
      <c r="P85" s="13"/>
    </row>
    <row r="86" spans="1:16" ht="14.25" x14ac:dyDescent="0.2">
      <c r="A86" s="138">
        <v>2013</v>
      </c>
      <c r="B86" s="15">
        <v>4</v>
      </c>
      <c r="C86" s="15">
        <v>1</v>
      </c>
      <c r="D86" s="15">
        <v>29</v>
      </c>
      <c r="E86" s="15">
        <v>62</v>
      </c>
      <c r="F86" s="15">
        <v>310</v>
      </c>
      <c r="G86" s="15">
        <v>241</v>
      </c>
      <c r="H86" s="15">
        <v>335</v>
      </c>
      <c r="I86" s="15">
        <v>421</v>
      </c>
      <c r="J86" s="15">
        <v>316</v>
      </c>
      <c r="K86" s="15">
        <v>330</v>
      </c>
      <c r="L86" s="15">
        <v>132</v>
      </c>
      <c r="M86" s="15">
        <v>61</v>
      </c>
      <c r="N86" s="174">
        <f t="shared" si="4"/>
        <v>2242</v>
      </c>
      <c r="O86" s="144">
        <f t="shared" si="3"/>
        <v>63</v>
      </c>
      <c r="P86" s="13"/>
    </row>
    <row r="87" spans="1:16" ht="14.25" x14ac:dyDescent="0.2">
      <c r="A87" s="138">
        <v>2014</v>
      </c>
      <c r="B87" s="15">
        <v>7</v>
      </c>
      <c r="C87" s="15">
        <v>1</v>
      </c>
      <c r="D87" s="15">
        <v>4</v>
      </c>
      <c r="E87" s="15">
        <v>33</v>
      </c>
      <c r="F87" s="15">
        <v>189</v>
      </c>
      <c r="G87" s="15">
        <v>188</v>
      </c>
      <c r="H87" s="15">
        <v>168</v>
      </c>
      <c r="I87" s="15">
        <v>208</v>
      </c>
      <c r="J87" s="15">
        <v>345</v>
      </c>
      <c r="K87" s="15">
        <v>181</v>
      </c>
      <c r="L87" s="15">
        <v>345</v>
      </c>
      <c r="M87" s="15">
        <v>183</v>
      </c>
      <c r="N87" s="174">
        <f t="shared" si="4"/>
        <v>1852</v>
      </c>
      <c r="O87" s="144">
        <f t="shared" si="3"/>
        <v>75</v>
      </c>
      <c r="P87" s="13"/>
    </row>
    <row r="88" spans="1:16" ht="14.25" x14ac:dyDescent="0.2">
      <c r="A88" s="138">
        <v>2015</v>
      </c>
      <c r="B88" s="15">
        <v>34.5</v>
      </c>
      <c r="C88" s="15">
        <v>21</v>
      </c>
      <c r="D88" s="15">
        <v>35</v>
      </c>
      <c r="E88" s="15">
        <v>12</v>
      </c>
      <c r="F88" s="15">
        <v>88</v>
      </c>
      <c r="G88" s="15">
        <v>266</v>
      </c>
      <c r="H88" s="15">
        <v>166</v>
      </c>
      <c r="I88" s="15">
        <v>242</v>
      </c>
      <c r="J88" s="15">
        <v>275.5</v>
      </c>
      <c r="K88" s="15">
        <v>371</v>
      </c>
      <c r="L88" s="15">
        <v>241</v>
      </c>
      <c r="M88" s="15">
        <v>13</v>
      </c>
      <c r="N88" s="174">
        <f t="shared" si="4"/>
        <v>1765</v>
      </c>
      <c r="O88" s="144">
        <f t="shared" si="3"/>
        <v>78</v>
      </c>
      <c r="P88" s="13"/>
    </row>
    <row r="89" spans="1:16" ht="14.25" x14ac:dyDescent="0.2">
      <c r="A89" s="138">
        <v>2016</v>
      </c>
      <c r="B89" s="15">
        <v>6</v>
      </c>
      <c r="C89" s="15">
        <v>13</v>
      </c>
      <c r="D89" s="15">
        <v>1</v>
      </c>
      <c r="E89" s="15">
        <v>142</v>
      </c>
      <c r="F89" s="15">
        <v>332</v>
      </c>
      <c r="G89" s="15">
        <v>216</v>
      </c>
      <c r="H89" s="15">
        <v>223</v>
      </c>
      <c r="I89" s="15">
        <v>197</v>
      </c>
      <c r="J89" s="15">
        <v>482</v>
      </c>
      <c r="K89" s="15">
        <v>399</v>
      </c>
      <c r="L89" s="15"/>
      <c r="M89" s="15"/>
      <c r="N89" s="174"/>
      <c r="O89" s="144"/>
    </row>
    <row r="90" spans="1:16" ht="14.25" x14ac:dyDescent="0.2">
      <c r="A90" s="138">
        <v>2017</v>
      </c>
      <c r="B90" s="15">
        <v>18</v>
      </c>
      <c r="C90" s="15">
        <v>14</v>
      </c>
      <c r="D90" s="15">
        <v>16</v>
      </c>
      <c r="E90" s="15">
        <v>38</v>
      </c>
      <c r="F90" s="15">
        <v>378</v>
      </c>
      <c r="G90" s="15">
        <v>232</v>
      </c>
      <c r="H90" s="15">
        <v>303</v>
      </c>
      <c r="I90" s="15">
        <v>418</v>
      </c>
      <c r="J90" s="15">
        <v>299</v>
      </c>
      <c r="K90" s="15">
        <v>293</v>
      </c>
      <c r="L90" s="15">
        <v>379</v>
      </c>
      <c r="M90" s="15">
        <v>262</v>
      </c>
      <c r="N90" s="174">
        <f t="shared" si="4"/>
        <v>2650</v>
      </c>
      <c r="O90" s="144">
        <f t="shared" ref="O90:O94" si="5">RANK(N90,N$5:N$100,0)</f>
        <v>38</v>
      </c>
    </row>
    <row r="91" spans="1:16" ht="14.25" x14ac:dyDescent="0.2">
      <c r="A91" s="138">
        <v>2018</v>
      </c>
      <c r="B91" s="15">
        <v>108</v>
      </c>
      <c r="C91" s="15">
        <v>1</v>
      </c>
      <c r="D91" s="15">
        <v>33</v>
      </c>
      <c r="E91" s="15">
        <v>23</v>
      </c>
      <c r="F91" s="15">
        <v>201</v>
      </c>
      <c r="G91" s="15">
        <v>556</v>
      </c>
      <c r="H91" s="15">
        <v>306</v>
      </c>
      <c r="I91" s="15">
        <v>406</v>
      </c>
      <c r="J91" s="15">
        <v>517</v>
      </c>
      <c r="K91" s="15">
        <v>306</v>
      </c>
      <c r="L91" s="15">
        <v>275</v>
      </c>
      <c r="M91" s="15">
        <v>1</v>
      </c>
      <c r="N91" s="174">
        <f t="shared" si="4"/>
        <v>2733</v>
      </c>
      <c r="O91" s="144">
        <f t="shared" si="5"/>
        <v>31</v>
      </c>
    </row>
    <row r="92" spans="1:16" ht="14.25" x14ac:dyDescent="0.2">
      <c r="A92" s="138">
        <v>2019</v>
      </c>
      <c r="B92" s="15">
        <v>10</v>
      </c>
      <c r="C92" s="15">
        <v>4</v>
      </c>
      <c r="D92" s="15">
        <v>3</v>
      </c>
      <c r="E92" s="15">
        <v>5</v>
      </c>
      <c r="F92" s="15">
        <v>234</v>
      </c>
      <c r="G92" s="15">
        <v>417</v>
      </c>
      <c r="H92" s="15">
        <v>235</v>
      </c>
      <c r="I92" s="15">
        <v>335</v>
      </c>
      <c r="J92" s="15">
        <v>296</v>
      </c>
      <c r="K92" s="15">
        <v>374</v>
      </c>
      <c r="L92" s="15">
        <v>222</v>
      </c>
      <c r="M92" s="15">
        <v>46</v>
      </c>
      <c r="N92" s="174">
        <f t="shared" si="4"/>
        <v>2181</v>
      </c>
      <c r="O92" s="144">
        <f t="shared" si="5"/>
        <v>65</v>
      </c>
    </row>
    <row r="93" spans="1:16" ht="14.25" x14ac:dyDescent="0.2">
      <c r="A93" s="138">
        <v>2020</v>
      </c>
      <c r="B93" s="15">
        <v>14</v>
      </c>
      <c r="C93" s="15">
        <v>14</v>
      </c>
      <c r="D93" s="15">
        <v>4</v>
      </c>
      <c r="E93" s="15">
        <v>76</v>
      </c>
      <c r="F93" s="15">
        <v>329</v>
      </c>
      <c r="G93" s="15">
        <v>469</v>
      </c>
      <c r="H93" s="15">
        <v>234</v>
      </c>
      <c r="I93" s="15">
        <v>387</v>
      </c>
      <c r="J93" s="15">
        <v>399</v>
      </c>
      <c r="K93" s="15">
        <v>287</v>
      </c>
      <c r="L93" s="15">
        <v>250</v>
      </c>
      <c r="M93" s="15">
        <v>162</v>
      </c>
      <c r="N93" s="174">
        <f t="shared" ref="N93" si="6">IF(COUNT(B93:M93)=12,SUM(B93:M93),"")</f>
        <v>2625</v>
      </c>
      <c r="O93" s="144">
        <f t="shared" si="5"/>
        <v>41</v>
      </c>
    </row>
    <row r="94" spans="1:16" ht="14.25" x14ac:dyDescent="0.2">
      <c r="A94" s="138">
        <v>2021</v>
      </c>
      <c r="B94" s="3">
        <v>38</v>
      </c>
      <c r="C94" s="3">
        <v>17</v>
      </c>
      <c r="D94" s="15">
        <v>44</v>
      </c>
      <c r="E94" s="15">
        <v>64</v>
      </c>
      <c r="F94" s="15">
        <v>293</v>
      </c>
      <c r="G94" s="15">
        <v>394</v>
      </c>
      <c r="H94" s="15">
        <v>259</v>
      </c>
      <c r="I94" s="15">
        <v>343</v>
      </c>
      <c r="J94" s="15">
        <v>268</v>
      </c>
      <c r="K94" s="15">
        <v>442</v>
      </c>
      <c r="L94" s="15">
        <v>212</v>
      </c>
      <c r="M94" s="15">
        <v>64</v>
      </c>
      <c r="N94" s="174">
        <f t="shared" ref="N94" si="7">IF(COUNT(B94:M94)=12,SUM(B94:M94),"")</f>
        <v>2438</v>
      </c>
      <c r="O94" s="144">
        <f t="shared" si="5"/>
        <v>55</v>
      </c>
    </row>
    <row r="95" spans="1:16" ht="14.25" x14ac:dyDescent="0.2">
      <c r="A95" s="138">
        <v>2022</v>
      </c>
      <c r="B95" s="3">
        <v>19</v>
      </c>
      <c r="C95" s="3">
        <v>32</v>
      </c>
      <c r="D95" s="3">
        <v>43</v>
      </c>
      <c r="E95" s="3">
        <v>238</v>
      </c>
      <c r="F95" s="3">
        <v>349</v>
      </c>
      <c r="G95" s="3">
        <v>300</v>
      </c>
      <c r="H95" s="3">
        <v>513</v>
      </c>
      <c r="I95" s="3">
        <v>402</v>
      </c>
      <c r="J95" s="3">
        <v>216</v>
      </c>
      <c r="K95" s="3">
        <v>376</v>
      </c>
      <c r="L95" s="3">
        <v>380</v>
      </c>
      <c r="M95" s="3">
        <v>32</v>
      </c>
      <c r="N95" s="174">
        <f t="shared" ref="N95:N96" si="8">IF(COUNT(B95:M95)=12,SUM(B95:M95),"")</f>
        <v>2900</v>
      </c>
      <c r="O95" s="144">
        <f t="shared" ref="O95:O96" si="9">RANK(N95,N$5:N$100,0)</f>
        <v>17</v>
      </c>
    </row>
    <row r="96" spans="1:16" ht="14.25" x14ac:dyDescent="0.2">
      <c r="A96" s="138">
        <v>2023</v>
      </c>
      <c r="B96" s="3">
        <v>33</v>
      </c>
      <c r="C96" s="3">
        <v>4</v>
      </c>
      <c r="D96" s="3">
        <v>17</v>
      </c>
      <c r="E96" s="3">
        <v>24</v>
      </c>
      <c r="F96" s="3">
        <v>133</v>
      </c>
      <c r="G96" s="3">
        <v>162</v>
      </c>
      <c r="H96" s="3">
        <v>290</v>
      </c>
      <c r="I96" s="3">
        <v>220</v>
      </c>
      <c r="J96" s="3">
        <v>344</v>
      </c>
      <c r="K96" s="3">
        <v>186</v>
      </c>
      <c r="L96" s="3">
        <v>204</v>
      </c>
      <c r="M96" s="3">
        <v>46</v>
      </c>
      <c r="N96" s="174">
        <f t="shared" si="8"/>
        <v>1663</v>
      </c>
      <c r="O96" s="144">
        <f t="shared" si="9"/>
        <v>80</v>
      </c>
    </row>
    <row r="97" spans="1:15" ht="14.25" x14ac:dyDescent="0.2">
      <c r="A97" s="138">
        <v>2024</v>
      </c>
      <c r="B97" s="15"/>
      <c r="C97" s="15"/>
      <c r="D97" s="15"/>
      <c r="E97" s="15"/>
      <c r="F97" s="15"/>
      <c r="G97" s="15"/>
      <c r="H97" s="15"/>
      <c r="I97" s="15"/>
      <c r="J97" s="15"/>
      <c r="K97" s="15"/>
      <c r="L97" s="15"/>
      <c r="M97" s="15"/>
      <c r="N97" s="174"/>
      <c r="O97" s="144"/>
    </row>
    <row r="98" spans="1:15" ht="14.25" x14ac:dyDescent="0.2">
      <c r="A98" s="138">
        <v>2025</v>
      </c>
      <c r="B98" s="15"/>
      <c r="C98" s="15"/>
      <c r="D98" s="15"/>
      <c r="E98" s="15"/>
      <c r="F98" s="15"/>
      <c r="G98" s="15"/>
      <c r="H98" s="15"/>
      <c r="I98" s="15"/>
      <c r="J98" s="15"/>
      <c r="K98" s="15"/>
      <c r="L98" s="15"/>
      <c r="M98" s="15"/>
      <c r="N98" s="174"/>
      <c r="O98" s="144"/>
    </row>
    <row r="99" spans="1:15" ht="14.25" x14ac:dyDescent="0.2">
      <c r="A99" s="138">
        <v>2026</v>
      </c>
      <c r="B99" s="15"/>
      <c r="C99" s="15"/>
      <c r="D99" s="15"/>
      <c r="E99" s="15"/>
      <c r="F99" s="15"/>
      <c r="G99" s="15"/>
      <c r="H99" s="15"/>
      <c r="I99" s="15"/>
      <c r="J99" s="15"/>
      <c r="K99" s="15"/>
      <c r="L99" s="15"/>
      <c r="M99" s="15"/>
      <c r="N99" s="174"/>
      <c r="O99" s="144"/>
    </row>
    <row r="100" spans="1:15" x14ac:dyDescent="0.2">
      <c r="A100" s="138"/>
      <c r="B100" s="15"/>
      <c r="C100" s="15"/>
      <c r="D100" s="15"/>
      <c r="E100" s="15"/>
      <c r="F100" s="15"/>
      <c r="G100" s="15"/>
      <c r="H100" s="15"/>
      <c r="I100" s="15"/>
      <c r="J100" s="15"/>
      <c r="K100" s="15"/>
      <c r="L100" s="15"/>
      <c r="M100" s="15"/>
      <c r="N100" s="174"/>
    </row>
    <row r="101" spans="1:15" x14ac:dyDescent="0.2">
      <c r="A101" s="147" t="s">
        <v>603</v>
      </c>
      <c r="B101" s="130">
        <f>AVERAGE(B6:B100)</f>
        <v>37.427499999999981</v>
      </c>
      <c r="C101" s="130">
        <f>AVERAGE(C6:C100)</f>
        <v>14.253954022988504</v>
      </c>
      <c r="D101" s="130">
        <f t="shared" ref="D101:M101" si="10">AVERAGE(D6:D100)</f>
        <v>16.547976744186048</v>
      </c>
      <c r="E101" s="130">
        <f t="shared" si="10"/>
        <v>90.861590909090893</v>
      </c>
      <c r="F101" s="130">
        <f t="shared" si="10"/>
        <v>271.58932558139543</v>
      </c>
      <c r="G101" s="130">
        <f t="shared" si="10"/>
        <v>318.08983908045963</v>
      </c>
      <c r="H101" s="130">
        <f t="shared" si="10"/>
        <v>315.37613793103452</v>
      </c>
      <c r="I101" s="130">
        <f t="shared" si="10"/>
        <v>342.42509090909101</v>
      </c>
      <c r="J101" s="130">
        <f t="shared" si="10"/>
        <v>322.13954252873566</v>
      </c>
      <c r="K101" s="130">
        <f t="shared" si="10"/>
        <v>376.03860674157306</v>
      </c>
      <c r="L101" s="130">
        <f t="shared" si="10"/>
        <v>342.20144827586199</v>
      </c>
      <c r="M101" s="130">
        <f t="shared" si="10"/>
        <v>171.08134252873569</v>
      </c>
      <c r="N101" s="234">
        <f>AVERAGE(N6:N100)</f>
        <v>2601.3538124999995</v>
      </c>
    </row>
    <row r="102" spans="1:15" x14ac:dyDescent="0.2">
      <c r="A102" s="148" t="s">
        <v>604</v>
      </c>
      <c r="B102" s="3">
        <f>STDEV(B6:B100)</f>
        <v>50.098749742125698</v>
      </c>
      <c r="C102" s="3">
        <f>STDEV(C6:C100)</f>
        <v>20.979747665090848</v>
      </c>
      <c r="D102" s="3">
        <f t="shared" ref="D102:M102" si="11">STDEV(D6:D100)</f>
        <v>16.869563507709064</v>
      </c>
      <c r="E102" s="3">
        <f t="shared" si="11"/>
        <v>83.899958645974579</v>
      </c>
      <c r="F102" s="3">
        <f t="shared" si="11"/>
        <v>102.5743748087141</v>
      </c>
      <c r="G102" s="3">
        <f t="shared" si="11"/>
        <v>100.77770835887718</v>
      </c>
      <c r="H102" s="3">
        <f t="shared" si="11"/>
        <v>113.52545567252797</v>
      </c>
      <c r="I102" s="3">
        <f t="shared" si="11"/>
        <v>105.48128979806243</v>
      </c>
      <c r="J102" s="3">
        <f t="shared" si="11"/>
        <v>86.488064666685389</v>
      </c>
      <c r="K102" s="3">
        <f t="shared" si="11"/>
        <v>107.48404623156645</v>
      </c>
      <c r="L102" s="3">
        <f t="shared" si="11"/>
        <v>134.52202804648243</v>
      </c>
      <c r="M102" s="3">
        <f t="shared" si="11"/>
        <v>151.18195611964637</v>
      </c>
      <c r="N102" s="114">
        <f>STDEV(N6:N100)</f>
        <v>463.13432919328</v>
      </c>
    </row>
    <row r="103" spans="1:15" x14ac:dyDescent="0.2">
      <c r="A103" s="148" t="s">
        <v>605</v>
      </c>
      <c r="B103" s="3">
        <f>B102/B101*100</f>
        <v>133.85545318849969</v>
      </c>
      <c r="C103" s="3">
        <f>C102/C101*100</f>
        <v>147.18545907511077</v>
      </c>
      <c r="D103" s="3">
        <f t="shared" ref="D103:M103" si="12">D102/D101*100</f>
        <v>101.94336001611799</v>
      </c>
      <c r="E103" s="3">
        <f t="shared" si="12"/>
        <v>92.338201220709877</v>
      </c>
      <c r="F103" s="3">
        <f t="shared" si="12"/>
        <v>37.768190848123936</v>
      </c>
      <c r="G103" s="3">
        <f t="shared" si="12"/>
        <v>31.682152642853151</v>
      </c>
      <c r="H103" s="3">
        <f t="shared" si="12"/>
        <v>35.996843774323018</v>
      </c>
      <c r="I103" s="3">
        <f t="shared" si="12"/>
        <v>30.804194143023889</v>
      </c>
      <c r="J103" s="3">
        <f t="shared" si="12"/>
        <v>26.848012506558533</v>
      </c>
      <c r="K103" s="3">
        <f t="shared" si="12"/>
        <v>28.583247651864973</v>
      </c>
      <c r="L103" s="3">
        <f t="shared" si="12"/>
        <v>39.310771104054169</v>
      </c>
      <c r="M103" s="3">
        <f t="shared" si="12"/>
        <v>88.368464898066307</v>
      </c>
      <c r="N103" s="114">
        <f>N102/N101*100</f>
        <v>17.803588537930963</v>
      </c>
    </row>
    <row r="104" spans="1:15" x14ac:dyDescent="0.2">
      <c r="A104" s="148" t="s">
        <v>606</v>
      </c>
      <c r="B104" s="3">
        <f>MIN(B6:B100)</f>
        <v>0</v>
      </c>
      <c r="C104" s="3">
        <f>MIN(C6:C100)</f>
        <v>0</v>
      </c>
      <c r="D104" s="3">
        <f t="shared" ref="D104:M104" si="13">MIN(D6:D100)</f>
        <v>0</v>
      </c>
      <c r="E104" s="3">
        <f t="shared" si="13"/>
        <v>0</v>
      </c>
      <c r="F104" s="3">
        <f t="shared" si="13"/>
        <v>88</v>
      </c>
      <c r="G104" s="3">
        <f t="shared" si="13"/>
        <v>139.446</v>
      </c>
      <c r="H104" s="3">
        <f t="shared" si="13"/>
        <v>73.66</v>
      </c>
      <c r="I104" s="3">
        <f t="shared" si="13"/>
        <v>119.38000000000001</v>
      </c>
      <c r="J104" s="3">
        <f t="shared" si="13"/>
        <v>0</v>
      </c>
      <c r="K104" s="3">
        <f t="shared" si="13"/>
        <v>177.79999999999998</v>
      </c>
      <c r="L104" s="3">
        <f t="shared" si="13"/>
        <v>127.00000000000001</v>
      </c>
      <c r="M104" s="3">
        <f t="shared" si="13"/>
        <v>1</v>
      </c>
      <c r="N104" s="114">
        <f>MIN(N6:N100)</f>
        <v>1663</v>
      </c>
    </row>
    <row r="105" spans="1:15" x14ac:dyDescent="0.2">
      <c r="A105" s="148" t="s">
        <v>607</v>
      </c>
      <c r="B105" s="3">
        <f>MAX(B6:B100)</f>
        <v>271.27199999999993</v>
      </c>
      <c r="C105" s="3">
        <f>MAX(C6:C100)</f>
        <v>140.46199999999999</v>
      </c>
      <c r="D105" s="3">
        <f t="shared" ref="D105:M105" si="14">MAX(D6:D100)</f>
        <v>86.36</v>
      </c>
      <c r="E105" s="3">
        <f t="shared" si="14"/>
        <v>355.60000000000008</v>
      </c>
      <c r="F105" s="3">
        <f t="shared" si="14"/>
        <v>616.96600000000001</v>
      </c>
      <c r="G105" s="3">
        <f t="shared" si="14"/>
        <v>556</v>
      </c>
      <c r="H105" s="3">
        <f t="shared" si="14"/>
        <v>560.07000000000016</v>
      </c>
      <c r="I105" s="3">
        <f t="shared" si="14"/>
        <v>593.09000000000015</v>
      </c>
      <c r="J105" s="3">
        <f t="shared" si="14"/>
        <v>517</v>
      </c>
      <c r="K105" s="3">
        <f t="shared" si="14"/>
        <v>680.72000000000014</v>
      </c>
      <c r="L105" s="3">
        <f t="shared" si="14"/>
        <v>1081.7860000000001</v>
      </c>
      <c r="M105" s="3">
        <f t="shared" si="14"/>
        <v>891</v>
      </c>
      <c r="N105" s="114">
        <f>MAX(N6:N100)</f>
        <v>3830.828</v>
      </c>
    </row>
    <row r="106" spans="1:15" x14ac:dyDescent="0.2">
      <c r="A106" s="148" t="s">
        <v>608</v>
      </c>
      <c r="B106" s="3">
        <f>QUARTILE(B6:B100,1)</f>
        <v>9.7154999999999987</v>
      </c>
      <c r="C106" s="3">
        <f>QUARTILE(C6:C100,1)</f>
        <v>2.54</v>
      </c>
      <c r="D106" s="3">
        <f t="shared" ref="D106:M106" si="15">QUARTILE(D6:D100,1)</f>
        <v>3.8574999999999999</v>
      </c>
      <c r="E106" s="3">
        <f t="shared" si="15"/>
        <v>28.384500000000003</v>
      </c>
      <c r="F106" s="3">
        <f t="shared" si="15"/>
        <v>181.93350000000001</v>
      </c>
      <c r="G106" s="3">
        <f t="shared" si="15"/>
        <v>241.91199999999998</v>
      </c>
      <c r="H106" s="3">
        <f t="shared" si="15"/>
        <v>234.5</v>
      </c>
      <c r="I106" s="3">
        <f t="shared" si="15"/>
        <v>267.27149999999995</v>
      </c>
      <c r="J106" s="3">
        <f t="shared" si="15"/>
        <v>260.35000000000002</v>
      </c>
      <c r="K106" s="3">
        <f t="shared" si="15"/>
        <v>299.72000000000008</v>
      </c>
      <c r="L106" s="3">
        <f t="shared" si="15"/>
        <v>259.46100000000001</v>
      </c>
      <c r="M106" s="3">
        <f t="shared" si="15"/>
        <v>62.25</v>
      </c>
      <c r="N106" s="114">
        <f>QUARTILE(N6:N100,1)</f>
        <v>2308.2250000000004</v>
      </c>
    </row>
    <row r="107" spans="1:15" x14ac:dyDescent="0.2">
      <c r="A107" s="148" t="s">
        <v>609</v>
      </c>
      <c r="B107" s="3">
        <f>QUARTILE(B6:B100,2)</f>
        <v>17.78</v>
      </c>
      <c r="C107" s="3">
        <f>QUARTILE(C6:C100,2)</f>
        <v>7.62</v>
      </c>
      <c r="D107" s="3">
        <f t="shared" ref="D107:M107" si="16">QUARTILE(D6:D100,2)</f>
        <v>9.7789999999999999</v>
      </c>
      <c r="E107" s="3">
        <f t="shared" si="16"/>
        <v>63.5</v>
      </c>
      <c r="F107" s="3">
        <f t="shared" si="16"/>
        <v>269.24</v>
      </c>
      <c r="G107" s="3">
        <f t="shared" si="16"/>
        <v>302.26</v>
      </c>
      <c r="H107" s="3">
        <f t="shared" si="16"/>
        <v>318.77</v>
      </c>
      <c r="I107" s="3">
        <f t="shared" si="16"/>
        <v>335.64000000000004</v>
      </c>
      <c r="J107" s="3">
        <f t="shared" si="16"/>
        <v>316</v>
      </c>
      <c r="K107" s="3">
        <f t="shared" si="16"/>
        <v>373.38</v>
      </c>
      <c r="L107" s="3">
        <f t="shared" si="16"/>
        <v>331.21600000000001</v>
      </c>
      <c r="M107" s="3">
        <f t="shared" si="16"/>
        <v>131.39420000000004</v>
      </c>
      <c r="N107" s="114">
        <f>QUARTILE(N6:N100,2)</f>
        <v>2632.03</v>
      </c>
    </row>
    <row r="108" spans="1:15" x14ac:dyDescent="0.2">
      <c r="A108" s="148" t="s">
        <v>610</v>
      </c>
      <c r="B108" s="3">
        <f>QUARTILE(B6:B100,3)</f>
        <v>41.274999999999991</v>
      </c>
      <c r="C108" s="3">
        <f>QUARTILE(C6:C100,3)</f>
        <v>17.898</v>
      </c>
      <c r="D108" s="3">
        <f t="shared" ref="D108:M108" si="17">QUARTILE(D6:D100,3)</f>
        <v>24.002999999999993</v>
      </c>
      <c r="E108" s="3">
        <f t="shared" si="17"/>
        <v>130.75</v>
      </c>
      <c r="F108" s="3">
        <f t="shared" si="17"/>
        <v>331.25</v>
      </c>
      <c r="G108" s="3">
        <f t="shared" si="17"/>
        <v>376.30100000000004</v>
      </c>
      <c r="H108" s="3">
        <f t="shared" si="17"/>
        <v>390.52499999999998</v>
      </c>
      <c r="I108" s="3">
        <f t="shared" si="17"/>
        <v>409.19399999999996</v>
      </c>
      <c r="J108" s="3">
        <f t="shared" si="17"/>
        <v>396.24</v>
      </c>
      <c r="K108" s="3">
        <f t="shared" si="17"/>
        <v>442</v>
      </c>
      <c r="L108" s="3">
        <f t="shared" si="17"/>
        <v>383.03199999999993</v>
      </c>
      <c r="M108" s="3">
        <f t="shared" si="17"/>
        <v>255.80199999999996</v>
      </c>
      <c r="N108" s="114">
        <f>QUARTILE(N6:N100,3)</f>
        <v>2843.3395</v>
      </c>
    </row>
    <row r="109" spans="1:15" x14ac:dyDescent="0.2">
      <c r="A109" s="148" t="s">
        <v>611</v>
      </c>
      <c r="B109" s="5">
        <f>RANK(B96,B6:B100,0)</f>
        <v>32</v>
      </c>
      <c r="C109" s="5">
        <f t="shared" ref="C109:N109" si="18">RANK(C96,C6:C100,0)</f>
        <v>61</v>
      </c>
      <c r="D109" s="5">
        <f t="shared" si="18"/>
        <v>33</v>
      </c>
      <c r="E109" s="5">
        <f t="shared" si="18"/>
        <v>70</v>
      </c>
      <c r="F109" s="5">
        <f t="shared" si="18"/>
        <v>81</v>
      </c>
      <c r="G109" s="5">
        <f t="shared" si="18"/>
        <v>85</v>
      </c>
      <c r="H109" s="5">
        <f t="shared" si="18"/>
        <v>53</v>
      </c>
      <c r="I109" s="5">
        <f t="shared" si="18"/>
        <v>78</v>
      </c>
      <c r="J109" s="5">
        <f t="shared" si="18"/>
        <v>37</v>
      </c>
      <c r="K109" s="5">
        <f t="shared" si="18"/>
        <v>87</v>
      </c>
      <c r="L109" s="5">
        <f t="shared" si="18"/>
        <v>78</v>
      </c>
      <c r="M109" s="5">
        <f t="shared" si="18"/>
        <v>73</v>
      </c>
      <c r="N109" s="171">
        <f t="shared" si="18"/>
        <v>80</v>
      </c>
    </row>
    <row r="110" spans="1:15" x14ac:dyDescent="0.2">
      <c r="A110" s="148" t="s">
        <v>612</v>
      </c>
      <c r="B110" s="5">
        <f>COUNT(B6:B100)</f>
        <v>88</v>
      </c>
      <c r="C110" s="5">
        <f>COUNT(C6:C100)</f>
        <v>87</v>
      </c>
      <c r="D110" s="5">
        <f t="shared" ref="D110:M110" si="19">COUNT(D6:D100)</f>
        <v>86</v>
      </c>
      <c r="E110" s="5">
        <f t="shared" si="19"/>
        <v>88</v>
      </c>
      <c r="F110" s="5">
        <f t="shared" si="19"/>
        <v>86</v>
      </c>
      <c r="G110" s="5">
        <f t="shared" si="19"/>
        <v>87</v>
      </c>
      <c r="H110" s="5">
        <f t="shared" si="19"/>
        <v>87</v>
      </c>
      <c r="I110" s="5">
        <f t="shared" si="19"/>
        <v>88</v>
      </c>
      <c r="J110" s="5">
        <f t="shared" si="19"/>
        <v>87</v>
      </c>
      <c r="K110" s="5">
        <f t="shared" si="19"/>
        <v>89</v>
      </c>
      <c r="L110" s="5">
        <f t="shared" si="19"/>
        <v>87</v>
      </c>
      <c r="M110" s="5">
        <f t="shared" si="19"/>
        <v>87</v>
      </c>
      <c r="N110" s="171">
        <f>COUNT(N6:N100)</f>
        <v>80</v>
      </c>
    </row>
    <row r="111" spans="1:15" x14ac:dyDescent="0.2">
      <c r="A111" s="148" t="s">
        <v>614</v>
      </c>
      <c r="B111" s="3">
        <f>B96</f>
        <v>33</v>
      </c>
      <c r="C111" s="3">
        <f>B111+C96</f>
        <v>37</v>
      </c>
      <c r="D111" s="3">
        <f t="shared" ref="D111:M111" si="20">C111+D96</f>
        <v>54</v>
      </c>
      <c r="E111" s="3">
        <f t="shared" si="20"/>
        <v>78</v>
      </c>
      <c r="F111" s="3">
        <f t="shared" si="20"/>
        <v>211</v>
      </c>
      <c r="G111" s="3">
        <f t="shared" si="20"/>
        <v>373</v>
      </c>
      <c r="H111" s="3">
        <f t="shared" si="20"/>
        <v>663</v>
      </c>
      <c r="I111" s="3">
        <f t="shared" si="20"/>
        <v>883</v>
      </c>
      <c r="J111" s="3">
        <f t="shared" si="20"/>
        <v>1227</v>
      </c>
      <c r="K111" s="3">
        <f t="shared" si="20"/>
        <v>1413</v>
      </c>
      <c r="L111" s="3">
        <f t="shared" si="20"/>
        <v>1617</v>
      </c>
      <c r="M111" s="3">
        <f t="shared" si="20"/>
        <v>1663</v>
      </c>
      <c r="N111" s="3"/>
    </row>
    <row r="112" spans="1:15" x14ac:dyDescent="0.2">
      <c r="A112" s="148" t="s">
        <v>613</v>
      </c>
      <c r="B112" s="3">
        <f>B101</f>
        <v>37.427499999999981</v>
      </c>
      <c r="C112" s="3">
        <f>B112+C101</f>
        <v>51.681454022988483</v>
      </c>
      <c r="D112" s="3">
        <f t="shared" ref="D112:M112" si="21">C112+D101</f>
        <v>68.229430767174534</v>
      </c>
      <c r="E112" s="3">
        <f t="shared" si="21"/>
        <v>159.09102167626543</v>
      </c>
      <c r="F112" s="3">
        <f t="shared" si="21"/>
        <v>430.68034725766086</v>
      </c>
      <c r="G112" s="3">
        <f t="shared" si="21"/>
        <v>748.77018633812054</v>
      </c>
      <c r="H112" s="3">
        <f t="shared" si="21"/>
        <v>1064.146324269155</v>
      </c>
      <c r="I112" s="3">
        <f t="shared" si="21"/>
        <v>1406.5714151782461</v>
      </c>
      <c r="J112" s="3">
        <f t="shared" si="21"/>
        <v>1728.7109577069818</v>
      </c>
      <c r="K112" s="3">
        <f t="shared" si="21"/>
        <v>2104.7495644485548</v>
      </c>
      <c r="L112" s="3">
        <f t="shared" si="21"/>
        <v>2446.9510127244166</v>
      </c>
      <c r="M112" s="3">
        <f t="shared" si="21"/>
        <v>2618.0323552531522</v>
      </c>
      <c r="N112" s="3"/>
    </row>
    <row r="113" spans="2:14" x14ac:dyDescent="0.2">
      <c r="B113" s="1"/>
      <c r="C113" s="1"/>
      <c r="D113" s="1"/>
      <c r="E113" s="1"/>
      <c r="F113" s="1"/>
      <c r="G113" s="1"/>
      <c r="H113" s="1"/>
      <c r="I113" s="1"/>
      <c r="J113" s="1"/>
      <c r="K113" s="1"/>
      <c r="L113" s="1"/>
      <c r="M113" s="1"/>
      <c r="N113" s="169"/>
    </row>
    <row r="114" spans="2:14" x14ac:dyDescent="0.2">
      <c r="B114" s="1"/>
      <c r="C114" s="1"/>
      <c r="D114" s="1"/>
      <c r="E114" s="1"/>
      <c r="F114" s="1"/>
      <c r="G114" s="1"/>
      <c r="H114" s="1"/>
      <c r="I114" s="1"/>
      <c r="J114" s="1"/>
      <c r="K114" s="1"/>
      <c r="L114" s="1"/>
      <c r="M114" s="1"/>
      <c r="N114" s="169"/>
    </row>
    <row r="115" spans="2:14" x14ac:dyDescent="0.2">
      <c r="B115" s="1"/>
      <c r="C115" s="1"/>
      <c r="D115" s="1"/>
      <c r="E115" s="1"/>
      <c r="F115" s="1"/>
      <c r="G115" s="1"/>
      <c r="H115" s="1"/>
      <c r="I115" s="1"/>
      <c r="J115" s="1"/>
      <c r="K115" s="1"/>
      <c r="L115" s="1"/>
      <c r="M115" s="1"/>
      <c r="N115" s="169"/>
    </row>
    <row r="116" spans="2:14" x14ac:dyDescent="0.2">
      <c r="B116" s="1"/>
      <c r="C116" s="1"/>
      <c r="D116" s="1"/>
      <c r="E116" s="1"/>
      <c r="F116" s="1"/>
      <c r="G116" s="1"/>
      <c r="H116" s="1"/>
      <c r="I116" s="1"/>
      <c r="J116" s="1"/>
      <c r="K116" s="1"/>
      <c r="L116" s="1"/>
      <c r="M116" s="1"/>
      <c r="N116" s="169"/>
    </row>
    <row r="117" spans="2:14" x14ac:dyDescent="0.2">
      <c r="B117" s="1"/>
      <c r="C117" s="1"/>
      <c r="D117" s="1"/>
      <c r="E117" s="1"/>
      <c r="F117" s="1"/>
      <c r="G117" s="1"/>
      <c r="H117" s="1"/>
      <c r="I117" s="1"/>
      <c r="J117" s="1"/>
      <c r="K117" s="1"/>
      <c r="L117" s="1"/>
      <c r="M117" s="1"/>
      <c r="N117" s="169"/>
    </row>
    <row r="118" spans="2:14" x14ac:dyDescent="0.2">
      <c r="B118" s="1"/>
      <c r="C118" s="1"/>
      <c r="D118" s="1"/>
      <c r="E118" s="1"/>
      <c r="F118" s="1"/>
      <c r="G118" s="1"/>
      <c r="H118" s="1"/>
      <c r="I118" s="1"/>
      <c r="J118" s="1"/>
      <c r="K118" s="1"/>
      <c r="L118" s="1"/>
      <c r="M118" s="1"/>
      <c r="N118" s="169"/>
    </row>
    <row r="119" spans="2:14" x14ac:dyDescent="0.2">
      <c r="B119" s="1"/>
      <c r="C119" s="1"/>
      <c r="D119" s="1"/>
      <c r="E119" s="1"/>
      <c r="F119" s="1"/>
      <c r="G119" s="1"/>
      <c r="H119" s="1"/>
      <c r="I119" s="1"/>
      <c r="J119" s="1"/>
      <c r="K119" s="1"/>
      <c r="L119" s="1"/>
      <c r="M119" s="1"/>
      <c r="N119" s="169"/>
    </row>
    <row r="120" spans="2:14" x14ac:dyDescent="0.2">
      <c r="B120" s="1"/>
      <c r="C120" s="1"/>
      <c r="D120" s="1"/>
      <c r="E120" s="1"/>
      <c r="F120" s="1"/>
      <c r="G120" s="1"/>
      <c r="H120" s="1"/>
      <c r="I120" s="1"/>
      <c r="J120" s="1"/>
      <c r="K120" s="1"/>
      <c r="L120" s="1"/>
      <c r="M120" s="1"/>
      <c r="N120" s="169"/>
    </row>
    <row r="121" spans="2:14" x14ac:dyDescent="0.2">
      <c r="B121" s="1"/>
      <c r="C121" s="1"/>
      <c r="D121" s="1"/>
      <c r="E121" s="1"/>
      <c r="F121" s="1"/>
      <c r="G121" s="1"/>
      <c r="H121" s="1"/>
      <c r="I121" s="1"/>
      <c r="J121" s="1"/>
      <c r="K121" s="1"/>
      <c r="L121" s="1"/>
      <c r="M121" s="1"/>
      <c r="N121" s="169"/>
    </row>
    <row r="122" spans="2:14" x14ac:dyDescent="0.2">
      <c r="B122" s="1"/>
      <c r="C122" s="1"/>
      <c r="D122" s="1"/>
      <c r="E122" s="1"/>
      <c r="F122" s="1"/>
      <c r="G122" s="1"/>
      <c r="H122" s="1"/>
      <c r="I122" s="1"/>
      <c r="J122" s="1"/>
      <c r="K122" s="1"/>
      <c r="L122" s="1"/>
      <c r="M122" s="1"/>
      <c r="N122" s="169"/>
    </row>
    <row r="123" spans="2:14" x14ac:dyDescent="0.2">
      <c r="B123" s="1"/>
      <c r="C123" s="1"/>
      <c r="D123" s="1"/>
      <c r="E123" s="1"/>
      <c r="F123" s="1"/>
      <c r="G123" s="1"/>
      <c r="H123" s="1"/>
      <c r="I123" s="1"/>
      <c r="J123" s="1"/>
      <c r="K123" s="1"/>
      <c r="L123" s="1"/>
      <c r="M123" s="1"/>
      <c r="N123" s="169"/>
    </row>
    <row r="124" spans="2:14" x14ac:dyDescent="0.2">
      <c r="B124" s="1"/>
      <c r="C124" s="1"/>
      <c r="D124" s="1"/>
      <c r="E124" s="1"/>
      <c r="F124" s="1"/>
      <c r="G124" s="1"/>
      <c r="H124" s="1"/>
      <c r="I124" s="1"/>
      <c r="J124" s="1"/>
      <c r="K124" s="1"/>
      <c r="L124" s="1"/>
      <c r="M124" s="1"/>
      <c r="N124" s="169"/>
    </row>
    <row r="125" spans="2:14" x14ac:dyDescent="0.2">
      <c r="B125" s="1"/>
      <c r="C125" s="1"/>
      <c r="D125" s="1"/>
      <c r="E125" s="1"/>
      <c r="F125" s="1"/>
      <c r="G125" s="1"/>
      <c r="H125" s="1"/>
      <c r="I125" s="1"/>
      <c r="J125" s="1"/>
      <c r="K125" s="1"/>
      <c r="L125" s="1"/>
      <c r="M125" s="1"/>
      <c r="N125" s="169"/>
    </row>
    <row r="126" spans="2:14" x14ac:dyDescent="0.2">
      <c r="B126" s="1"/>
      <c r="C126" s="1"/>
      <c r="D126" s="1"/>
      <c r="E126" s="1"/>
      <c r="F126" s="1"/>
      <c r="G126" s="1"/>
      <c r="H126" s="1"/>
      <c r="I126" s="1"/>
      <c r="J126" s="1"/>
      <c r="K126" s="1"/>
      <c r="L126" s="1"/>
      <c r="M126" s="1"/>
      <c r="N126" s="169"/>
    </row>
    <row r="127" spans="2:14" x14ac:dyDescent="0.2">
      <c r="B127" s="1"/>
      <c r="C127" s="1"/>
      <c r="D127" s="1"/>
      <c r="E127" s="1"/>
      <c r="F127" s="1"/>
      <c r="G127" s="1"/>
      <c r="H127" s="1"/>
      <c r="I127" s="1"/>
      <c r="J127" s="1"/>
      <c r="K127" s="1"/>
      <c r="L127" s="1"/>
      <c r="M127" s="1"/>
      <c r="N127" s="169"/>
    </row>
    <row r="128" spans="2:14" x14ac:dyDescent="0.2">
      <c r="B128" s="1"/>
      <c r="C128" s="1"/>
      <c r="D128" s="1"/>
      <c r="E128" s="1"/>
      <c r="F128" s="1"/>
      <c r="G128" s="1"/>
      <c r="H128" s="1"/>
      <c r="I128" s="1"/>
      <c r="J128" s="1"/>
      <c r="K128" s="1"/>
      <c r="L128" s="1"/>
      <c r="M128" s="1"/>
      <c r="N128" s="169"/>
    </row>
    <row r="129" spans="2:14" x14ac:dyDescent="0.2">
      <c r="B129" s="1"/>
      <c r="C129" s="1"/>
      <c r="D129" s="1"/>
      <c r="E129" s="1"/>
      <c r="F129" s="1"/>
      <c r="G129" s="1"/>
      <c r="H129" s="1"/>
      <c r="I129" s="1"/>
      <c r="J129" s="1"/>
      <c r="K129" s="1"/>
      <c r="L129" s="1"/>
      <c r="M129" s="1"/>
      <c r="N129" s="169"/>
    </row>
    <row r="130" spans="2:14" x14ac:dyDescent="0.2">
      <c r="B130" s="1"/>
      <c r="C130" s="1"/>
      <c r="D130" s="1"/>
      <c r="E130" s="1"/>
      <c r="F130" s="1"/>
      <c r="G130" s="1"/>
      <c r="H130" s="1"/>
      <c r="I130" s="1"/>
      <c r="J130" s="1"/>
      <c r="K130" s="1"/>
      <c r="L130" s="1"/>
      <c r="M130" s="1"/>
      <c r="N130" s="169"/>
    </row>
    <row r="131" spans="2:14" x14ac:dyDescent="0.2">
      <c r="B131" s="1"/>
      <c r="C131" s="1"/>
      <c r="D131" s="1"/>
      <c r="E131" s="1"/>
      <c r="F131" s="1"/>
      <c r="G131" s="1"/>
      <c r="H131" s="1"/>
      <c r="I131" s="1"/>
      <c r="J131" s="1"/>
      <c r="K131" s="1"/>
      <c r="L131" s="1"/>
      <c r="M131" s="1"/>
      <c r="N131" s="169"/>
    </row>
    <row r="132" spans="2:14" x14ac:dyDescent="0.2">
      <c r="B132" s="1"/>
      <c r="C132" s="1"/>
      <c r="D132" s="1"/>
      <c r="E132" s="1"/>
      <c r="F132" s="1"/>
      <c r="G132" s="1"/>
      <c r="H132" s="1"/>
      <c r="I132" s="1"/>
      <c r="J132" s="1"/>
      <c r="K132" s="1"/>
      <c r="L132" s="1"/>
      <c r="M132" s="1"/>
      <c r="N132" s="169"/>
    </row>
    <row r="133" spans="2:14" x14ac:dyDescent="0.2">
      <c r="B133" s="1"/>
      <c r="C133" s="1"/>
      <c r="D133" s="1"/>
      <c r="E133" s="1"/>
      <c r="F133" s="1"/>
      <c r="G133" s="1"/>
      <c r="H133" s="1"/>
      <c r="I133" s="1"/>
      <c r="J133" s="1"/>
      <c r="K133" s="1"/>
      <c r="L133" s="1"/>
      <c r="M133" s="1"/>
      <c r="N133" s="169"/>
    </row>
    <row r="134" spans="2:14" x14ac:dyDescent="0.2">
      <c r="B134" s="1"/>
      <c r="C134" s="1"/>
      <c r="D134" s="1"/>
      <c r="E134" s="1"/>
      <c r="F134" s="1"/>
      <c r="G134" s="1"/>
      <c r="H134" s="1"/>
      <c r="I134" s="1"/>
      <c r="J134" s="1"/>
      <c r="K134" s="1"/>
      <c r="L134" s="1"/>
      <c r="M134" s="1"/>
      <c r="N134" s="169"/>
    </row>
    <row r="135" spans="2:14" x14ac:dyDescent="0.2">
      <c r="B135" s="1"/>
      <c r="C135" s="1"/>
      <c r="D135" s="1"/>
      <c r="E135" s="1"/>
      <c r="F135" s="1"/>
      <c r="G135" s="1"/>
      <c r="H135" s="1"/>
      <c r="I135" s="1"/>
      <c r="J135" s="1"/>
      <c r="K135" s="1"/>
      <c r="L135" s="1"/>
      <c r="M135" s="1"/>
      <c r="N135" s="169"/>
    </row>
    <row r="136" spans="2:14" x14ac:dyDescent="0.2">
      <c r="B136" s="1"/>
      <c r="C136" s="1"/>
      <c r="D136" s="1"/>
      <c r="E136" s="1"/>
      <c r="F136" s="1"/>
      <c r="G136" s="1"/>
      <c r="H136" s="1"/>
      <c r="I136" s="1"/>
      <c r="J136" s="1"/>
      <c r="K136" s="1"/>
      <c r="L136" s="1"/>
      <c r="M136" s="1"/>
      <c r="N136" s="169"/>
    </row>
    <row r="137" spans="2:14" x14ac:dyDescent="0.2">
      <c r="B137" s="1"/>
      <c r="C137" s="1"/>
      <c r="D137" s="1"/>
      <c r="E137" s="1"/>
      <c r="F137" s="1"/>
      <c r="G137" s="1"/>
      <c r="H137" s="1"/>
      <c r="I137" s="1"/>
      <c r="J137" s="1"/>
      <c r="K137" s="1"/>
      <c r="L137" s="1"/>
      <c r="M137" s="1"/>
      <c r="N137" s="169"/>
    </row>
    <row r="138" spans="2:14" x14ac:dyDescent="0.2">
      <c r="B138" s="1"/>
      <c r="C138" s="1"/>
      <c r="D138" s="1"/>
      <c r="E138" s="1"/>
      <c r="F138" s="1"/>
      <c r="G138" s="1"/>
      <c r="H138" s="1"/>
      <c r="I138" s="1"/>
      <c r="J138" s="1"/>
      <c r="K138" s="1"/>
      <c r="L138" s="1"/>
      <c r="M138" s="1"/>
      <c r="N138" s="169"/>
    </row>
    <row r="139" spans="2:14" x14ac:dyDescent="0.2">
      <c r="B139" s="1"/>
      <c r="C139" s="1"/>
      <c r="D139" s="1"/>
      <c r="E139" s="1"/>
      <c r="F139" s="1"/>
      <c r="G139" s="1"/>
      <c r="H139" s="1"/>
      <c r="I139" s="1"/>
      <c r="J139" s="1"/>
      <c r="K139" s="1"/>
      <c r="L139" s="1"/>
      <c r="M139" s="1"/>
      <c r="N139" s="169"/>
    </row>
    <row r="140" spans="2:14" x14ac:dyDescent="0.2">
      <c r="B140" s="1"/>
      <c r="C140" s="1"/>
      <c r="D140" s="1"/>
      <c r="E140" s="1"/>
      <c r="F140" s="1"/>
      <c r="G140" s="1"/>
      <c r="H140" s="1"/>
      <c r="I140" s="1"/>
      <c r="J140" s="1"/>
      <c r="K140" s="1"/>
      <c r="L140" s="1"/>
      <c r="M140" s="1"/>
      <c r="N140" s="169"/>
    </row>
    <row r="141" spans="2:14" x14ac:dyDescent="0.2">
      <c r="B141" s="1"/>
      <c r="C141" s="1"/>
      <c r="D141" s="1"/>
      <c r="E141" s="1"/>
      <c r="F141" s="1"/>
      <c r="G141" s="1"/>
      <c r="H141" s="1"/>
      <c r="I141" s="1"/>
      <c r="J141" s="1"/>
      <c r="K141" s="1"/>
      <c r="L141" s="1"/>
      <c r="M141" s="1"/>
      <c r="N141" s="169"/>
    </row>
    <row r="142" spans="2:14" x14ac:dyDescent="0.2">
      <c r="B142" s="1"/>
      <c r="C142" s="1"/>
      <c r="D142" s="1"/>
      <c r="E142" s="1"/>
      <c r="F142" s="1"/>
      <c r="G142" s="1"/>
      <c r="H142" s="1"/>
      <c r="I142" s="1"/>
      <c r="J142" s="1"/>
      <c r="K142" s="1"/>
      <c r="L142" s="1"/>
      <c r="M142" s="1"/>
      <c r="N142" s="169"/>
    </row>
    <row r="143" spans="2:14" x14ac:dyDescent="0.2">
      <c r="B143" s="1"/>
      <c r="C143" s="1"/>
      <c r="D143" s="1"/>
      <c r="E143" s="1"/>
      <c r="F143" s="1"/>
      <c r="G143" s="1"/>
      <c r="H143" s="1"/>
      <c r="I143" s="1"/>
      <c r="J143" s="1"/>
      <c r="K143" s="1"/>
      <c r="L143" s="1"/>
      <c r="M143" s="1"/>
      <c r="N143" s="169"/>
    </row>
    <row r="144" spans="2:14" x14ac:dyDescent="0.2">
      <c r="B144" s="1"/>
      <c r="C144" s="1"/>
      <c r="D144" s="1"/>
      <c r="E144" s="1"/>
      <c r="F144" s="1"/>
      <c r="G144" s="1"/>
      <c r="H144" s="1"/>
      <c r="I144" s="1"/>
      <c r="J144" s="1"/>
      <c r="K144" s="1"/>
      <c r="L144" s="1"/>
      <c r="M144" s="1"/>
      <c r="N144" s="169"/>
    </row>
    <row r="145" spans="2:14" x14ac:dyDescent="0.2">
      <c r="B145" s="1"/>
      <c r="C145" s="1"/>
      <c r="D145" s="1"/>
      <c r="E145" s="1"/>
      <c r="F145" s="1"/>
      <c r="G145" s="1"/>
      <c r="H145" s="1"/>
      <c r="I145" s="1"/>
      <c r="J145" s="1"/>
      <c r="K145" s="1"/>
      <c r="L145" s="1"/>
      <c r="M145" s="1"/>
      <c r="N145" s="169"/>
    </row>
    <row r="146" spans="2:14" x14ac:dyDescent="0.2">
      <c r="B146" s="1"/>
      <c r="C146" s="1"/>
      <c r="D146" s="1"/>
      <c r="E146" s="1"/>
      <c r="F146" s="1"/>
      <c r="G146" s="1"/>
      <c r="H146" s="1"/>
      <c r="I146" s="1"/>
      <c r="J146" s="1"/>
      <c r="K146" s="1"/>
      <c r="L146" s="1"/>
      <c r="M146" s="1"/>
      <c r="N146" s="169"/>
    </row>
    <row r="147" spans="2:14" x14ac:dyDescent="0.2">
      <c r="B147" s="1"/>
      <c r="C147" s="1"/>
      <c r="D147" s="1"/>
      <c r="E147" s="1"/>
      <c r="F147" s="1"/>
      <c r="G147" s="1"/>
      <c r="H147" s="1"/>
      <c r="I147" s="1"/>
      <c r="J147" s="1"/>
      <c r="K147" s="1"/>
      <c r="L147" s="1"/>
      <c r="M147" s="1"/>
      <c r="N147" s="169"/>
    </row>
    <row r="148" spans="2:14" x14ac:dyDescent="0.2">
      <c r="B148" s="1"/>
      <c r="C148" s="1"/>
      <c r="D148" s="1"/>
      <c r="E148" s="1"/>
      <c r="F148" s="1"/>
      <c r="G148" s="1"/>
      <c r="H148" s="1"/>
      <c r="I148" s="1"/>
      <c r="J148" s="1"/>
      <c r="K148" s="1"/>
      <c r="L148" s="1"/>
      <c r="M148" s="1"/>
      <c r="N148" s="169"/>
    </row>
    <row r="149" spans="2:14" x14ac:dyDescent="0.2">
      <c r="B149" s="1"/>
      <c r="C149" s="1"/>
      <c r="D149" s="1"/>
      <c r="E149" s="1"/>
      <c r="F149" s="1"/>
      <c r="G149" s="1"/>
      <c r="H149" s="1"/>
      <c r="I149" s="1"/>
      <c r="J149" s="1"/>
      <c r="K149" s="1"/>
      <c r="L149" s="1"/>
      <c r="M149" s="1"/>
      <c r="N149" s="169"/>
    </row>
    <row r="150" spans="2:14" x14ac:dyDescent="0.2">
      <c r="B150" s="1"/>
      <c r="C150" s="1"/>
      <c r="D150" s="1"/>
      <c r="E150" s="1"/>
      <c r="F150" s="1"/>
      <c r="G150" s="1"/>
      <c r="H150" s="1"/>
      <c r="I150" s="1"/>
      <c r="J150" s="1"/>
      <c r="K150" s="1"/>
      <c r="L150" s="1"/>
      <c r="M150" s="1"/>
      <c r="N150" s="169"/>
    </row>
    <row r="151" spans="2:14" x14ac:dyDescent="0.2">
      <c r="B151" s="1"/>
      <c r="C151" s="1"/>
      <c r="D151" s="1"/>
      <c r="E151" s="1"/>
      <c r="F151" s="1"/>
      <c r="G151" s="1"/>
      <c r="H151" s="1"/>
      <c r="I151" s="1"/>
      <c r="J151" s="1"/>
      <c r="K151" s="1"/>
      <c r="L151" s="1"/>
      <c r="M151" s="1"/>
      <c r="N151" s="169"/>
    </row>
    <row r="152" spans="2:14" x14ac:dyDescent="0.2">
      <c r="B152" s="1"/>
      <c r="C152" s="1"/>
      <c r="D152" s="1"/>
      <c r="E152" s="1"/>
      <c r="F152" s="1"/>
      <c r="G152" s="1"/>
      <c r="H152" s="1"/>
      <c r="I152" s="1"/>
      <c r="J152" s="1"/>
      <c r="K152" s="1"/>
      <c r="L152" s="1"/>
      <c r="M152" s="1"/>
      <c r="N152" s="169"/>
    </row>
    <row r="153" spans="2:14" x14ac:dyDescent="0.2">
      <c r="B153" s="1"/>
      <c r="C153" s="1"/>
      <c r="D153" s="1"/>
      <c r="E153" s="1"/>
      <c r="F153" s="1"/>
      <c r="G153" s="1"/>
      <c r="H153" s="1"/>
      <c r="I153" s="1"/>
      <c r="J153" s="1"/>
      <c r="K153" s="1"/>
      <c r="L153" s="1"/>
      <c r="M153" s="1"/>
      <c r="N153" s="169"/>
    </row>
    <row r="154" spans="2:14" x14ac:dyDescent="0.2">
      <c r="B154" s="1"/>
      <c r="C154" s="1"/>
      <c r="D154" s="1"/>
      <c r="E154" s="1"/>
      <c r="F154" s="1"/>
      <c r="G154" s="1"/>
      <c r="H154" s="1"/>
      <c r="I154" s="1"/>
      <c r="J154" s="1"/>
      <c r="K154" s="1"/>
      <c r="L154" s="1"/>
      <c r="M154" s="1"/>
      <c r="N154" s="169"/>
    </row>
    <row r="155" spans="2:14" x14ac:dyDescent="0.2">
      <c r="B155" s="1"/>
      <c r="C155" s="1"/>
      <c r="D155" s="1"/>
      <c r="E155" s="1"/>
      <c r="F155" s="1"/>
      <c r="G155" s="1"/>
      <c r="H155" s="1"/>
      <c r="I155" s="1"/>
      <c r="J155" s="1"/>
      <c r="K155" s="1"/>
      <c r="L155" s="1"/>
      <c r="M155" s="1"/>
      <c r="N155" s="169"/>
    </row>
    <row r="156" spans="2:14" x14ac:dyDescent="0.2">
      <c r="B156" s="1"/>
      <c r="C156" s="1"/>
      <c r="D156" s="1"/>
      <c r="E156" s="1"/>
      <c r="F156" s="1"/>
      <c r="G156" s="1"/>
      <c r="H156" s="1"/>
      <c r="I156" s="1"/>
      <c r="J156" s="1"/>
      <c r="K156" s="1"/>
      <c r="L156" s="1"/>
      <c r="M156" s="1"/>
      <c r="N156" s="169"/>
    </row>
    <row r="157" spans="2:14" x14ac:dyDescent="0.2">
      <c r="B157" s="1"/>
      <c r="C157" s="1"/>
      <c r="D157" s="1"/>
      <c r="E157" s="1"/>
      <c r="F157" s="1"/>
      <c r="G157" s="1"/>
      <c r="H157" s="1"/>
      <c r="I157" s="1"/>
      <c r="J157" s="1"/>
      <c r="K157" s="1"/>
      <c r="L157" s="1"/>
      <c r="M157" s="1"/>
      <c r="N157" s="169"/>
    </row>
    <row r="158" spans="2:14" x14ac:dyDescent="0.2">
      <c r="B158" s="1"/>
      <c r="C158" s="1"/>
      <c r="D158" s="1"/>
      <c r="E158" s="1"/>
      <c r="F158" s="1"/>
      <c r="G158" s="1"/>
      <c r="H158" s="1"/>
      <c r="I158" s="1"/>
      <c r="J158" s="1"/>
      <c r="K158" s="1"/>
      <c r="L158" s="1"/>
      <c r="M158" s="1"/>
      <c r="N158" s="169"/>
    </row>
    <row r="159" spans="2:14" x14ac:dyDescent="0.2">
      <c r="B159" s="1"/>
      <c r="C159" s="1"/>
      <c r="D159" s="1"/>
      <c r="E159" s="1"/>
      <c r="F159" s="1"/>
      <c r="G159" s="1"/>
      <c r="H159" s="1"/>
      <c r="I159" s="1"/>
      <c r="J159" s="1"/>
      <c r="K159" s="1"/>
      <c r="L159" s="1"/>
      <c r="M159" s="1"/>
      <c r="N159" s="169"/>
    </row>
    <row r="160" spans="2:14" x14ac:dyDescent="0.2">
      <c r="B160" s="1"/>
      <c r="C160" s="1"/>
      <c r="D160" s="1"/>
      <c r="E160" s="1"/>
      <c r="F160" s="1"/>
      <c r="G160" s="1"/>
      <c r="H160" s="1"/>
      <c r="I160" s="1"/>
      <c r="J160" s="1"/>
      <c r="K160" s="1"/>
      <c r="L160" s="1"/>
      <c r="M160" s="1"/>
      <c r="N160" s="169"/>
    </row>
    <row r="161" spans="2:14" x14ac:dyDescent="0.2">
      <c r="B161" s="1"/>
      <c r="C161" s="1"/>
      <c r="D161" s="1"/>
      <c r="E161" s="1"/>
      <c r="F161" s="1"/>
      <c r="G161" s="1"/>
      <c r="H161" s="1"/>
      <c r="I161" s="1"/>
      <c r="J161" s="1"/>
      <c r="K161" s="1"/>
      <c r="L161" s="1"/>
      <c r="M161" s="1"/>
      <c r="N161" s="169"/>
    </row>
    <row r="162" spans="2:14" x14ac:dyDescent="0.2">
      <c r="B162" s="1"/>
      <c r="C162" s="1"/>
      <c r="D162" s="1"/>
      <c r="E162" s="1"/>
      <c r="F162" s="1"/>
      <c r="G162" s="1"/>
      <c r="H162" s="1"/>
      <c r="I162" s="1"/>
      <c r="J162" s="1"/>
      <c r="K162" s="1"/>
      <c r="L162" s="1"/>
      <c r="M162" s="1"/>
      <c r="N162" s="169"/>
    </row>
    <row r="163" spans="2:14" x14ac:dyDescent="0.2">
      <c r="B163" s="1"/>
      <c r="C163" s="1"/>
      <c r="D163" s="1"/>
      <c r="E163" s="1"/>
      <c r="F163" s="1"/>
      <c r="G163" s="1"/>
      <c r="H163" s="1"/>
      <c r="I163" s="1"/>
      <c r="J163" s="1"/>
      <c r="K163" s="1"/>
      <c r="L163" s="1"/>
      <c r="M163" s="1"/>
      <c r="N163" s="169"/>
    </row>
    <row r="164" spans="2:14" x14ac:dyDescent="0.2">
      <c r="B164" s="1"/>
      <c r="C164" s="1"/>
      <c r="D164" s="1"/>
      <c r="E164" s="1"/>
      <c r="F164" s="1"/>
      <c r="G164" s="1"/>
      <c r="H164" s="1"/>
      <c r="I164" s="1"/>
      <c r="J164" s="1"/>
      <c r="K164" s="1"/>
      <c r="L164" s="1"/>
      <c r="M164" s="1"/>
      <c r="N164" s="169"/>
    </row>
    <row r="165" spans="2:14" x14ac:dyDescent="0.2">
      <c r="B165" s="1"/>
      <c r="C165" s="1"/>
      <c r="D165" s="1"/>
      <c r="E165" s="1"/>
      <c r="F165" s="1"/>
      <c r="G165" s="1"/>
      <c r="H165" s="1"/>
      <c r="I165" s="1"/>
      <c r="J165" s="1"/>
      <c r="K165" s="1"/>
      <c r="L165" s="1"/>
      <c r="M165" s="1"/>
      <c r="N165" s="169"/>
    </row>
    <row r="166" spans="2:14" x14ac:dyDescent="0.2">
      <c r="B166" s="1"/>
      <c r="C166" s="1"/>
      <c r="D166" s="1"/>
      <c r="E166" s="1"/>
      <c r="F166" s="1"/>
      <c r="G166" s="1"/>
      <c r="H166" s="1"/>
      <c r="I166" s="1"/>
      <c r="J166" s="1"/>
      <c r="K166" s="1"/>
      <c r="L166" s="1"/>
      <c r="M166" s="1"/>
      <c r="N166" s="169"/>
    </row>
    <row r="167" spans="2:14" x14ac:dyDescent="0.2">
      <c r="B167" s="1"/>
      <c r="C167" s="1"/>
      <c r="D167" s="1"/>
      <c r="E167" s="1"/>
      <c r="F167" s="1"/>
      <c r="G167" s="1"/>
      <c r="H167" s="1"/>
      <c r="I167" s="1"/>
      <c r="J167" s="1"/>
      <c r="K167" s="1"/>
      <c r="L167" s="1"/>
      <c r="M167" s="1"/>
      <c r="N167" s="169"/>
    </row>
    <row r="168" spans="2:14" x14ac:dyDescent="0.2">
      <c r="B168" s="1"/>
      <c r="C168" s="1"/>
      <c r="D168" s="1"/>
      <c r="E168" s="1"/>
      <c r="F168" s="1"/>
      <c r="G168" s="1"/>
      <c r="H168" s="1"/>
      <c r="I168" s="1"/>
      <c r="J168" s="1"/>
      <c r="K168" s="1"/>
      <c r="L168" s="1"/>
      <c r="M168" s="1"/>
      <c r="N168" s="169"/>
    </row>
    <row r="169" spans="2:14" x14ac:dyDescent="0.2">
      <c r="B169" s="1"/>
      <c r="C169" s="1"/>
      <c r="D169" s="1"/>
      <c r="E169" s="1"/>
      <c r="F169" s="1"/>
      <c r="G169" s="1"/>
      <c r="H169" s="1"/>
      <c r="I169" s="1"/>
      <c r="J169" s="1"/>
      <c r="K169" s="1"/>
      <c r="L169" s="1"/>
      <c r="M169" s="1"/>
      <c r="N169" s="169"/>
    </row>
    <row r="170" spans="2:14" x14ac:dyDescent="0.2">
      <c r="B170" s="1"/>
      <c r="C170" s="1"/>
      <c r="D170" s="1"/>
      <c r="E170" s="1"/>
      <c r="F170" s="1"/>
      <c r="G170" s="1"/>
      <c r="H170" s="1"/>
      <c r="I170" s="1"/>
      <c r="J170" s="1"/>
      <c r="K170" s="1"/>
      <c r="L170" s="1"/>
      <c r="M170" s="1"/>
      <c r="N170" s="169"/>
    </row>
    <row r="171" spans="2:14" x14ac:dyDescent="0.2">
      <c r="B171" s="1"/>
      <c r="C171" s="1"/>
      <c r="D171" s="1"/>
      <c r="E171" s="1"/>
      <c r="F171" s="1"/>
      <c r="G171" s="1"/>
      <c r="H171" s="1"/>
      <c r="I171" s="1"/>
      <c r="J171" s="1"/>
      <c r="K171" s="1"/>
      <c r="L171" s="1"/>
      <c r="M171" s="1"/>
      <c r="N171" s="169"/>
    </row>
    <row r="172" spans="2:14" x14ac:dyDescent="0.2">
      <c r="B172" s="1"/>
      <c r="C172" s="1"/>
      <c r="D172" s="1"/>
      <c r="E172" s="1"/>
      <c r="F172" s="1"/>
      <c r="G172" s="1"/>
      <c r="H172" s="1"/>
      <c r="I172" s="1"/>
      <c r="J172" s="1"/>
      <c r="K172" s="1"/>
      <c r="L172" s="1"/>
      <c r="M172" s="1"/>
      <c r="N172" s="169"/>
    </row>
    <row r="173" spans="2:14" x14ac:dyDescent="0.2">
      <c r="B173" s="1"/>
      <c r="C173" s="1"/>
      <c r="D173" s="1"/>
      <c r="E173" s="1"/>
      <c r="F173" s="1"/>
      <c r="G173" s="1"/>
      <c r="H173" s="1"/>
      <c r="I173" s="1"/>
      <c r="J173" s="1"/>
      <c r="K173" s="1"/>
      <c r="L173" s="1"/>
      <c r="M173" s="1"/>
      <c r="N173" s="169"/>
    </row>
    <row r="174" spans="2:14" x14ac:dyDescent="0.2">
      <c r="B174" s="1"/>
      <c r="C174" s="1"/>
      <c r="D174" s="1"/>
      <c r="E174" s="1"/>
      <c r="F174" s="1"/>
      <c r="G174" s="1"/>
      <c r="H174" s="1"/>
      <c r="I174" s="1"/>
      <c r="J174" s="1"/>
      <c r="K174" s="1"/>
      <c r="L174" s="1"/>
      <c r="M174" s="1"/>
      <c r="N174" s="169"/>
    </row>
    <row r="175" spans="2:14" x14ac:dyDescent="0.2">
      <c r="B175" s="1"/>
      <c r="C175" s="1"/>
      <c r="D175" s="1"/>
      <c r="E175" s="1"/>
      <c r="F175" s="1"/>
      <c r="G175" s="1"/>
      <c r="H175" s="1"/>
      <c r="I175" s="1"/>
      <c r="J175" s="1"/>
      <c r="K175" s="1"/>
      <c r="L175" s="1"/>
      <c r="M175" s="1"/>
      <c r="N175" s="169"/>
    </row>
    <row r="176" spans="2:14" x14ac:dyDescent="0.2">
      <c r="B176" s="1"/>
      <c r="C176" s="1"/>
      <c r="D176" s="1"/>
      <c r="E176" s="1"/>
      <c r="F176" s="1"/>
      <c r="G176" s="1"/>
      <c r="H176" s="1"/>
      <c r="I176" s="1"/>
      <c r="J176" s="1"/>
      <c r="K176" s="1"/>
      <c r="L176" s="1"/>
      <c r="M176" s="1"/>
      <c r="N176" s="169"/>
    </row>
    <row r="177" spans="2:14" x14ac:dyDescent="0.2">
      <c r="B177" s="1"/>
      <c r="C177" s="1"/>
      <c r="D177" s="1"/>
      <c r="E177" s="1"/>
      <c r="F177" s="1"/>
      <c r="G177" s="1"/>
      <c r="H177" s="1"/>
      <c r="I177" s="1"/>
      <c r="J177" s="1"/>
      <c r="K177" s="1"/>
      <c r="L177" s="1"/>
      <c r="M177" s="1"/>
      <c r="N177" s="169"/>
    </row>
    <row r="178" spans="2:14" x14ac:dyDescent="0.2">
      <c r="B178" s="1"/>
      <c r="C178" s="1"/>
      <c r="D178" s="1"/>
      <c r="E178" s="1"/>
      <c r="F178" s="1"/>
      <c r="G178" s="1"/>
      <c r="H178" s="1"/>
      <c r="I178" s="1"/>
      <c r="J178" s="1"/>
      <c r="K178" s="1"/>
      <c r="L178" s="1"/>
      <c r="M178" s="1"/>
      <c r="N178" s="169"/>
    </row>
    <row r="179" spans="2:14" x14ac:dyDescent="0.2">
      <c r="B179" s="1"/>
      <c r="C179" s="1"/>
      <c r="D179" s="1"/>
      <c r="E179" s="1"/>
      <c r="F179" s="1"/>
      <c r="G179" s="1"/>
      <c r="H179" s="1"/>
      <c r="I179" s="1"/>
      <c r="J179" s="1"/>
      <c r="K179" s="1"/>
      <c r="L179" s="1"/>
      <c r="M179" s="1"/>
      <c r="N179" s="169"/>
    </row>
    <row r="180" spans="2:14" x14ac:dyDescent="0.2">
      <c r="B180" s="1"/>
      <c r="C180" s="1"/>
      <c r="D180" s="1"/>
      <c r="E180" s="1"/>
      <c r="F180" s="1"/>
      <c r="G180" s="1"/>
      <c r="H180" s="1"/>
      <c r="I180" s="1"/>
      <c r="J180" s="1"/>
      <c r="K180" s="1"/>
      <c r="L180" s="1"/>
      <c r="M180" s="1"/>
      <c r="N180" s="169"/>
    </row>
    <row r="181" spans="2:14" x14ac:dyDescent="0.2">
      <c r="B181" s="1"/>
      <c r="C181" s="1"/>
      <c r="D181" s="1"/>
      <c r="E181" s="1"/>
      <c r="F181" s="1"/>
      <c r="G181" s="1"/>
      <c r="H181" s="1"/>
      <c r="I181" s="1"/>
      <c r="J181" s="1"/>
      <c r="K181" s="1"/>
      <c r="L181" s="1"/>
      <c r="M181" s="1"/>
      <c r="N181" s="169"/>
    </row>
    <row r="182" spans="2:14" x14ac:dyDescent="0.2">
      <c r="B182" s="1"/>
      <c r="C182" s="1"/>
      <c r="D182" s="1"/>
      <c r="E182" s="1"/>
      <c r="F182" s="1"/>
      <c r="G182" s="1"/>
      <c r="H182" s="1"/>
      <c r="I182" s="1"/>
      <c r="J182" s="1"/>
      <c r="K182" s="1"/>
      <c r="L182" s="1"/>
      <c r="M182" s="1"/>
      <c r="N182" s="169"/>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6:B100">
    <cfRule type="top10" dxfId="1875" priority="253" rank="1"/>
  </conditionalFormatting>
  <conditionalFormatting sqref="F5">
    <cfRule type="top10" dxfId="1874" priority="151" bottom="1" rank="1"/>
    <cfRule type="top10" dxfId="1873" priority="152" rank="1"/>
  </conditionalFormatting>
  <conditionalFormatting sqref="B6:B100">
    <cfRule type="top10" dxfId="1872" priority="252" bottom="1" rank="1"/>
  </conditionalFormatting>
  <conditionalFormatting sqref="C6:C100">
    <cfRule type="top10" dxfId="1871" priority="88" rank="1"/>
  </conditionalFormatting>
  <conditionalFormatting sqref="C6:C100">
    <cfRule type="top10" dxfId="1870" priority="87" bottom="1" rank="1"/>
  </conditionalFormatting>
  <conditionalFormatting sqref="D5:D100">
    <cfRule type="top10" dxfId="1869" priority="86" rank="1"/>
  </conditionalFormatting>
  <conditionalFormatting sqref="D5:D100">
    <cfRule type="top10" dxfId="1868" priority="85" bottom="1" rank="1"/>
  </conditionalFormatting>
  <conditionalFormatting sqref="E5:E100">
    <cfRule type="top10" dxfId="1867" priority="84" rank="1"/>
  </conditionalFormatting>
  <conditionalFormatting sqref="E5:E100">
    <cfRule type="top10" dxfId="1866" priority="83" bottom="1" rank="1"/>
  </conditionalFormatting>
  <conditionalFormatting sqref="F6:F100">
    <cfRule type="top10" dxfId="1865" priority="78" rank="1"/>
  </conditionalFormatting>
  <conditionalFormatting sqref="F6:F100">
    <cfRule type="top10" dxfId="1864" priority="77" bottom="1" rank="1"/>
  </conditionalFormatting>
  <conditionalFormatting sqref="G5:G100">
    <cfRule type="top10" dxfId="1863" priority="72" rank="1"/>
  </conditionalFormatting>
  <conditionalFormatting sqref="G5:G100">
    <cfRule type="top10" dxfId="1862" priority="71" bottom="1" rank="1"/>
  </conditionalFormatting>
  <conditionalFormatting sqref="M5:M100">
    <cfRule type="top10" dxfId="1861" priority="36" rank="1"/>
  </conditionalFormatting>
  <conditionalFormatting sqref="M5:M100">
    <cfRule type="top10" dxfId="1860" priority="35" bottom="1" rank="1"/>
  </conditionalFormatting>
  <conditionalFormatting sqref="H5:H100">
    <cfRule type="top10" dxfId="1859" priority="26" rank="1"/>
  </conditionalFormatting>
  <conditionalFormatting sqref="H5:H100">
    <cfRule type="top10" dxfId="1858" priority="25" bottom="1" rank="1"/>
  </conditionalFormatting>
  <conditionalFormatting sqref="I5:I100">
    <cfRule type="top10" dxfId="1857" priority="24" rank="1"/>
  </conditionalFormatting>
  <conditionalFormatting sqref="I5:I100">
    <cfRule type="top10" dxfId="1856" priority="23" bottom="1" rank="1"/>
  </conditionalFormatting>
  <conditionalFormatting sqref="J5:J100">
    <cfRule type="top10" dxfId="1855" priority="22" rank="1"/>
  </conditionalFormatting>
  <conditionalFormatting sqref="J5:J100">
    <cfRule type="top10" dxfId="1854" priority="21" bottom="1" rank="1"/>
  </conditionalFormatting>
  <conditionalFormatting sqref="K5:K100">
    <cfRule type="top10" dxfId="1853" priority="20" rank="1"/>
  </conditionalFormatting>
  <conditionalFormatting sqref="K5:K100">
    <cfRule type="top10" dxfId="1852" priority="19" bottom="1" rank="1"/>
  </conditionalFormatting>
  <conditionalFormatting sqref="L5:L100">
    <cfRule type="top10" dxfId="1851" priority="18" rank="1"/>
  </conditionalFormatting>
  <conditionalFormatting sqref="L5:L100">
    <cfRule type="top10" dxfId="1850" priority="17" bottom="1" rank="1"/>
  </conditionalFormatting>
  <conditionalFormatting sqref="N5:N100">
    <cfRule type="top10" dxfId="1849" priority="3" bottom="1" rank="1"/>
    <cfRule type="top10" dxfId="1848" priority="4"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0"/>
  <dimension ref="A1:AJ115"/>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N27" sqref="N27:N28"/>
    </sheetView>
  </sheetViews>
  <sheetFormatPr defaultRowHeight="12.75" x14ac:dyDescent="0.2"/>
  <cols>
    <col min="1" max="1" width="9.85546875" style="139" bestFit="1" customWidth="1"/>
    <col min="2" max="13" width="7.7109375" customWidth="1"/>
    <col min="14" max="14" width="10.7109375" style="103" customWidth="1"/>
    <col min="16" max="36" width="9.140625" style="10"/>
  </cols>
  <sheetData>
    <row r="1" spans="1:27" ht="16.5" thickBot="1" x14ac:dyDescent="0.3">
      <c r="A1" s="243" t="s">
        <v>56</v>
      </c>
      <c r="B1" s="244"/>
      <c r="C1" s="244"/>
      <c r="D1" s="244"/>
      <c r="E1" s="245"/>
      <c r="F1" s="245"/>
      <c r="G1" s="245"/>
      <c r="H1" s="245"/>
      <c r="I1" s="245"/>
      <c r="J1" s="245"/>
      <c r="K1" s="245"/>
      <c r="L1" s="245"/>
      <c r="M1" s="245"/>
      <c r="N1" s="246"/>
    </row>
    <row r="2" spans="1:27" ht="13.5" thickBot="1" x14ac:dyDescent="0.25">
      <c r="A2" s="135" t="s">
        <v>119</v>
      </c>
      <c r="B2" s="40" t="s">
        <v>175</v>
      </c>
      <c r="C2" s="37" t="s">
        <v>251</v>
      </c>
      <c r="D2" s="38"/>
      <c r="E2" s="58"/>
      <c r="F2" s="68"/>
      <c r="G2" s="247" t="s">
        <v>80</v>
      </c>
      <c r="H2" s="247"/>
      <c r="I2" s="69"/>
      <c r="J2" s="69"/>
      <c r="K2" s="69"/>
      <c r="L2" s="69"/>
      <c r="M2" s="69"/>
      <c r="N2" s="165"/>
    </row>
    <row r="3" spans="1:27" ht="13.5" thickBot="1" x14ac:dyDescent="0.25">
      <c r="A3" s="136"/>
      <c r="B3" s="41" t="s">
        <v>176</v>
      </c>
      <c r="C3" s="36" t="s">
        <v>252</v>
      </c>
      <c r="D3" s="39"/>
      <c r="E3" s="41" t="s">
        <v>78</v>
      </c>
      <c r="F3" s="65">
        <v>2099.737532808399</v>
      </c>
      <c r="G3" s="17"/>
      <c r="H3" s="66" t="s">
        <v>81</v>
      </c>
      <c r="I3" s="67">
        <v>640</v>
      </c>
      <c r="J3" s="17"/>
      <c r="K3" s="17"/>
      <c r="L3" s="17"/>
      <c r="M3" s="17"/>
      <c r="N3" s="39"/>
    </row>
    <row r="4" spans="1:27" ht="15.75" thickBot="1" x14ac:dyDescent="0.3">
      <c r="A4" s="137" t="s">
        <v>1</v>
      </c>
      <c r="B4" s="49" t="s">
        <v>2</v>
      </c>
      <c r="C4" s="43" t="s">
        <v>3</v>
      </c>
      <c r="D4" s="49" t="s">
        <v>4</v>
      </c>
      <c r="E4" s="43" t="s">
        <v>5</v>
      </c>
      <c r="F4" s="49" t="s">
        <v>6</v>
      </c>
      <c r="G4" s="43" t="s">
        <v>7</v>
      </c>
      <c r="H4" s="49" t="s">
        <v>8</v>
      </c>
      <c r="I4" s="43" t="s">
        <v>9</v>
      </c>
      <c r="J4" s="49" t="s">
        <v>10</v>
      </c>
      <c r="K4" s="43" t="s">
        <v>11</v>
      </c>
      <c r="L4" s="49" t="s">
        <v>12</v>
      </c>
      <c r="M4" s="45" t="s">
        <v>13</v>
      </c>
      <c r="N4" s="154" t="s">
        <v>582</v>
      </c>
      <c r="O4" s="143" t="s">
        <v>611</v>
      </c>
      <c r="P4" s="23"/>
      <c r="Q4" s="23"/>
      <c r="R4" s="23"/>
      <c r="S4" s="23"/>
      <c r="T4" s="23"/>
      <c r="U4" s="23"/>
      <c r="V4" s="23"/>
      <c r="W4" s="23"/>
      <c r="X4" s="23"/>
      <c r="Y4" s="23"/>
      <c r="Z4" s="23"/>
      <c r="AA4" s="23"/>
    </row>
    <row r="5" spans="1:27" ht="14.25" x14ac:dyDescent="0.2">
      <c r="A5" s="138">
        <v>2000</v>
      </c>
      <c r="B5" s="98">
        <v>340.36000000000007</v>
      </c>
      <c r="C5" s="98">
        <v>149.86000000000007</v>
      </c>
      <c r="D5" s="98">
        <v>106.68000000000002</v>
      </c>
      <c r="E5" s="98">
        <v>215.90000000000003</v>
      </c>
      <c r="F5" s="98">
        <v>424.18000000000012</v>
      </c>
      <c r="G5" s="98">
        <v>530.8599999999999</v>
      </c>
      <c r="H5" s="98">
        <v>220.98</v>
      </c>
      <c r="I5" s="98">
        <v>360.68</v>
      </c>
      <c r="J5" s="98">
        <v>317.5</v>
      </c>
      <c r="K5" s="98">
        <v>368.30000000000007</v>
      </c>
      <c r="L5" s="98">
        <v>279.39999999999998</v>
      </c>
      <c r="M5" s="98">
        <v>1000.7600000000002</v>
      </c>
      <c r="N5" s="174">
        <f t="shared" ref="N5:N13" si="0">IF(COUNT(B5:M5)=12,SUM(B5:M5),"")</f>
        <v>4315.4600000000009</v>
      </c>
      <c r="O5" s="144">
        <f>RANK(N5,N$5:N$32,0)</f>
        <v>4</v>
      </c>
    </row>
    <row r="6" spans="1:27" ht="14.25" x14ac:dyDescent="0.2">
      <c r="A6" s="138">
        <v>2001</v>
      </c>
      <c r="B6" s="98">
        <v>91.44</v>
      </c>
      <c r="C6" s="98">
        <v>50.79999999999999</v>
      </c>
      <c r="D6" s="98">
        <v>15.239999999999998</v>
      </c>
      <c r="E6" s="98">
        <v>180.34</v>
      </c>
      <c r="F6" s="98" t="s">
        <v>60</v>
      </c>
      <c r="G6" s="98" t="s">
        <v>60</v>
      </c>
      <c r="H6" s="98">
        <v>350.52000000000004</v>
      </c>
      <c r="I6" s="98">
        <v>218.44</v>
      </c>
      <c r="J6" s="98">
        <v>365.76</v>
      </c>
      <c r="K6" s="98">
        <v>462.28</v>
      </c>
      <c r="L6" s="98">
        <v>398.78000000000003</v>
      </c>
      <c r="M6" s="98">
        <v>482.60000000000008</v>
      </c>
      <c r="N6" s="174"/>
      <c r="O6" s="144"/>
    </row>
    <row r="7" spans="1:27" ht="14.25" x14ac:dyDescent="0.2">
      <c r="A7" s="138">
        <v>2002</v>
      </c>
      <c r="B7" s="98">
        <v>96.520000000000053</v>
      </c>
      <c r="C7" s="98">
        <v>86.36</v>
      </c>
      <c r="D7" s="98">
        <v>55.879999999999995</v>
      </c>
      <c r="E7" s="98">
        <v>546.0999999999998</v>
      </c>
      <c r="F7" s="98">
        <v>236.22000000000003</v>
      </c>
      <c r="G7" s="98">
        <v>340.36</v>
      </c>
      <c r="H7" s="98">
        <v>500.38000000000005</v>
      </c>
      <c r="I7" s="98">
        <v>254</v>
      </c>
      <c r="J7" s="98">
        <v>279.39999999999998</v>
      </c>
      <c r="K7" s="98">
        <v>383.53999999999996</v>
      </c>
      <c r="L7" s="98">
        <v>541.0200000000001</v>
      </c>
      <c r="M7" s="98">
        <v>127.00000000000004</v>
      </c>
      <c r="N7" s="174">
        <f t="shared" si="0"/>
        <v>3446.78</v>
      </c>
      <c r="O7" s="144">
        <f t="shared" ref="O7:O24" si="1">RANK(N7,N$5:N$32,0)</f>
        <v>16</v>
      </c>
    </row>
    <row r="8" spans="1:27" ht="14.25" x14ac:dyDescent="0.2">
      <c r="A8" s="138">
        <v>2003</v>
      </c>
      <c r="B8" s="98">
        <v>93.98</v>
      </c>
      <c r="C8" s="98">
        <v>71.11999999999999</v>
      </c>
      <c r="D8" s="98">
        <v>10.16</v>
      </c>
      <c r="E8" s="98">
        <v>162.55999999999997</v>
      </c>
      <c r="F8" s="98">
        <v>287.02000000000004</v>
      </c>
      <c r="G8" s="98">
        <v>363.21999999999997</v>
      </c>
      <c r="H8" s="98">
        <v>241.3</v>
      </c>
      <c r="I8" s="98">
        <v>393.70000000000016</v>
      </c>
      <c r="J8" s="98">
        <v>304.80000000000007</v>
      </c>
      <c r="K8" s="98">
        <v>340.36</v>
      </c>
      <c r="L8" s="98">
        <v>495.3</v>
      </c>
      <c r="M8" s="98">
        <v>381.00000000000017</v>
      </c>
      <c r="N8" s="174">
        <f t="shared" si="0"/>
        <v>3144.5200000000004</v>
      </c>
      <c r="O8" s="144">
        <f t="shared" si="1"/>
        <v>20</v>
      </c>
    </row>
    <row r="9" spans="1:27" ht="14.25" x14ac:dyDescent="0.2">
      <c r="A9" s="138">
        <v>2004</v>
      </c>
      <c r="B9" s="98">
        <v>121.92000000000002</v>
      </c>
      <c r="C9" s="98">
        <v>40.64</v>
      </c>
      <c r="D9" s="98">
        <v>154.94000000000003</v>
      </c>
      <c r="E9" s="98">
        <v>342.9</v>
      </c>
      <c r="F9" s="98">
        <v>591.82000000000005</v>
      </c>
      <c r="G9" s="98">
        <v>266.7</v>
      </c>
      <c r="H9" s="98">
        <v>271.77999999999997</v>
      </c>
      <c r="I9" s="98">
        <v>317.49999999999994</v>
      </c>
      <c r="J9" s="98">
        <v>248.92000000000002</v>
      </c>
      <c r="K9" s="98">
        <v>449.5800000000001</v>
      </c>
      <c r="L9" s="98">
        <v>995.68</v>
      </c>
      <c r="M9" s="98">
        <v>342.90000000000009</v>
      </c>
      <c r="N9" s="174">
        <f t="shared" si="0"/>
        <v>4145.28</v>
      </c>
      <c r="O9" s="144">
        <f t="shared" si="1"/>
        <v>5</v>
      </c>
    </row>
    <row r="10" spans="1:27" ht="14.25" x14ac:dyDescent="0.2">
      <c r="A10" s="138">
        <v>2005</v>
      </c>
      <c r="B10" s="98">
        <v>444.50000000000006</v>
      </c>
      <c r="C10" s="98">
        <v>119.38000000000001</v>
      </c>
      <c r="D10" s="98">
        <v>116.83999999999999</v>
      </c>
      <c r="E10" s="98">
        <v>322.58</v>
      </c>
      <c r="F10" s="98">
        <v>363.21999999999991</v>
      </c>
      <c r="G10" s="98">
        <v>139.69999999999999</v>
      </c>
      <c r="H10" s="98">
        <v>444.50000000000006</v>
      </c>
      <c r="I10" s="98">
        <v>279.39999999999998</v>
      </c>
      <c r="J10" s="98">
        <v>335.28000000000003</v>
      </c>
      <c r="K10" s="98">
        <v>292.10000000000002</v>
      </c>
      <c r="L10" s="98">
        <v>431.80000000000007</v>
      </c>
      <c r="M10" s="98">
        <v>205.74</v>
      </c>
      <c r="N10" s="174">
        <f t="shared" si="0"/>
        <v>3495.04</v>
      </c>
      <c r="O10" s="144">
        <f t="shared" si="1"/>
        <v>13</v>
      </c>
    </row>
    <row r="11" spans="1:27" ht="14.25" x14ac:dyDescent="0.2">
      <c r="A11" s="138">
        <v>2006</v>
      </c>
      <c r="B11" s="98">
        <v>157.48000000000002</v>
      </c>
      <c r="C11" s="98">
        <v>149.86000000000004</v>
      </c>
      <c r="D11" s="98">
        <v>474.97999999999996</v>
      </c>
      <c r="E11" s="98">
        <v>375.92</v>
      </c>
      <c r="F11" s="98">
        <v>515.62000000000012</v>
      </c>
      <c r="G11" s="98">
        <v>482.59999999999997</v>
      </c>
      <c r="H11" s="98">
        <v>495.30000000000007</v>
      </c>
      <c r="I11" s="98">
        <v>462.28000000000009</v>
      </c>
      <c r="J11" s="98">
        <v>254.00000000000003</v>
      </c>
      <c r="K11" s="98">
        <v>309.88</v>
      </c>
      <c r="L11" s="98">
        <v>695.96000000000015</v>
      </c>
      <c r="M11" s="98">
        <v>264.16000000000003</v>
      </c>
      <c r="N11" s="174">
        <f t="shared" si="0"/>
        <v>4638.0400000000009</v>
      </c>
      <c r="O11" s="144">
        <f t="shared" si="1"/>
        <v>2</v>
      </c>
    </row>
    <row r="12" spans="1:27" ht="14.25" x14ac:dyDescent="0.2">
      <c r="A12" s="138">
        <v>2007</v>
      </c>
      <c r="B12" s="98">
        <v>160.01999999999995</v>
      </c>
      <c r="C12" s="98">
        <v>50.8</v>
      </c>
      <c r="D12" s="98">
        <v>60.959999999999987</v>
      </c>
      <c r="E12" s="98">
        <v>280</v>
      </c>
      <c r="F12" s="98">
        <v>364</v>
      </c>
      <c r="G12" s="98">
        <v>319</v>
      </c>
      <c r="H12" s="98">
        <v>126</v>
      </c>
      <c r="I12" s="98">
        <v>371</v>
      </c>
      <c r="J12" s="98">
        <v>213</v>
      </c>
      <c r="K12" s="98">
        <v>259</v>
      </c>
      <c r="L12" s="98">
        <v>897</v>
      </c>
      <c r="M12" s="98">
        <v>734</v>
      </c>
      <c r="N12" s="174">
        <f t="shared" si="0"/>
        <v>3834.7799999999997</v>
      </c>
      <c r="O12" s="144">
        <f t="shared" si="1"/>
        <v>9</v>
      </c>
    </row>
    <row r="13" spans="1:27" ht="14.25" x14ac:dyDescent="0.2">
      <c r="A13" s="138">
        <v>2008</v>
      </c>
      <c r="B13" s="98">
        <v>121</v>
      </c>
      <c r="C13" s="98">
        <v>106</v>
      </c>
      <c r="D13" s="98">
        <v>32</v>
      </c>
      <c r="E13" s="98">
        <v>145</v>
      </c>
      <c r="F13" s="98">
        <v>449</v>
      </c>
      <c r="G13" s="98">
        <v>358</v>
      </c>
      <c r="H13" s="98">
        <v>510</v>
      </c>
      <c r="I13" s="98">
        <v>364</v>
      </c>
      <c r="J13" s="98">
        <v>249</v>
      </c>
      <c r="K13" s="98">
        <v>239</v>
      </c>
      <c r="L13" s="98">
        <v>560</v>
      </c>
      <c r="M13" s="98">
        <v>320</v>
      </c>
      <c r="N13" s="174">
        <f t="shared" si="0"/>
        <v>3453</v>
      </c>
      <c r="O13" s="144">
        <f t="shared" si="1"/>
        <v>15</v>
      </c>
    </row>
    <row r="14" spans="1:27" ht="14.25" x14ac:dyDescent="0.2">
      <c r="A14" s="138">
        <v>2009</v>
      </c>
      <c r="B14" s="98">
        <v>338</v>
      </c>
      <c r="C14" s="98">
        <v>345</v>
      </c>
      <c r="D14" s="98">
        <v>212</v>
      </c>
      <c r="E14" s="98">
        <v>235</v>
      </c>
      <c r="F14" s="98">
        <v>486</v>
      </c>
      <c r="G14" s="98">
        <v>504</v>
      </c>
      <c r="H14" s="98">
        <v>256</v>
      </c>
      <c r="I14" s="98">
        <v>420</v>
      </c>
      <c r="J14" s="98">
        <v>283</v>
      </c>
      <c r="K14" s="98">
        <v>437</v>
      </c>
      <c r="L14" s="98">
        <v>779</v>
      </c>
      <c r="M14" s="98">
        <v>85</v>
      </c>
      <c r="N14" s="174">
        <f t="shared" ref="N14:N24" si="2">IF(COUNT(B14:M14)=12,SUM(B14:M14),"")</f>
        <v>4380</v>
      </c>
      <c r="O14" s="144">
        <f t="shared" si="1"/>
        <v>3</v>
      </c>
    </row>
    <row r="15" spans="1:27" ht="14.25" x14ac:dyDescent="0.2">
      <c r="A15" s="138">
        <v>2010</v>
      </c>
      <c r="B15" s="98">
        <v>105</v>
      </c>
      <c r="C15" s="98">
        <v>174</v>
      </c>
      <c r="D15" s="98">
        <v>238</v>
      </c>
      <c r="E15" s="98">
        <v>189</v>
      </c>
      <c r="F15" s="98">
        <v>267</v>
      </c>
      <c r="G15" s="98">
        <v>422</v>
      </c>
      <c r="H15" s="98">
        <v>288</v>
      </c>
      <c r="I15" s="98">
        <v>425</v>
      </c>
      <c r="J15" s="98">
        <v>207</v>
      </c>
      <c r="K15" s="98">
        <v>261</v>
      </c>
      <c r="L15" s="98">
        <v>444</v>
      </c>
      <c r="M15" s="98">
        <v>1629</v>
      </c>
      <c r="N15" s="174">
        <f t="shared" si="2"/>
        <v>4649</v>
      </c>
      <c r="O15" s="144">
        <f t="shared" si="1"/>
        <v>1</v>
      </c>
    </row>
    <row r="16" spans="1:27" ht="14.25" x14ac:dyDescent="0.2">
      <c r="A16" s="138">
        <v>2011</v>
      </c>
      <c r="B16" s="98">
        <v>311</v>
      </c>
      <c r="C16" s="98">
        <v>105</v>
      </c>
      <c r="D16" s="98">
        <v>123</v>
      </c>
      <c r="E16" s="98">
        <v>209</v>
      </c>
      <c r="F16" s="98">
        <v>303</v>
      </c>
      <c r="G16" s="98">
        <v>422</v>
      </c>
      <c r="H16" s="98">
        <v>346</v>
      </c>
      <c r="I16" s="98">
        <v>185</v>
      </c>
      <c r="J16" s="98">
        <v>172</v>
      </c>
      <c r="K16" s="98">
        <v>402</v>
      </c>
      <c r="L16" s="98">
        <v>740</v>
      </c>
      <c r="M16" s="98">
        <v>569</v>
      </c>
      <c r="N16" s="174">
        <f t="shared" si="2"/>
        <v>3887</v>
      </c>
      <c r="O16" s="144">
        <f t="shared" si="1"/>
        <v>7</v>
      </c>
    </row>
    <row r="17" spans="1:15" ht="14.25" x14ac:dyDescent="0.2">
      <c r="A17" s="138">
        <v>2012</v>
      </c>
      <c r="B17" s="98">
        <v>101</v>
      </c>
      <c r="C17" s="98">
        <v>50</v>
      </c>
      <c r="D17" s="98">
        <v>278</v>
      </c>
      <c r="E17" s="98">
        <v>242</v>
      </c>
      <c r="F17" s="98">
        <v>272</v>
      </c>
      <c r="G17" s="98">
        <v>148</v>
      </c>
      <c r="H17" s="98">
        <v>291</v>
      </c>
      <c r="I17" s="98">
        <v>335</v>
      </c>
      <c r="J17" s="98">
        <v>228</v>
      </c>
      <c r="K17" s="98">
        <v>359</v>
      </c>
      <c r="L17" s="98">
        <v>1012</v>
      </c>
      <c r="M17" s="98">
        <v>561</v>
      </c>
      <c r="N17" s="174">
        <f t="shared" si="2"/>
        <v>3877</v>
      </c>
      <c r="O17" s="144">
        <f t="shared" si="1"/>
        <v>8</v>
      </c>
    </row>
    <row r="18" spans="1:15" ht="14.25" x14ac:dyDescent="0.2">
      <c r="A18" s="138">
        <v>2013</v>
      </c>
      <c r="B18" s="98">
        <v>42</v>
      </c>
      <c r="C18" s="98">
        <v>64</v>
      </c>
      <c r="D18" s="98">
        <v>289</v>
      </c>
      <c r="E18" s="98">
        <v>227</v>
      </c>
      <c r="F18" s="98">
        <v>443</v>
      </c>
      <c r="G18" s="98">
        <v>293</v>
      </c>
      <c r="H18" s="98">
        <v>495</v>
      </c>
      <c r="I18" s="98">
        <v>577</v>
      </c>
      <c r="J18" s="98">
        <v>309</v>
      </c>
      <c r="K18" s="98">
        <v>251</v>
      </c>
      <c r="L18" s="98">
        <v>328</v>
      </c>
      <c r="M18" s="98">
        <v>259</v>
      </c>
      <c r="N18" s="174">
        <f t="shared" si="2"/>
        <v>3577</v>
      </c>
      <c r="O18" s="144">
        <f t="shared" si="1"/>
        <v>11</v>
      </c>
    </row>
    <row r="19" spans="1:15" ht="14.25" x14ac:dyDescent="0.2">
      <c r="A19" s="138">
        <v>2014</v>
      </c>
      <c r="B19" s="98">
        <v>153</v>
      </c>
      <c r="C19" s="98">
        <v>47</v>
      </c>
      <c r="D19" s="98">
        <v>35</v>
      </c>
      <c r="E19" s="98">
        <v>252</v>
      </c>
      <c r="F19" s="98">
        <v>673</v>
      </c>
      <c r="G19" s="98">
        <v>273</v>
      </c>
      <c r="H19" s="98">
        <v>167</v>
      </c>
      <c r="I19" s="98">
        <v>334</v>
      </c>
      <c r="J19" s="98">
        <v>490</v>
      </c>
      <c r="K19" s="98">
        <v>395</v>
      </c>
      <c r="L19" s="98">
        <v>450</v>
      </c>
      <c r="M19" s="98">
        <v>290</v>
      </c>
      <c r="N19" s="174">
        <f t="shared" si="2"/>
        <v>3559</v>
      </c>
      <c r="O19" s="144">
        <f t="shared" si="1"/>
        <v>12</v>
      </c>
    </row>
    <row r="20" spans="1:15" ht="14.25" x14ac:dyDescent="0.2">
      <c r="A20" s="138">
        <v>2015</v>
      </c>
      <c r="B20" s="98">
        <v>163</v>
      </c>
      <c r="C20" s="98">
        <v>128</v>
      </c>
      <c r="D20" s="98">
        <v>128</v>
      </c>
      <c r="E20" s="98">
        <v>214</v>
      </c>
      <c r="F20" s="98">
        <v>233</v>
      </c>
      <c r="G20" s="98">
        <v>368</v>
      </c>
      <c r="H20" s="98">
        <v>312</v>
      </c>
      <c r="I20" s="98">
        <v>339</v>
      </c>
      <c r="J20" s="98">
        <v>443</v>
      </c>
      <c r="K20" s="98">
        <v>408</v>
      </c>
      <c r="L20" s="98">
        <v>597</v>
      </c>
      <c r="M20" s="98">
        <v>54</v>
      </c>
      <c r="N20" s="174">
        <f t="shared" si="2"/>
        <v>3387</v>
      </c>
      <c r="O20" s="144">
        <f t="shared" si="1"/>
        <v>17</v>
      </c>
    </row>
    <row r="21" spans="1:15" ht="14.25" x14ac:dyDescent="0.2">
      <c r="A21" s="138">
        <v>2016</v>
      </c>
      <c r="B21" s="98">
        <v>61</v>
      </c>
      <c r="C21" s="98">
        <v>123</v>
      </c>
      <c r="D21" s="98">
        <v>36</v>
      </c>
      <c r="E21" s="98">
        <v>196</v>
      </c>
      <c r="F21" s="98">
        <v>407</v>
      </c>
      <c r="G21" s="98">
        <v>333</v>
      </c>
      <c r="H21" s="98">
        <v>259</v>
      </c>
      <c r="I21" s="98">
        <v>287</v>
      </c>
      <c r="J21" s="98">
        <v>515</v>
      </c>
      <c r="K21" s="98">
        <v>389</v>
      </c>
      <c r="L21" s="98">
        <v>547</v>
      </c>
      <c r="M21" s="98">
        <v>311</v>
      </c>
      <c r="N21" s="174">
        <f t="shared" si="2"/>
        <v>3464</v>
      </c>
      <c r="O21" s="144">
        <f t="shared" si="1"/>
        <v>14</v>
      </c>
    </row>
    <row r="22" spans="1:15" ht="14.25" x14ac:dyDescent="0.2">
      <c r="A22" s="138">
        <v>2017</v>
      </c>
      <c r="B22" s="98">
        <v>120</v>
      </c>
      <c r="C22" s="98">
        <v>62</v>
      </c>
      <c r="D22" s="98">
        <v>208</v>
      </c>
      <c r="E22" s="98">
        <v>186</v>
      </c>
      <c r="F22" s="98">
        <v>420</v>
      </c>
      <c r="G22" s="98">
        <v>161</v>
      </c>
      <c r="H22" s="98">
        <v>391</v>
      </c>
      <c r="I22" s="98">
        <v>357</v>
      </c>
      <c r="J22" s="98">
        <v>191</v>
      </c>
      <c r="K22" s="98">
        <v>296</v>
      </c>
      <c r="L22" s="98">
        <v>418</v>
      </c>
      <c r="M22" s="98">
        <v>387</v>
      </c>
      <c r="N22" s="174">
        <f t="shared" si="2"/>
        <v>3197</v>
      </c>
      <c r="O22" s="144">
        <f t="shared" si="1"/>
        <v>19</v>
      </c>
    </row>
    <row r="23" spans="1:15" ht="14.25" x14ac:dyDescent="0.2">
      <c r="A23" s="138">
        <v>2018</v>
      </c>
      <c r="B23" s="98">
        <v>440</v>
      </c>
      <c r="C23" s="98">
        <v>94</v>
      </c>
      <c r="D23" s="98">
        <v>162</v>
      </c>
      <c r="E23" s="98">
        <v>204</v>
      </c>
      <c r="F23" s="98">
        <v>372</v>
      </c>
      <c r="G23" s="98">
        <v>382</v>
      </c>
      <c r="H23" s="98">
        <v>408</v>
      </c>
      <c r="I23" s="98">
        <v>172</v>
      </c>
      <c r="J23" s="98">
        <v>379</v>
      </c>
      <c r="K23" s="98">
        <v>422</v>
      </c>
      <c r="L23" s="98">
        <v>838</v>
      </c>
      <c r="M23" s="98">
        <v>38</v>
      </c>
      <c r="N23" s="174">
        <f t="shared" si="2"/>
        <v>3911</v>
      </c>
      <c r="O23" s="144">
        <f t="shared" si="1"/>
        <v>6</v>
      </c>
    </row>
    <row r="24" spans="1:15" ht="14.25" x14ac:dyDescent="0.2">
      <c r="A24" s="138">
        <v>2019</v>
      </c>
      <c r="B24" s="98">
        <v>92</v>
      </c>
      <c r="C24" s="98">
        <v>37</v>
      </c>
      <c r="D24" s="98">
        <v>70</v>
      </c>
      <c r="E24" s="98">
        <v>78</v>
      </c>
      <c r="F24" s="98">
        <v>450</v>
      </c>
      <c r="G24" s="98">
        <v>360</v>
      </c>
      <c r="H24" s="98">
        <v>282</v>
      </c>
      <c r="I24" s="98">
        <v>411</v>
      </c>
      <c r="J24" s="98">
        <v>165</v>
      </c>
      <c r="K24" s="98">
        <v>265</v>
      </c>
      <c r="L24" s="98">
        <v>322</v>
      </c>
      <c r="M24" s="98">
        <v>332</v>
      </c>
      <c r="N24" s="174">
        <f t="shared" si="2"/>
        <v>2864</v>
      </c>
      <c r="O24" s="144">
        <f t="shared" si="1"/>
        <v>22</v>
      </c>
    </row>
    <row r="25" spans="1:15" ht="14.25" x14ac:dyDescent="0.2">
      <c r="A25" s="138">
        <v>2020</v>
      </c>
      <c r="B25" s="98">
        <v>117</v>
      </c>
      <c r="C25" s="98">
        <v>98</v>
      </c>
      <c r="D25" s="98">
        <v>70</v>
      </c>
      <c r="E25" s="98">
        <v>128</v>
      </c>
      <c r="F25" s="98">
        <v>254</v>
      </c>
      <c r="G25" s="98">
        <v>388</v>
      </c>
      <c r="H25" s="98">
        <v>309</v>
      </c>
      <c r="I25" s="98">
        <v>270</v>
      </c>
      <c r="J25" s="98">
        <v>269</v>
      </c>
      <c r="K25" s="98">
        <v>292</v>
      </c>
      <c r="L25" s="98">
        <v>376</v>
      </c>
      <c r="M25" s="98">
        <v>427</v>
      </c>
      <c r="N25" s="174">
        <f t="shared" ref="N25" si="3">IF(COUNT(B25:M25)=12,SUM(B25:M25),"")</f>
        <v>2998</v>
      </c>
      <c r="O25" s="144">
        <f t="shared" ref="O25" si="4">RANK(N25,N$5:N$32,0)</f>
        <v>21</v>
      </c>
    </row>
    <row r="26" spans="1:15" ht="14.25" x14ac:dyDescent="0.2">
      <c r="A26" s="138">
        <v>2021</v>
      </c>
      <c r="B26" s="98">
        <v>184</v>
      </c>
      <c r="C26" s="98">
        <v>55</v>
      </c>
      <c r="D26" s="98">
        <v>199</v>
      </c>
      <c r="E26" s="98">
        <v>315</v>
      </c>
      <c r="F26" s="98">
        <v>274</v>
      </c>
      <c r="G26" s="98">
        <v>229</v>
      </c>
      <c r="H26" s="98">
        <v>472</v>
      </c>
      <c r="I26" s="98">
        <v>385</v>
      </c>
      <c r="J26" s="98">
        <v>361</v>
      </c>
      <c r="K26" s="98">
        <v>190</v>
      </c>
      <c r="L26" s="98">
        <v>366</v>
      </c>
      <c r="M26" s="98">
        <v>207</v>
      </c>
      <c r="N26" s="174">
        <f t="shared" ref="N26" si="5">IF(COUNT(B26:M26)=12,SUM(B26:M26),"")</f>
        <v>3237</v>
      </c>
      <c r="O26" s="144">
        <f t="shared" ref="O26" si="6">RANK(N26,N$5:N$32,0)</f>
        <v>18</v>
      </c>
    </row>
    <row r="27" spans="1:15" ht="14.25" x14ac:dyDescent="0.2">
      <c r="A27" s="138">
        <v>2022</v>
      </c>
      <c r="B27" s="3">
        <v>77</v>
      </c>
      <c r="C27" s="3">
        <v>157</v>
      </c>
      <c r="D27" s="3">
        <v>357</v>
      </c>
      <c r="E27" s="3">
        <v>319</v>
      </c>
      <c r="F27" s="3">
        <v>327</v>
      </c>
      <c r="G27" s="3">
        <v>335</v>
      </c>
      <c r="H27" s="3">
        <v>439</v>
      </c>
      <c r="I27" s="3">
        <v>352</v>
      </c>
      <c r="J27" s="3">
        <v>454</v>
      </c>
      <c r="K27" s="3">
        <v>395</v>
      </c>
      <c r="L27" s="3">
        <v>339</v>
      </c>
      <c r="M27" s="3">
        <v>186</v>
      </c>
      <c r="N27" s="174">
        <f t="shared" ref="N27:N28" si="7">IF(COUNT(B27:M27)=12,SUM(B27:M27),"")</f>
        <v>3737</v>
      </c>
      <c r="O27" s="144">
        <f t="shared" ref="O27:O28" si="8">RANK(N27,N$5:N$32,0)</f>
        <v>10</v>
      </c>
    </row>
    <row r="28" spans="1:15" ht="14.25" x14ac:dyDescent="0.2">
      <c r="A28" s="138">
        <v>2023</v>
      </c>
      <c r="B28" s="3">
        <v>236</v>
      </c>
      <c r="C28" s="3">
        <v>148</v>
      </c>
      <c r="D28" s="3">
        <v>48</v>
      </c>
      <c r="E28" s="3">
        <v>39</v>
      </c>
      <c r="F28" s="3">
        <v>270</v>
      </c>
      <c r="G28" s="3">
        <v>225</v>
      </c>
      <c r="H28" s="3">
        <v>358</v>
      </c>
      <c r="I28" s="3">
        <v>324</v>
      </c>
      <c r="J28" s="3">
        <v>168</v>
      </c>
      <c r="K28" s="3">
        <v>148</v>
      </c>
      <c r="L28" s="3">
        <v>324</v>
      </c>
      <c r="M28" s="3">
        <v>171</v>
      </c>
      <c r="N28" s="174">
        <f t="shared" si="7"/>
        <v>2459</v>
      </c>
      <c r="O28" s="144">
        <f t="shared" si="8"/>
        <v>23</v>
      </c>
    </row>
    <row r="29" spans="1:15" ht="14.25" x14ac:dyDescent="0.2">
      <c r="A29" s="138">
        <v>2024</v>
      </c>
      <c r="B29" s="98"/>
      <c r="C29" s="98"/>
      <c r="D29" s="98"/>
      <c r="E29" s="98"/>
      <c r="F29" s="98"/>
      <c r="G29" s="98"/>
      <c r="H29" s="98"/>
      <c r="I29" s="98"/>
      <c r="J29" s="98"/>
      <c r="K29" s="98"/>
      <c r="L29" s="98"/>
      <c r="M29" s="98"/>
      <c r="N29" s="174"/>
      <c r="O29" s="144"/>
    </row>
    <row r="30" spans="1:15" ht="14.25" x14ac:dyDescent="0.2">
      <c r="A30" s="138">
        <v>2025</v>
      </c>
      <c r="B30" s="98"/>
      <c r="C30" s="98"/>
      <c r="D30" s="98"/>
      <c r="E30" s="98"/>
      <c r="F30" s="98"/>
      <c r="G30" s="98"/>
      <c r="H30" s="98"/>
      <c r="I30" s="98"/>
      <c r="J30" s="98"/>
      <c r="K30" s="98"/>
      <c r="L30" s="98"/>
      <c r="M30" s="98"/>
      <c r="N30" s="174"/>
      <c r="O30" s="144"/>
    </row>
    <row r="31" spans="1:15" ht="14.25" x14ac:dyDescent="0.2">
      <c r="A31" s="138">
        <v>2026</v>
      </c>
      <c r="B31" s="98"/>
      <c r="C31" s="98"/>
      <c r="D31" s="98"/>
      <c r="E31" s="98"/>
      <c r="F31" s="98"/>
      <c r="G31" s="98"/>
      <c r="H31" s="98"/>
      <c r="I31" s="98"/>
      <c r="J31" s="98"/>
      <c r="K31" s="98"/>
      <c r="L31" s="98"/>
      <c r="M31" s="98"/>
      <c r="N31" s="174"/>
      <c r="O31" s="144"/>
    </row>
    <row r="32" spans="1:15" ht="13.5" thickBot="1" x14ac:dyDescent="0.25">
      <c r="A32" s="146"/>
      <c r="B32" s="98"/>
      <c r="C32" s="98"/>
      <c r="D32" s="98"/>
      <c r="E32" s="98"/>
      <c r="F32" s="98"/>
      <c r="G32" s="98"/>
      <c r="H32" s="98"/>
      <c r="I32" s="98"/>
      <c r="J32" s="98"/>
      <c r="K32" s="98"/>
      <c r="L32" s="98"/>
      <c r="M32" s="98"/>
      <c r="N32" s="175"/>
    </row>
    <row r="33" spans="1:14" x14ac:dyDescent="0.2">
      <c r="A33" s="147" t="s">
        <v>603</v>
      </c>
      <c r="B33" s="105">
        <f>AVERAGE(B5:B32)</f>
        <v>173.63416666666669</v>
      </c>
      <c r="C33" s="105">
        <f>AVERAGE(C5:C32)</f>
        <v>104.65916666666668</v>
      </c>
      <c r="D33" s="105">
        <f t="shared" ref="D33:N33" si="9">AVERAGE(D5:D32)</f>
        <v>145.02833333333334</v>
      </c>
      <c r="E33" s="105">
        <f t="shared" si="9"/>
        <v>233.51249999999996</v>
      </c>
      <c r="F33" s="105">
        <f t="shared" si="9"/>
        <v>377.48173913043479</v>
      </c>
      <c r="G33" s="105">
        <f t="shared" si="9"/>
        <v>332.32347826086959</v>
      </c>
      <c r="H33" s="105">
        <f t="shared" si="9"/>
        <v>343.07333333333332</v>
      </c>
      <c r="I33" s="105">
        <f t="shared" si="9"/>
        <v>341.41666666666669</v>
      </c>
      <c r="J33" s="105">
        <f t="shared" si="9"/>
        <v>300.06916666666666</v>
      </c>
      <c r="K33" s="105">
        <f t="shared" si="9"/>
        <v>333.91833333333335</v>
      </c>
      <c r="L33" s="105">
        <f t="shared" si="9"/>
        <v>548.95583333333332</v>
      </c>
      <c r="M33" s="105">
        <f t="shared" si="9"/>
        <v>390.17333333333335</v>
      </c>
      <c r="N33" s="105">
        <f t="shared" si="9"/>
        <v>3637.2130434782607</v>
      </c>
    </row>
    <row r="34" spans="1:14" x14ac:dyDescent="0.2">
      <c r="A34" s="148" t="s">
        <v>604</v>
      </c>
      <c r="B34" s="3">
        <f>STDEV(B5:B32)</f>
        <v>116.01403010793159</v>
      </c>
      <c r="C34" s="3">
        <f>STDEV(C5:C32)</f>
        <v>66.175862269421557</v>
      </c>
      <c r="D34" s="3">
        <f t="shared" ref="D34:N34" si="10">STDEV(D5:D32)</f>
        <v>118.52986633963927</v>
      </c>
      <c r="E34" s="3">
        <f t="shared" si="10"/>
        <v>104.48929594648111</v>
      </c>
      <c r="F34" s="3">
        <f t="shared" si="10"/>
        <v>117.16772141802755</v>
      </c>
      <c r="G34" s="3">
        <f t="shared" si="10"/>
        <v>106.39190222981735</v>
      </c>
      <c r="H34" s="3">
        <f t="shared" si="10"/>
        <v>109.64299468756765</v>
      </c>
      <c r="I34" s="3">
        <f t="shared" si="10"/>
        <v>89.363212870245306</v>
      </c>
      <c r="J34" s="3">
        <f t="shared" si="10"/>
        <v>101.45629977725754</v>
      </c>
      <c r="K34" s="3">
        <f t="shared" si="10"/>
        <v>84.836638499436347</v>
      </c>
      <c r="L34" s="3">
        <f t="shared" si="10"/>
        <v>222.6673904771061</v>
      </c>
      <c r="M34" s="3">
        <f t="shared" si="10"/>
        <v>343.48164179367058</v>
      </c>
      <c r="N34" s="114">
        <f t="shared" si="10"/>
        <v>552.81093005273738</v>
      </c>
    </row>
    <row r="35" spans="1:14" x14ac:dyDescent="0.2">
      <c r="A35" s="148" t="s">
        <v>605</v>
      </c>
      <c r="B35" s="3">
        <f>B34/B33*100</f>
        <v>66.815208282508678</v>
      </c>
      <c r="C35" s="3">
        <f>C34/C33*100</f>
        <v>63.229876920564266</v>
      </c>
      <c r="D35" s="3">
        <f t="shared" ref="D35:N35" si="11">D34/D33*100</f>
        <v>81.728765418002865</v>
      </c>
      <c r="E35" s="3">
        <f t="shared" si="11"/>
        <v>44.74676770900107</v>
      </c>
      <c r="F35" s="3">
        <f t="shared" si="11"/>
        <v>31.039308467724712</v>
      </c>
      <c r="G35" s="3">
        <f t="shared" si="11"/>
        <v>32.014560869003994</v>
      </c>
      <c r="H35" s="3">
        <f t="shared" si="11"/>
        <v>31.959054824304129</v>
      </c>
      <c r="I35" s="3">
        <f t="shared" si="11"/>
        <v>26.174238575614929</v>
      </c>
      <c r="J35" s="3">
        <f t="shared" si="11"/>
        <v>33.810971285150657</v>
      </c>
      <c r="K35" s="3">
        <f t="shared" si="11"/>
        <v>25.406403312018313</v>
      </c>
      <c r="L35" s="3">
        <f t="shared" si="11"/>
        <v>40.561986403357785</v>
      </c>
      <c r="M35" s="3">
        <f t="shared" si="11"/>
        <v>88.033090026741263</v>
      </c>
      <c r="N35" s="114">
        <f t="shared" si="11"/>
        <v>15.198750346613879</v>
      </c>
    </row>
    <row r="36" spans="1:14" x14ac:dyDescent="0.2">
      <c r="A36" s="148" t="s">
        <v>606</v>
      </c>
      <c r="B36" s="3">
        <f>MIN(B5:B32)</f>
        <v>42</v>
      </c>
      <c r="C36" s="3">
        <f>MIN(C5:C32)</f>
        <v>37</v>
      </c>
      <c r="D36" s="3">
        <f t="shared" ref="D36:N36" si="12">MIN(D5:D32)</f>
        <v>10.16</v>
      </c>
      <c r="E36" s="3">
        <f t="shared" si="12"/>
        <v>39</v>
      </c>
      <c r="F36" s="3">
        <f t="shared" si="12"/>
        <v>233</v>
      </c>
      <c r="G36" s="3">
        <f t="shared" si="12"/>
        <v>139.69999999999999</v>
      </c>
      <c r="H36" s="3">
        <f t="shared" si="12"/>
        <v>126</v>
      </c>
      <c r="I36" s="3">
        <f t="shared" si="12"/>
        <v>172</v>
      </c>
      <c r="J36" s="3">
        <f t="shared" si="12"/>
        <v>165</v>
      </c>
      <c r="K36" s="3">
        <f t="shared" si="12"/>
        <v>148</v>
      </c>
      <c r="L36" s="3">
        <f t="shared" si="12"/>
        <v>279.39999999999998</v>
      </c>
      <c r="M36" s="3">
        <f t="shared" si="12"/>
        <v>38</v>
      </c>
      <c r="N36" s="114">
        <f t="shared" si="12"/>
        <v>2459</v>
      </c>
    </row>
    <row r="37" spans="1:14" x14ac:dyDescent="0.2">
      <c r="A37" s="148" t="s">
        <v>607</v>
      </c>
      <c r="B37" s="15">
        <f>MAX(B5:B32)</f>
        <v>444.50000000000006</v>
      </c>
      <c r="C37" s="15">
        <f>MAX(C5:C32)</f>
        <v>345</v>
      </c>
      <c r="D37" s="15">
        <f t="shared" ref="D37:N37" si="13">MAX(D5:D32)</f>
        <v>474.97999999999996</v>
      </c>
      <c r="E37" s="15">
        <f t="shared" si="13"/>
        <v>546.0999999999998</v>
      </c>
      <c r="F37" s="15">
        <f t="shared" si="13"/>
        <v>673</v>
      </c>
      <c r="G37" s="15">
        <f t="shared" si="13"/>
        <v>530.8599999999999</v>
      </c>
      <c r="H37" s="15">
        <f t="shared" si="13"/>
        <v>510</v>
      </c>
      <c r="I37" s="15">
        <f t="shared" si="13"/>
        <v>577</v>
      </c>
      <c r="J37" s="15">
        <f t="shared" si="13"/>
        <v>515</v>
      </c>
      <c r="K37" s="15">
        <f t="shared" si="13"/>
        <v>462.28</v>
      </c>
      <c r="L37" s="15">
        <f t="shared" si="13"/>
        <v>1012</v>
      </c>
      <c r="M37" s="15">
        <f t="shared" si="13"/>
        <v>1629</v>
      </c>
      <c r="N37" s="114">
        <f t="shared" si="13"/>
        <v>4649</v>
      </c>
    </row>
    <row r="38" spans="1:14" x14ac:dyDescent="0.2">
      <c r="A38" s="148" t="s">
        <v>608</v>
      </c>
      <c r="B38" s="15">
        <f>QUARTILE(B5:B32,1)</f>
        <v>95.885000000000048</v>
      </c>
      <c r="C38" s="15">
        <f>QUARTILE(C5:C32,1)</f>
        <v>53.95</v>
      </c>
      <c r="D38" s="15">
        <f t="shared" ref="D38:N38" si="14">QUARTILE(D5:D32,1)</f>
        <v>53.91</v>
      </c>
      <c r="E38" s="15">
        <f t="shared" si="14"/>
        <v>184.58500000000001</v>
      </c>
      <c r="F38" s="15">
        <f t="shared" si="14"/>
        <v>273</v>
      </c>
      <c r="G38" s="15">
        <f t="shared" si="14"/>
        <v>269.85000000000002</v>
      </c>
      <c r="H38" s="15">
        <f t="shared" si="14"/>
        <v>268.58499999999998</v>
      </c>
      <c r="I38" s="15">
        <f t="shared" si="14"/>
        <v>285.10000000000002</v>
      </c>
      <c r="J38" s="15">
        <f t="shared" si="14"/>
        <v>224.25</v>
      </c>
      <c r="K38" s="15">
        <f t="shared" si="14"/>
        <v>264</v>
      </c>
      <c r="L38" s="15">
        <f t="shared" si="14"/>
        <v>373.5</v>
      </c>
      <c r="M38" s="15">
        <f t="shared" si="14"/>
        <v>200.80500000000001</v>
      </c>
      <c r="N38" s="114">
        <f t="shared" si="14"/>
        <v>3312</v>
      </c>
    </row>
    <row r="39" spans="1:14" x14ac:dyDescent="0.2">
      <c r="A39" s="148" t="s">
        <v>609</v>
      </c>
      <c r="B39" s="15">
        <f>QUARTILE(B5:B32,2)</f>
        <v>121.46000000000001</v>
      </c>
      <c r="C39" s="15">
        <f>QUARTILE(C5:C32,2)</f>
        <v>96</v>
      </c>
      <c r="D39" s="15">
        <f t="shared" ref="D39:N39" si="15">QUARTILE(D5:D32,2)</f>
        <v>119.91999999999999</v>
      </c>
      <c r="E39" s="15">
        <f t="shared" si="15"/>
        <v>214.95000000000002</v>
      </c>
      <c r="F39" s="15">
        <f t="shared" si="15"/>
        <v>364</v>
      </c>
      <c r="G39" s="15">
        <f t="shared" si="15"/>
        <v>340.36</v>
      </c>
      <c r="H39" s="15">
        <f t="shared" si="15"/>
        <v>329</v>
      </c>
      <c r="I39" s="15">
        <f t="shared" si="15"/>
        <v>345.5</v>
      </c>
      <c r="J39" s="15">
        <f t="shared" si="15"/>
        <v>281.2</v>
      </c>
      <c r="K39" s="15">
        <f t="shared" si="15"/>
        <v>349.68</v>
      </c>
      <c r="L39" s="15">
        <f t="shared" si="15"/>
        <v>472.65</v>
      </c>
      <c r="M39" s="15">
        <f t="shared" si="15"/>
        <v>315.5</v>
      </c>
      <c r="N39" s="114">
        <f t="shared" si="15"/>
        <v>3559</v>
      </c>
    </row>
    <row r="40" spans="1:14" x14ac:dyDescent="0.2">
      <c r="A40" s="148" t="s">
        <v>610</v>
      </c>
      <c r="B40" s="15">
        <f>QUARTILE(B5:B32,3)</f>
        <v>197</v>
      </c>
      <c r="C40" s="15">
        <f>QUARTILE(C5:C32,3)</f>
        <v>133</v>
      </c>
      <c r="D40" s="15">
        <f t="shared" ref="D40:N40" si="16">QUARTILE(D5:D32,3)</f>
        <v>209</v>
      </c>
      <c r="E40" s="15">
        <f t="shared" si="16"/>
        <v>288.75</v>
      </c>
      <c r="F40" s="15">
        <f t="shared" si="16"/>
        <v>446</v>
      </c>
      <c r="G40" s="15">
        <f t="shared" si="16"/>
        <v>385</v>
      </c>
      <c r="H40" s="15">
        <f t="shared" si="16"/>
        <v>440.375</v>
      </c>
      <c r="I40" s="15">
        <f t="shared" si="16"/>
        <v>387.17500000000007</v>
      </c>
      <c r="J40" s="15">
        <f t="shared" si="16"/>
        <v>362.19</v>
      </c>
      <c r="K40" s="15">
        <f t="shared" si="16"/>
        <v>396.75</v>
      </c>
      <c r="L40" s="15">
        <f t="shared" si="16"/>
        <v>706.97000000000014</v>
      </c>
      <c r="M40" s="15">
        <f t="shared" si="16"/>
        <v>440.90000000000003</v>
      </c>
      <c r="N40" s="114">
        <f t="shared" si="16"/>
        <v>3899</v>
      </c>
    </row>
    <row r="41" spans="1:14" x14ac:dyDescent="0.2">
      <c r="A41" s="148" t="s">
        <v>611</v>
      </c>
      <c r="B41" s="10">
        <f>RANK(B28,B5:B32,0)</f>
        <v>6</v>
      </c>
      <c r="C41" s="10">
        <f t="shared" ref="C41:N41" si="17">RANK(C28,C5:C32,0)</f>
        <v>6</v>
      </c>
      <c r="D41" s="10">
        <f t="shared" si="17"/>
        <v>19</v>
      </c>
      <c r="E41" s="10">
        <f t="shared" si="17"/>
        <v>24</v>
      </c>
      <c r="F41" s="10">
        <f t="shared" si="17"/>
        <v>19</v>
      </c>
      <c r="G41" s="10">
        <f t="shared" si="17"/>
        <v>20</v>
      </c>
      <c r="H41" s="10">
        <f t="shared" si="17"/>
        <v>10</v>
      </c>
      <c r="I41" s="10">
        <f t="shared" si="17"/>
        <v>16</v>
      </c>
      <c r="J41" s="10">
        <f t="shared" si="17"/>
        <v>23</v>
      </c>
      <c r="K41" s="10">
        <f t="shared" si="17"/>
        <v>24</v>
      </c>
      <c r="L41" s="10">
        <f t="shared" si="17"/>
        <v>22</v>
      </c>
      <c r="M41" s="10">
        <f t="shared" si="17"/>
        <v>20</v>
      </c>
      <c r="N41" s="171">
        <f t="shared" si="17"/>
        <v>23</v>
      </c>
    </row>
    <row r="42" spans="1:14" x14ac:dyDescent="0.2">
      <c r="A42" s="148" t="s">
        <v>612</v>
      </c>
      <c r="B42" s="10">
        <f>COUNT(B5:B32)</f>
        <v>24</v>
      </c>
      <c r="C42" s="10">
        <f>COUNT(C5:C32)</f>
        <v>24</v>
      </c>
      <c r="D42" s="10">
        <f t="shared" ref="D42:N42" si="18">COUNT(D5:D32)</f>
        <v>24</v>
      </c>
      <c r="E42" s="10">
        <f t="shared" si="18"/>
        <v>24</v>
      </c>
      <c r="F42" s="10">
        <f t="shared" si="18"/>
        <v>23</v>
      </c>
      <c r="G42" s="10">
        <f t="shared" si="18"/>
        <v>23</v>
      </c>
      <c r="H42" s="10">
        <f t="shared" si="18"/>
        <v>24</v>
      </c>
      <c r="I42" s="10">
        <f t="shared" si="18"/>
        <v>24</v>
      </c>
      <c r="J42" s="10">
        <f t="shared" si="18"/>
        <v>24</v>
      </c>
      <c r="K42" s="10">
        <f t="shared" si="18"/>
        <v>24</v>
      </c>
      <c r="L42" s="10">
        <f t="shared" si="18"/>
        <v>24</v>
      </c>
      <c r="M42" s="10">
        <f t="shared" si="18"/>
        <v>24</v>
      </c>
      <c r="N42" s="171">
        <f t="shared" si="18"/>
        <v>23</v>
      </c>
    </row>
    <row r="43" spans="1:14" x14ac:dyDescent="0.2">
      <c r="A43" s="148" t="s">
        <v>614</v>
      </c>
      <c r="B43" s="15">
        <f>B28</f>
        <v>236</v>
      </c>
      <c r="C43" s="15">
        <f>B43+C28</f>
        <v>384</v>
      </c>
      <c r="D43" s="15">
        <f t="shared" ref="D43:M43" si="19">C43+D28</f>
        <v>432</v>
      </c>
      <c r="E43" s="15">
        <f t="shared" si="19"/>
        <v>471</v>
      </c>
      <c r="F43" s="15">
        <f t="shared" si="19"/>
        <v>741</v>
      </c>
      <c r="G43" s="15">
        <f t="shared" si="19"/>
        <v>966</v>
      </c>
      <c r="H43" s="15">
        <f t="shared" si="19"/>
        <v>1324</v>
      </c>
      <c r="I43" s="15">
        <f t="shared" si="19"/>
        <v>1648</v>
      </c>
      <c r="J43" s="15">
        <f t="shared" si="19"/>
        <v>1816</v>
      </c>
      <c r="K43" s="15">
        <f t="shared" si="19"/>
        <v>1964</v>
      </c>
      <c r="L43" s="15">
        <f t="shared" si="19"/>
        <v>2288</v>
      </c>
      <c r="M43" s="15">
        <f t="shared" si="19"/>
        <v>2459</v>
      </c>
      <c r="N43" s="114"/>
    </row>
    <row r="44" spans="1:14" x14ac:dyDescent="0.2">
      <c r="A44" s="148" t="s">
        <v>613</v>
      </c>
      <c r="B44" s="15">
        <f>B33</f>
        <v>173.63416666666669</v>
      </c>
      <c r="C44" s="15">
        <f>B44+C33</f>
        <v>278.29333333333335</v>
      </c>
      <c r="D44" s="15">
        <f t="shared" ref="D44:M44" si="20">C44+D33</f>
        <v>423.32166666666672</v>
      </c>
      <c r="E44" s="15">
        <f t="shared" si="20"/>
        <v>656.83416666666665</v>
      </c>
      <c r="F44" s="15">
        <f t="shared" si="20"/>
        <v>1034.3159057971015</v>
      </c>
      <c r="G44" s="15">
        <f t="shared" si="20"/>
        <v>1366.6393840579713</v>
      </c>
      <c r="H44" s="15">
        <f t="shared" si="20"/>
        <v>1709.7127173913045</v>
      </c>
      <c r="I44" s="15">
        <f t="shared" si="20"/>
        <v>2051.129384057971</v>
      </c>
      <c r="J44" s="15">
        <f t="shared" si="20"/>
        <v>2351.1985507246377</v>
      </c>
      <c r="K44" s="15">
        <f t="shared" si="20"/>
        <v>2685.1168840579712</v>
      </c>
      <c r="L44" s="15">
        <f t="shared" si="20"/>
        <v>3234.0727173913046</v>
      </c>
      <c r="M44" s="15">
        <f t="shared" si="20"/>
        <v>3624.2460507246378</v>
      </c>
      <c r="N44" s="114"/>
    </row>
    <row r="45" spans="1:14" x14ac:dyDescent="0.2">
      <c r="B45" s="1"/>
      <c r="C45" s="1"/>
      <c r="D45" s="1"/>
      <c r="E45" s="1"/>
      <c r="F45" s="1"/>
      <c r="G45" s="1"/>
      <c r="H45" s="1"/>
      <c r="I45" s="1"/>
      <c r="J45" s="1"/>
      <c r="K45" s="1"/>
      <c r="L45" s="1"/>
      <c r="M45" s="1"/>
      <c r="N45" s="169"/>
    </row>
    <row r="46" spans="1:14" x14ac:dyDescent="0.2">
      <c r="B46" s="1"/>
      <c r="C46" s="1"/>
      <c r="D46" s="1"/>
      <c r="E46" s="1"/>
      <c r="F46" s="1"/>
      <c r="G46" s="1"/>
      <c r="H46" s="1"/>
      <c r="I46" s="1"/>
      <c r="J46" s="1"/>
      <c r="K46" s="1"/>
      <c r="L46" s="1"/>
      <c r="M46" s="1"/>
      <c r="N46" s="169"/>
    </row>
    <row r="47" spans="1:14" x14ac:dyDescent="0.2">
      <c r="B47" s="1"/>
      <c r="C47" s="1"/>
      <c r="D47" s="1"/>
      <c r="E47" s="1"/>
      <c r="F47" s="1"/>
      <c r="G47" s="1"/>
      <c r="H47" s="1"/>
      <c r="I47" s="1"/>
      <c r="J47" s="1"/>
      <c r="K47" s="1"/>
      <c r="L47" s="1"/>
      <c r="M47" s="1"/>
      <c r="N47" s="169"/>
    </row>
    <row r="48" spans="1:14" x14ac:dyDescent="0.2">
      <c r="B48" s="1"/>
      <c r="C48" s="1"/>
      <c r="D48" s="1"/>
      <c r="E48" s="1"/>
      <c r="F48" s="1"/>
      <c r="G48" s="1"/>
      <c r="H48" s="1"/>
      <c r="I48" s="1"/>
      <c r="J48" s="1"/>
      <c r="K48" s="1"/>
      <c r="L48" s="1"/>
      <c r="M48" s="1"/>
      <c r="N48" s="169"/>
    </row>
    <row r="49" spans="2:14" x14ac:dyDescent="0.2">
      <c r="B49" s="1"/>
      <c r="C49" s="1"/>
      <c r="D49" s="1"/>
      <c r="E49" s="1"/>
      <c r="F49" s="1"/>
      <c r="G49" s="1"/>
      <c r="H49" s="1"/>
      <c r="I49" s="1"/>
      <c r="J49" s="1"/>
      <c r="K49" s="1"/>
      <c r="L49" s="1"/>
      <c r="M49" s="1"/>
      <c r="N49" s="169"/>
    </row>
    <row r="50" spans="2:14" x14ac:dyDescent="0.2">
      <c r="B50" s="1"/>
      <c r="C50" s="1"/>
      <c r="D50" s="1"/>
      <c r="E50" s="1"/>
      <c r="F50" s="1"/>
      <c r="G50" s="1"/>
      <c r="H50" s="1"/>
      <c r="I50" s="1"/>
      <c r="J50" s="1"/>
      <c r="K50" s="1"/>
      <c r="L50" s="1"/>
      <c r="M50" s="1"/>
      <c r="N50" s="169"/>
    </row>
    <row r="51" spans="2:14" x14ac:dyDescent="0.2">
      <c r="B51" s="1"/>
      <c r="C51" s="1"/>
      <c r="D51" s="1"/>
      <c r="E51" s="1"/>
      <c r="F51" s="1"/>
      <c r="G51" s="1"/>
      <c r="H51" s="1"/>
      <c r="I51" s="1"/>
      <c r="J51" s="1"/>
      <c r="K51" s="1"/>
      <c r="L51" s="1"/>
      <c r="M51" s="1"/>
      <c r="N51" s="169"/>
    </row>
    <row r="52" spans="2:14" x14ac:dyDescent="0.2">
      <c r="B52" s="1"/>
      <c r="C52" s="1"/>
      <c r="D52" s="1"/>
      <c r="E52" s="1"/>
      <c r="F52" s="1"/>
      <c r="G52" s="1"/>
      <c r="H52" s="1"/>
      <c r="I52" s="1"/>
      <c r="J52" s="1"/>
      <c r="K52" s="1"/>
      <c r="L52" s="1"/>
      <c r="M52" s="1"/>
      <c r="N52" s="169"/>
    </row>
    <row r="53" spans="2:14" x14ac:dyDescent="0.2">
      <c r="B53" s="1"/>
      <c r="C53" s="1"/>
      <c r="D53" s="1"/>
      <c r="E53" s="1"/>
      <c r="F53" s="1"/>
      <c r="G53" s="1"/>
      <c r="H53" s="1"/>
      <c r="I53" s="1"/>
      <c r="J53" s="1"/>
      <c r="K53" s="1"/>
      <c r="L53" s="1"/>
      <c r="M53" s="1"/>
      <c r="N53" s="169"/>
    </row>
    <row r="54" spans="2:14" x14ac:dyDescent="0.2">
      <c r="B54" s="1"/>
      <c r="C54" s="1"/>
      <c r="D54" s="1"/>
      <c r="E54" s="1"/>
      <c r="F54" s="1"/>
      <c r="G54" s="1"/>
      <c r="H54" s="1"/>
      <c r="I54" s="1"/>
      <c r="J54" s="1"/>
      <c r="K54" s="1"/>
      <c r="L54" s="1"/>
      <c r="M54" s="1"/>
      <c r="N54" s="169"/>
    </row>
    <row r="55" spans="2:14" x14ac:dyDescent="0.2">
      <c r="B55" s="1"/>
      <c r="C55" s="1"/>
      <c r="D55" s="1"/>
      <c r="E55" s="1"/>
      <c r="F55" s="1"/>
      <c r="G55" s="1"/>
      <c r="H55" s="1"/>
      <c r="I55" s="1"/>
      <c r="J55" s="1"/>
      <c r="K55" s="1"/>
      <c r="L55" s="1"/>
      <c r="M55" s="1"/>
      <c r="N55" s="169"/>
    </row>
    <row r="56" spans="2:14" x14ac:dyDescent="0.2">
      <c r="B56" s="1"/>
      <c r="C56" s="1"/>
      <c r="D56" s="1"/>
      <c r="E56" s="1"/>
      <c r="F56" s="1"/>
      <c r="G56" s="1"/>
      <c r="H56" s="1"/>
      <c r="I56" s="1"/>
      <c r="J56" s="1"/>
      <c r="K56" s="1"/>
      <c r="L56" s="1"/>
      <c r="M56" s="1"/>
      <c r="N56" s="169"/>
    </row>
    <row r="57" spans="2:14" x14ac:dyDescent="0.2">
      <c r="B57" s="1"/>
      <c r="C57" s="1"/>
      <c r="D57" s="1"/>
      <c r="E57" s="1"/>
      <c r="F57" s="1"/>
      <c r="G57" s="1"/>
      <c r="H57" s="1"/>
      <c r="I57" s="1"/>
      <c r="J57" s="1"/>
      <c r="K57" s="1"/>
      <c r="L57" s="1"/>
      <c r="M57" s="1"/>
      <c r="N57" s="169"/>
    </row>
    <row r="58" spans="2:14" x14ac:dyDescent="0.2">
      <c r="B58" s="1"/>
      <c r="C58" s="1"/>
      <c r="D58" s="1"/>
      <c r="E58" s="1"/>
      <c r="F58" s="1"/>
      <c r="G58" s="1"/>
      <c r="H58" s="1"/>
      <c r="I58" s="1"/>
      <c r="J58" s="1"/>
      <c r="K58" s="1"/>
      <c r="L58" s="1"/>
      <c r="M58" s="1"/>
      <c r="N58" s="169"/>
    </row>
    <row r="59" spans="2:14" x14ac:dyDescent="0.2">
      <c r="B59" s="1"/>
      <c r="C59" s="1"/>
      <c r="D59" s="1"/>
      <c r="E59" s="1"/>
      <c r="F59" s="1"/>
      <c r="G59" s="1"/>
      <c r="H59" s="1"/>
      <c r="I59" s="1"/>
      <c r="J59" s="1"/>
      <c r="K59" s="1"/>
      <c r="L59" s="1"/>
      <c r="M59" s="1"/>
      <c r="N59" s="169"/>
    </row>
    <row r="60" spans="2:14" x14ac:dyDescent="0.2">
      <c r="B60" s="1"/>
      <c r="C60" s="1"/>
      <c r="D60" s="1"/>
      <c r="E60" s="1"/>
      <c r="F60" s="1"/>
      <c r="G60" s="1"/>
      <c r="H60" s="1"/>
      <c r="I60" s="1"/>
      <c r="J60" s="1"/>
      <c r="K60" s="1"/>
      <c r="L60" s="1"/>
      <c r="M60" s="1"/>
      <c r="N60" s="169"/>
    </row>
    <row r="61" spans="2:14" x14ac:dyDescent="0.2">
      <c r="B61" s="1"/>
      <c r="C61" s="1"/>
      <c r="D61" s="1"/>
      <c r="E61" s="1"/>
      <c r="F61" s="1"/>
      <c r="G61" s="1"/>
      <c r="H61" s="1"/>
      <c r="I61" s="1"/>
      <c r="J61" s="1"/>
      <c r="K61" s="1"/>
      <c r="L61" s="1"/>
      <c r="M61" s="1"/>
      <c r="N61" s="169"/>
    </row>
    <row r="62" spans="2:14" x14ac:dyDescent="0.2">
      <c r="B62" s="1"/>
      <c r="C62" s="1"/>
      <c r="D62" s="1"/>
      <c r="E62" s="1"/>
      <c r="F62" s="1"/>
      <c r="G62" s="1"/>
      <c r="H62" s="1"/>
      <c r="I62" s="1"/>
      <c r="J62" s="1"/>
      <c r="K62" s="1"/>
      <c r="L62" s="1"/>
      <c r="M62" s="1"/>
      <c r="N62" s="169"/>
    </row>
    <row r="63" spans="2:14" x14ac:dyDescent="0.2">
      <c r="B63" s="1"/>
      <c r="C63" s="1"/>
      <c r="D63" s="1"/>
      <c r="E63" s="1"/>
      <c r="F63" s="1"/>
      <c r="G63" s="1"/>
      <c r="H63" s="1"/>
      <c r="I63" s="1"/>
      <c r="J63" s="1"/>
      <c r="K63" s="1"/>
      <c r="L63" s="1"/>
      <c r="M63" s="1"/>
      <c r="N63" s="169"/>
    </row>
    <row r="64" spans="2:14" x14ac:dyDescent="0.2">
      <c r="B64" s="1"/>
      <c r="C64" s="1"/>
      <c r="D64" s="1"/>
      <c r="E64" s="1"/>
      <c r="F64" s="1"/>
      <c r="G64" s="1"/>
      <c r="H64" s="1"/>
      <c r="I64" s="1"/>
      <c r="J64" s="1"/>
      <c r="K64" s="1"/>
      <c r="L64" s="1"/>
      <c r="M64" s="1"/>
      <c r="N64" s="169"/>
    </row>
    <row r="65" spans="2:14" x14ac:dyDescent="0.2">
      <c r="B65" s="1"/>
      <c r="C65" s="1"/>
      <c r="D65" s="1"/>
      <c r="E65" s="1"/>
      <c r="F65" s="1"/>
      <c r="G65" s="1"/>
      <c r="H65" s="1"/>
      <c r="I65" s="1"/>
      <c r="J65" s="1"/>
      <c r="K65" s="1"/>
      <c r="L65" s="1"/>
      <c r="M65" s="1"/>
      <c r="N65" s="169"/>
    </row>
    <row r="66" spans="2:14" x14ac:dyDescent="0.2">
      <c r="B66" s="1"/>
      <c r="C66" s="1"/>
      <c r="D66" s="1"/>
      <c r="E66" s="1"/>
      <c r="F66" s="1"/>
      <c r="G66" s="1"/>
      <c r="H66" s="1"/>
      <c r="I66" s="1"/>
      <c r="J66" s="1"/>
      <c r="K66" s="1"/>
      <c r="L66" s="1"/>
      <c r="M66" s="1"/>
      <c r="N66" s="169"/>
    </row>
    <row r="67" spans="2:14" x14ac:dyDescent="0.2">
      <c r="B67" s="1"/>
      <c r="C67" s="1"/>
      <c r="D67" s="1"/>
      <c r="E67" s="1"/>
      <c r="F67" s="1"/>
      <c r="G67" s="1"/>
      <c r="H67" s="1"/>
      <c r="I67" s="1"/>
      <c r="J67" s="1"/>
      <c r="K67" s="1"/>
      <c r="L67" s="1"/>
      <c r="M67" s="1"/>
      <c r="N67" s="169"/>
    </row>
    <row r="68" spans="2:14" x14ac:dyDescent="0.2">
      <c r="B68" s="1"/>
      <c r="C68" s="1"/>
      <c r="D68" s="1"/>
      <c r="E68" s="1"/>
      <c r="F68" s="1"/>
      <c r="G68" s="1"/>
      <c r="H68" s="1"/>
      <c r="I68" s="1"/>
      <c r="J68" s="1"/>
      <c r="K68" s="1"/>
      <c r="L68" s="1"/>
      <c r="M68" s="1"/>
      <c r="N68" s="169"/>
    </row>
    <row r="69" spans="2:14" x14ac:dyDescent="0.2">
      <c r="B69" s="1"/>
      <c r="C69" s="1"/>
      <c r="D69" s="1"/>
      <c r="E69" s="1"/>
      <c r="F69" s="1"/>
      <c r="G69" s="1"/>
      <c r="H69" s="1"/>
      <c r="I69" s="1"/>
      <c r="J69" s="1"/>
      <c r="K69" s="1"/>
      <c r="L69" s="1"/>
      <c r="M69" s="1"/>
      <c r="N69" s="169"/>
    </row>
    <row r="70" spans="2:14" x14ac:dyDescent="0.2">
      <c r="B70" s="1"/>
      <c r="C70" s="1"/>
      <c r="D70" s="1"/>
      <c r="E70" s="1"/>
      <c r="F70" s="1"/>
      <c r="G70" s="1"/>
      <c r="H70" s="1"/>
      <c r="I70" s="1"/>
      <c r="J70" s="1"/>
      <c r="K70" s="1"/>
      <c r="L70" s="1"/>
      <c r="M70" s="1"/>
      <c r="N70" s="169"/>
    </row>
    <row r="71" spans="2:14" x14ac:dyDescent="0.2">
      <c r="B71" s="1"/>
      <c r="C71" s="1"/>
      <c r="D71" s="1"/>
      <c r="E71" s="1"/>
      <c r="F71" s="1"/>
      <c r="G71" s="1"/>
      <c r="H71" s="1"/>
      <c r="I71" s="1"/>
      <c r="J71" s="1"/>
      <c r="K71" s="1"/>
      <c r="L71" s="1"/>
      <c r="M71" s="1"/>
      <c r="N71" s="169"/>
    </row>
    <row r="72" spans="2:14" x14ac:dyDescent="0.2">
      <c r="B72" s="1"/>
      <c r="C72" s="1"/>
      <c r="D72" s="1"/>
      <c r="E72" s="1"/>
      <c r="F72" s="1"/>
      <c r="G72" s="1"/>
      <c r="H72" s="1"/>
      <c r="I72" s="1"/>
      <c r="J72" s="1"/>
      <c r="K72" s="1"/>
      <c r="L72" s="1"/>
      <c r="M72" s="1"/>
      <c r="N72" s="169"/>
    </row>
    <row r="73" spans="2:14" x14ac:dyDescent="0.2">
      <c r="B73" s="1"/>
      <c r="C73" s="1"/>
      <c r="D73" s="1"/>
      <c r="E73" s="1"/>
      <c r="F73" s="1"/>
      <c r="G73" s="1"/>
      <c r="H73" s="1"/>
      <c r="I73" s="1"/>
      <c r="J73" s="1"/>
      <c r="K73" s="1"/>
      <c r="L73" s="1"/>
      <c r="M73" s="1"/>
      <c r="N73" s="169"/>
    </row>
    <row r="74" spans="2:14" x14ac:dyDescent="0.2">
      <c r="B74" s="1"/>
      <c r="C74" s="1"/>
      <c r="D74" s="1"/>
      <c r="E74" s="1"/>
      <c r="F74" s="1"/>
      <c r="G74" s="1"/>
      <c r="H74" s="1"/>
      <c r="I74" s="1"/>
      <c r="J74" s="1"/>
      <c r="K74" s="1"/>
      <c r="L74" s="1"/>
      <c r="M74" s="1"/>
      <c r="N74" s="169"/>
    </row>
    <row r="75" spans="2:14" x14ac:dyDescent="0.2">
      <c r="B75" s="1"/>
      <c r="C75" s="1"/>
      <c r="D75" s="1"/>
      <c r="E75" s="1"/>
      <c r="F75" s="1"/>
      <c r="G75" s="1"/>
      <c r="H75" s="1"/>
      <c r="I75" s="1"/>
      <c r="J75" s="1"/>
      <c r="K75" s="1"/>
      <c r="L75" s="1"/>
      <c r="M75" s="1"/>
      <c r="N75" s="169"/>
    </row>
    <row r="76" spans="2:14" x14ac:dyDescent="0.2">
      <c r="B76" s="1"/>
      <c r="C76" s="1"/>
      <c r="D76" s="1"/>
      <c r="E76" s="1"/>
      <c r="F76" s="1"/>
      <c r="G76" s="1"/>
      <c r="H76" s="1"/>
      <c r="I76" s="1"/>
      <c r="J76" s="1"/>
      <c r="K76" s="1"/>
      <c r="L76" s="1"/>
      <c r="M76" s="1"/>
      <c r="N76" s="169"/>
    </row>
    <row r="77" spans="2:14" x14ac:dyDescent="0.2">
      <c r="B77" s="1"/>
      <c r="C77" s="1"/>
      <c r="D77" s="1"/>
      <c r="E77" s="1"/>
      <c r="F77" s="1"/>
      <c r="G77" s="1"/>
      <c r="H77" s="1"/>
      <c r="I77" s="1"/>
      <c r="J77" s="1"/>
      <c r="K77" s="1"/>
      <c r="L77" s="1"/>
      <c r="M77" s="1"/>
      <c r="N77" s="169"/>
    </row>
    <row r="78" spans="2:14" x14ac:dyDescent="0.2">
      <c r="B78" s="1"/>
      <c r="C78" s="1"/>
      <c r="D78" s="1"/>
      <c r="E78" s="1"/>
      <c r="F78" s="1"/>
      <c r="G78" s="1"/>
      <c r="H78" s="1"/>
      <c r="I78" s="1"/>
      <c r="J78" s="1"/>
      <c r="K78" s="1"/>
      <c r="L78" s="1"/>
      <c r="M78" s="1"/>
      <c r="N78" s="169"/>
    </row>
    <row r="79" spans="2:14" x14ac:dyDescent="0.2">
      <c r="B79" s="1"/>
      <c r="C79" s="1"/>
      <c r="D79" s="1"/>
      <c r="E79" s="1"/>
      <c r="F79" s="1"/>
      <c r="G79" s="1"/>
      <c r="H79" s="1"/>
      <c r="I79" s="1"/>
      <c r="J79" s="1"/>
      <c r="K79" s="1"/>
      <c r="L79" s="1"/>
      <c r="M79" s="1"/>
      <c r="N79" s="169"/>
    </row>
    <row r="80" spans="2:14" x14ac:dyDescent="0.2">
      <c r="B80" s="1"/>
      <c r="C80" s="1"/>
      <c r="D80" s="1"/>
      <c r="E80" s="1"/>
      <c r="F80" s="1"/>
      <c r="G80" s="1"/>
      <c r="H80" s="1"/>
      <c r="I80" s="1"/>
      <c r="J80" s="1"/>
      <c r="K80" s="1"/>
      <c r="L80" s="1"/>
      <c r="M80" s="1"/>
      <c r="N80" s="169"/>
    </row>
    <row r="81" spans="2:14" x14ac:dyDescent="0.2">
      <c r="B81" s="1"/>
      <c r="C81" s="1"/>
      <c r="D81" s="1"/>
      <c r="E81" s="1"/>
      <c r="F81" s="1"/>
      <c r="G81" s="1"/>
      <c r="H81" s="1"/>
      <c r="I81" s="1"/>
      <c r="J81" s="1"/>
      <c r="K81" s="1"/>
      <c r="L81" s="1"/>
      <c r="M81" s="1"/>
      <c r="N81" s="169"/>
    </row>
    <row r="82" spans="2:14" x14ac:dyDescent="0.2">
      <c r="B82" s="1"/>
      <c r="C82" s="1"/>
      <c r="D82" s="1"/>
      <c r="E82" s="1"/>
      <c r="F82" s="1"/>
      <c r="G82" s="1"/>
      <c r="H82" s="1"/>
      <c r="I82" s="1"/>
      <c r="J82" s="1"/>
      <c r="K82" s="1"/>
      <c r="L82" s="1"/>
      <c r="M82" s="1"/>
      <c r="N82" s="169"/>
    </row>
    <row r="83" spans="2:14" x14ac:dyDescent="0.2">
      <c r="B83" s="1"/>
      <c r="C83" s="1"/>
      <c r="D83" s="1"/>
      <c r="E83" s="1"/>
      <c r="F83" s="1"/>
      <c r="G83" s="1"/>
      <c r="H83" s="1"/>
      <c r="I83" s="1"/>
      <c r="J83" s="1"/>
      <c r="K83" s="1"/>
      <c r="L83" s="1"/>
      <c r="M83" s="1"/>
      <c r="N83" s="169"/>
    </row>
    <row r="84" spans="2:14" x14ac:dyDescent="0.2">
      <c r="B84" s="1"/>
      <c r="C84" s="1"/>
      <c r="D84" s="1"/>
      <c r="E84" s="1"/>
      <c r="F84" s="1"/>
      <c r="G84" s="1"/>
      <c r="H84" s="1"/>
      <c r="I84" s="1"/>
      <c r="J84" s="1"/>
      <c r="K84" s="1"/>
      <c r="L84" s="1"/>
      <c r="M84" s="1"/>
      <c r="N84" s="169"/>
    </row>
    <row r="85" spans="2:14" x14ac:dyDescent="0.2">
      <c r="B85" s="1"/>
      <c r="C85" s="1"/>
      <c r="D85" s="1"/>
      <c r="E85" s="1"/>
      <c r="F85" s="1"/>
      <c r="G85" s="1"/>
      <c r="H85" s="1"/>
      <c r="I85" s="1"/>
      <c r="J85" s="1"/>
      <c r="K85" s="1"/>
      <c r="L85" s="1"/>
      <c r="M85" s="1"/>
      <c r="N85" s="169"/>
    </row>
    <row r="86" spans="2:14" x14ac:dyDescent="0.2">
      <c r="B86" s="1"/>
      <c r="C86" s="1"/>
      <c r="D86" s="1"/>
      <c r="E86" s="1"/>
      <c r="F86" s="1"/>
      <c r="G86" s="1"/>
      <c r="H86" s="1"/>
      <c r="I86" s="1"/>
      <c r="J86" s="1"/>
      <c r="K86" s="1"/>
      <c r="L86" s="1"/>
      <c r="M86" s="1"/>
      <c r="N86" s="169"/>
    </row>
    <row r="87" spans="2:14" x14ac:dyDescent="0.2">
      <c r="B87" s="1"/>
      <c r="C87" s="1"/>
      <c r="D87" s="1"/>
      <c r="E87" s="1"/>
      <c r="F87" s="1"/>
      <c r="G87" s="1"/>
      <c r="H87" s="1"/>
      <c r="I87" s="1"/>
      <c r="J87" s="1"/>
      <c r="K87" s="1"/>
      <c r="L87" s="1"/>
      <c r="M87" s="1"/>
      <c r="N87" s="169"/>
    </row>
    <row r="88" spans="2:14" x14ac:dyDescent="0.2">
      <c r="B88" s="1"/>
      <c r="C88" s="1"/>
      <c r="D88" s="1"/>
      <c r="E88" s="1"/>
      <c r="F88" s="1"/>
      <c r="G88" s="1"/>
      <c r="H88" s="1"/>
      <c r="I88" s="1"/>
      <c r="J88" s="1"/>
      <c r="K88" s="1"/>
      <c r="L88" s="1"/>
      <c r="M88" s="1"/>
      <c r="N88" s="169"/>
    </row>
    <row r="89" spans="2:14" x14ac:dyDescent="0.2">
      <c r="B89" s="1"/>
      <c r="C89" s="1"/>
      <c r="D89" s="1"/>
      <c r="E89" s="1"/>
      <c r="F89" s="1"/>
      <c r="G89" s="1"/>
      <c r="H89" s="1"/>
      <c r="I89" s="1"/>
      <c r="J89" s="1"/>
      <c r="K89" s="1"/>
      <c r="L89" s="1"/>
      <c r="M89" s="1"/>
      <c r="N89" s="169"/>
    </row>
    <row r="90" spans="2:14" x14ac:dyDescent="0.2">
      <c r="B90" s="1"/>
      <c r="C90" s="1"/>
      <c r="D90" s="1"/>
      <c r="E90" s="1"/>
      <c r="F90" s="1"/>
      <c r="G90" s="1"/>
      <c r="H90" s="1"/>
      <c r="I90" s="1"/>
      <c r="J90" s="1"/>
      <c r="K90" s="1"/>
      <c r="L90" s="1"/>
      <c r="M90" s="1"/>
      <c r="N90" s="169"/>
    </row>
    <row r="91" spans="2:14" x14ac:dyDescent="0.2">
      <c r="B91" s="1"/>
      <c r="C91" s="1"/>
      <c r="D91" s="1"/>
      <c r="E91" s="1"/>
      <c r="F91" s="1"/>
      <c r="G91" s="1"/>
      <c r="H91" s="1"/>
      <c r="I91" s="1"/>
      <c r="J91" s="1"/>
      <c r="K91" s="1"/>
      <c r="L91" s="1"/>
      <c r="M91" s="1"/>
      <c r="N91" s="169"/>
    </row>
    <row r="92" spans="2:14" x14ac:dyDescent="0.2">
      <c r="B92" s="1"/>
      <c r="C92" s="1"/>
      <c r="D92" s="1"/>
      <c r="E92" s="1"/>
      <c r="F92" s="1"/>
      <c r="G92" s="1"/>
      <c r="H92" s="1"/>
      <c r="I92" s="1"/>
      <c r="J92" s="1"/>
      <c r="K92" s="1"/>
      <c r="L92" s="1"/>
      <c r="M92" s="1"/>
      <c r="N92" s="169"/>
    </row>
    <row r="93" spans="2:14" x14ac:dyDescent="0.2">
      <c r="B93" s="1"/>
      <c r="C93" s="1"/>
      <c r="D93" s="1"/>
      <c r="E93" s="1"/>
      <c r="F93" s="1"/>
      <c r="G93" s="1"/>
      <c r="H93" s="1"/>
      <c r="I93" s="1"/>
      <c r="J93" s="1"/>
      <c r="K93" s="1"/>
      <c r="L93" s="1"/>
      <c r="M93" s="1"/>
      <c r="N93" s="169"/>
    </row>
    <row r="94" spans="2:14" x14ac:dyDescent="0.2">
      <c r="B94" s="1"/>
      <c r="C94" s="1"/>
      <c r="D94" s="1"/>
      <c r="E94" s="1"/>
      <c r="F94" s="1"/>
      <c r="G94" s="1"/>
      <c r="H94" s="1"/>
      <c r="I94" s="1"/>
      <c r="J94" s="1"/>
      <c r="K94" s="1"/>
      <c r="L94" s="1"/>
      <c r="M94" s="1"/>
      <c r="N94" s="169"/>
    </row>
    <row r="95" spans="2:14" x14ac:dyDescent="0.2">
      <c r="B95" s="1"/>
      <c r="C95" s="1"/>
      <c r="D95" s="1"/>
      <c r="E95" s="1"/>
      <c r="F95" s="1"/>
      <c r="G95" s="1"/>
      <c r="H95" s="1"/>
      <c r="I95" s="1"/>
      <c r="J95" s="1"/>
      <c r="K95" s="1"/>
      <c r="L95" s="1"/>
      <c r="M95" s="1"/>
      <c r="N95" s="169"/>
    </row>
    <row r="96" spans="2:14" x14ac:dyDescent="0.2">
      <c r="B96" s="1"/>
      <c r="C96" s="1"/>
      <c r="D96" s="1"/>
      <c r="E96" s="1"/>
      <c r="F96" s="1"/>
      <c r="G96" s="1"/>
      <c r="H96" s="1"/>
      <c r="I96" s="1"/>
      <c r="J96" s="1"/>
      <c r="K96" s="1"/>
      <c r="L96" s="1"/>
      <c r="M96" s="1"/>
      <c r="N96" s="169"/>
    </row>
    <row r="97" spans="2:14" x14ac:dyDescent="0.2">
      <c r="B97" s="1"/>
      <c r="C97" s="1"/>
      <c r="D97" s="1"/>
      <c r="E97" s="1"/>
      <c r="F97" s="1"/>
      <c r="G97" s="1"/>
      <c r="H97" s="1"/>
      <c r="I97" s="1"/>
      <c r="J97" s="1"/>
      <c r="K97" s="1"/>
      <c r="L97" s="1"/>
      <c r="M97" s="1"/>
      <c r="N97" s="169"/>
    </row>
    <row r="98" spans="2:14" x14ac:dyDescent="0.2">
      <c r="B98" s="1"/>
      <c r="C98" s="1"/>
      <c r="D98" s="1"/>
      <c r="E98" s="1"/>
      <c r="F98" s="1"/>
      <c r="G98" s="1"/>
      <c r="H98" s="1"/>
      <c r="I98" s="1"/>
      <c r="J98" s="1"/>
      <c r="K98" s="1"/>
      <c r="L98" s="1"/>
      <c r="M98" s="1"/>
      <c r="N98" s="169"/>
    </row>
    <row r="99" spans="2:14" x14ac:dyDescent="0.2">
      <c r="B99" s="1"/>
      <c r="C99" s="1"/>
      <c r="D99" s="1"/>
      <c r="E99" s="1"/>
      <c r="F99" s="1"/>
      <c r="G99" s="1"/>
      <c r="H99" s="1"/>
      <c r="I99" s="1"/>
      <c r="J99" s="1"/>
      <c r="K99" s="1"/>
      <c r="L99" s="1"/>
      <c r="M99" s="1"/>
      <c r="N99" s="169"/>
    </row>
    <row r="100" spans="2:14" x14ac:dyDescent="0.2">
      <c r="B100" s="1"/>
      <c r="C100" s="1"/>
      <c r="D100" s="1"/>
      <c r="E100" s="1"/>
      <c r="F100" s="1"/>
      <c r="G100" s="1"/>
      <c r="H100" s="1"/>
      <c r="I100" s="1"/>
      <c r="J100" s="1"/>
      <c r="K100" s="1"/>
      <c r="L100" s="1"/>
      <c r="M100" s="1"/>
      <c r="N100" s="169"/>
    </row>
    <row r="101" spans="2:14" x14ac:dyDescent="0.2">
      <c r="B101" s="1"/>
      <c r="C101" s="1"/>
      <c r="D101" s="1"/>
      <c r="E101" s="1"/>
      <c r="F101" s="1"/>
      <c r="G101" s="1"/>
      <c r="H101" s="1"/>
      <c r="I101" s="1"/>
      <c r="J101" s="1"/>
      <c r="K101" s="1"/>
      <c r="L101" s="1"/>
      <c r="M101" s="1"/>
      <c r="N101" s="169"/>
    </row>
    <row r="102" spans="2:14" x14ac:dyDescent="0.2">
      <c r="B102" s="1"/>
      <c r="C102" s="1"/>
      <c r="D102" s="1"/>
      <c r="E102" s="1"/>
      <c r="F102" s="1"/>
      <c r="G102" s="1"/>
      <c r="H102" s="1"/>
      <c r="I102" s="1"/>
      <c r="J102" s="1"/>
      <c r="K102" s="1"/>
      <c r="L102" s="1"/>
      <c r="M102" s="1"/>
      <c r="N102" s="169"/>
    </row>
    <row r="103" spans="2:14" x14ac:dyDescent="0.2">
      <c r="B103" s="1"/>
      <c r="C103" s="1"/>
      <c r="D103" s="1"/>
      <c r="E103" s="1"/>
      <c r="F103" s="1"/>
      <c r="G103" s="1"/>
      <c r="H103" s="1"/>
      <c r="I103" s="1"/>
      <c r="J103" s="1"/>
      <c r="K103" s="1"/>
      <c r="L103" s="1"/>
      <c r="M103" s="1"/>
      <c r="N103" s="169"/>
    </row>
    <row r="104" spans="2:14" x14ac:dyDescent="0.2">
      <c r="B104" s="1"/>
      <c r="C104" s="1"/>
      <c r="D104" s="1"/>
      <c r="E104" s="1"/>
      <c r="F104" s="1"/>
      <c r="G104" s="1"/>
      <c r="H104" s="1"/>
      <c r="I104" s="1"/>
      <c r="J104" s="1"/>
      <c r="K104" s="1"/>
      <c r="L104" s="1"/>
      <c r="M104" s="1"/>
      <c r="N104" s="169"/>
    </row>
    <row r="105" spans="2:14" x14ac:dyDescent="0.2">
      <c r="B105" s="1"/>
      <c r="C105" s="1"/>
      <c r="D105" s="1"/>
      <c r="E105" s="1"/>
      <c r="F105" s="1"/>
      <c r="G105" s="1"/>
      <c r="H105" s="1"/>
      <c r="I105" s="1"/>
      <c r="J105" s="1"/>
      <c r="K105" s="1"/>
      <c r="L105" s="1"/>
      <c r="M105" s="1"/>
      <c r="N105" s="169"/>
    </row>
    <row r="106" spans="2:14" x14ac:dyDescent="0.2">
      <c r="B106" s="1"/>
      <c r="C106" s="1"/>
      <c r="D106" s="1"/>
      <c r="E106" s="1"/>
      <c r="F106" s="1"/>
      <c r="G106" s="1"/>
      <c r="H106" s="1"/>
      <c r="I106" s="1"/>
      <c r="J106" s="1"/>
      <c r="K106" s="1"/>
      <c r="L106" s="1"/>
      <c r="M106" s="1"/>
      <c r="N106" s="169"/>
    </row>
    <row r="107" spans="2:14" x14ac:dyDescent="0.2">
      <c r="B107" s="1"/>
      <c r="C107" s="1"/>
      <c r="D107" s="1"/>
      <c r="E107" s="1"/>
      <c r="F107" s="1"/>
      <c r="G107" s="1"/>
      <c r="H107" s="1"/>
      <c r="I107" s="1"/>
      <c r="J107" s="1"/>
      <c r="K107" s="1"/>
      <c r="L107" s="1"/>
      <c r="M107" s="1"/>
      <c r="N107" s="169"/>
    </row>
    <row r="108" spans="2:14" x14ac:dyDescent="0.2">
      <c r="B108" s="1"/>
      <c r="C108" s="1"/>
      <c r="D108" s="1"/>
      <c r="E108" s="1"/>
      <c r="F108" s="1"/>
      <c r="G108" s="1"/>
      <c r="H108" s="1"/>
      <c r="I108" s="1"/>
      <c r="J108" s="1"/>
      <c r="K108" s="1"/>
      <c r="L108" s="1"/>
      <c r="M108" s="1"/>
      <c r="N108" s="169"/>
    </row>
    <row r="109" spans="2:14" x14ac:dyDescent="0.2">
      <c r="B109" s="1"/>
      <c r="C109" s="1"/>
      <c r="D109" s="1"/>
      <c r="E109" s="1"/>
      <c r="F109" s="1"/>
      <c r="G109" s="1"/>
      <c r="H109" s="1"/>
      <c r="I109" s="1"/>
      <c r="J109" s="1"/>
      <c r="K109" s="1"/>
      <c r="L109" s="1"/>
      <c r="M109" s="1"/>
      <c r="N109" s="169"/>
    </row>
    <row r="110" spans="2:14" x14ac:dyDescent="0.2">
      <c r="B110" s="1"/>
      <c r="C110" s="1"/>
      <c r="D110" s="1"/>
      <c r="E110" s="1"/>
      <c r="F110" s="1"/>
      <c r="G110" s="1"/>
      <c r="H110" s="1"/>
      <c r="I110" s="1"/>
      <c r="J110" s="1"/>
      <c r="K110" s="1"/>
      <c r="L110" s="1"/>
      <c r="M110" s="1"/>
      <c r="N110" s="169"/>
    </row>
    <row r="111" spans="2:14" x14ac:dyDescent="0.2">
      <c r="B111" s="1"/>
      <c r="C111" s="1"/>
      <c r="D111" s="1"/>
      <c r="E111" s="1"/>
      <c r="F111" s="1"/>
      <c r="G111" s="1"/>
      <c r="H111" s="1"/>
      <c r="I111" s="1"/>
      <c r="J111" s="1"/>
      <c r="K111" s="1"/>
      <c r="L111" s="1"/>
      <c r="M111" s="1"/>
      <c r="N111" s="169"/>
    </row>
    <row r="112" spans="2:14" x14ac:dyDescent="0.2">
      <c r="B112" s="1"/>
      <c r="C112" s="1"/>
      <c r="D112" s="1"/>
      <c r="E112" s="1"/>
      <c r="F112" s="1"/>
      <c r="G112" s="1"/>
      <c r="H112" s="1"/>
      <c r="I112" s="1"/>
      <c r="J112" s="1"/>
      <c r="K112" s="1"/>
      <c r="L112" s="1"/>
      <c r="M112" s="1"/>
      <c r="N112" s="169"/>
    </row>
    <row r="113" spans="2:14" x14ac:dyDescent="0.2">
      <c r="B113" s="1"/>
      <c r="C113" s="1"/>
      <c r="D113" s="1"/>
      <c r="E113" s="1"/>
      <c r="F113" s="1"/>
      <c r="G113" s="1"/>
      <c r="H113" s="1"/>
      <c r="I113" s="1"/>
      <c r="J113" s="1"/>
      <c r="K113" s="1"/>
      <c r="L113" s="1"/>
      <c r="M113" s="1"/>
      <c r="N113" s="169"/>
    </row>
    <row r="114" spans="2:14" x14ac:dyDescent="0.2">
      <c r="B114" s="1"/>
      <c r="C114" s="1"/>
      <c r="D114" s="1"/>
      <c r="E114" s="1"/>
      <c r="F114" s="1"/>
      <c r="G114" s="1"/>
      <c r="H114" s="1"/>
      <c r="I114" s="1"/>
      <c r="J114" s="1"/>
      <c r="K114" s="1"/>
      <c r="L114" s="1"/>
      <c r="M114" s="1"/>
      <c r="N114" s="169"/>
    </row>
    <row r="115" spans="2:14" x14ac:dyDescent="0.2">
      <c r="B115" s="1"/>
      <c r="C115" s="1"/>
      <c r="D115" s="1"/>
      <c r="E115" s="1"/>
      <c r="F115" s="1"/>
      <c r="G115" s="1"/>
      <c r="H115" s="1"/>
      <c r="I115" s="1"/>
      <c r="J115" s="1"/>
      <c r="K115" s="1"/>
      <c r="L115" s="1"/>
      <c r="M115" s="1"/>
      <c r="N115" s="169"/>
    </row>
  </sheetData>
  <mergeCells count="2">
    <mergeCell ref="A1:N1"/>
    <mergeCell ref="G2:H2"/>
  </mergeCells>
  <phoneticPr fontId="0" type="noConversion"/>
  <conditionalFormatting sqref="N32">
    <cfRule type="top10" dxfId="1847" priority="87" bottom="1" rank="1"/>
    <cfRule type="top10" dxfId="1846" priority="88" rank="1"/>
  </conditionalFormatting>
  <conditionalFormatting sqref="B5:B32">
    <cfRule type="top10" dxfId="1845" priority="113" bottom="1" rank="1"/>
    <cfRule type="top10" dxfId="1844" priority="114" rank="1"/>
  </conditionalFormatting>
  <conditionalFormatting sqref="C5:C32">
    <cfRule type="top10" dxfId="1843" priority="23" bottom="1" rank="1"/>
    <cfRule type="top10" dxfId="1842" priority="24" rank="1"/>
  </conditionalFormatting>
  <conditionalFormatting sqref="D5:D32">
    <cfRule type="top10" dxfId="1841" priority="21" bottom="1" rank="1"/>
    <cfRule type="top10" dxfId="1840" priority="22" rank="1"/>
  </conditionalFormatting>
  <conditionalFormatting sqref="E5:E32">
    <cfRule type="top10" dxfId="1839" priority="19" bottom="1" rank="1"/>
    <cfRule type="top10" dxfId="1838" priority="20" rank="1"/>
  </conditionalFormatting>
  <conditionalFormatting sqref="F5:F32">
    <cfRule type="top10" dxfId="1837" priority="17" bottom="1" rank="1"/>
    <cfRule type="top10" dxfId="1836" priority="18" rank="1"/>
  </conditionalFormatting>
  <conditionalFormatting sqref="G5:G32">
    <cfRule type="top10" dxfId="1835" priority="15" bottom="1" rank="1"/>
    <cfRule type="top10" dxfId="1834" priority="16" rank="1"/>
  </conditionalFormatting>
  <conditionalFormatting sqref="H5:H32">
    <cfRule type="top10" dxfId="1833" priority="13" bottom="1" rank="1"/>
    <cfRule type="top10" dxfId="1832" priority="14" rank="1"/>
  </conditionalFormatting>
  <conditionalFormatting sqref="I5:I32">
    <cfRule type="top10" dxfId="1831" priority="11" bottom="1" rank="1"/>
    <cfRule type="top10" dxfId="1830" priority="12" rank="1"/>
  </conditionalFormatting>
  <conditionalFormatting sqref="J5:J32">
    <cfRule type="top10" dxfId="1829" priority="9" bottom="1" rank="1"/>
    <cfRule type="top10" dxfId="1828" priority="10" rank="1"/>
  </conditionalFormatting>
  <conditionalFormatting sqref="K5:K32">
    <cfRule type="top10" dxfId="1827" priority="7" bottom="1" rank="1"/>
    <cfRule type="top10" dxfId="1826" priority="8" rank="1"/>
  </conditionalFormatting>
  <conditionalFormatting sqref="L5:L32">
    <cfRule type="top10" dxfId="1825" priority="5" bottom="1" rank="1"/>
    <cfRule type="top10" dxfId="1824" priority="6" rank="1"/>
  </conditionalFormatting>
  <conditionalFormatting sqref="M5:M32">
    <cfRule type="top10" dxfId="1823" priority="3" bottom="1" rank="1"/>
    <cfRule type="top10" dxfId="1822" priority="4" rank="1"/>
  </conditionalFormatting>
  <conditionalFormatting sqref="N5:N32">
    <cfRule type="top10" dxfId="1821" priority="35" bottom="1" rank="1"/>
    <cfRule type="top10" dxfId="1820" priority="36" rank="1"/>
  </conditionalFormatting>
  <pageMargins left="0.75" right="0.75" top="1" bottom="1" header="0.5" footer="0.5"/>
  <pageSetup orientation="portrait" verticalDpi="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dimension ref="A1:AJ183"/>
  <sheetViews>
    <sheetView zoomScale="75" zoomScaleNormal="75" workbookViewId="0">
      <pane xSplit="1" ySplit="4" topLeftCell="B37" activePane="bottomRight" state="frozen"/>
      <selection activeCell="C149" sqref="C149:O149"/>
      <selection pane="topRight" activeCell="C149" sqref="C149:O149"/>
      <selection pane="bottomLeft" activeCell="C149" sqref="C149:O149"/>
      <selection pane="bottomRight" activeCell="N80" sqref="N80:N81"/>
    </sheetView>
  </sheetViews>
  <sheetFormatPr defaultRowHeight="12.75" x14ac:dyDescent="0.2"/>
  <cols>
    <col min="1" max="1" width="9.85546875" style="139" bestFit="1" customWidth="1"/>
    <col min="2" max="13" width="7.7109375" customWidth="1"/>
    <col min="14" max="14" width="9.85546875" style="103" customWidth="1"/>
    <col min="15" max="15" width="9.42578125" bestFit="1" customWidth="1"/>
    <col min="16" max="36" width="9.140625" style="10"/>
  </cols>
  <sheetData>
    <row r="1" spans="1:27" ht="16.5" thickBot="1" x14ac:dyDescent="0.3">
      <c r="A1" s="243" t="s">
        <v>24</v>
      </c>
      <c r="B1" s="244"/>
      <c r="C1" s="244"/>
      <c r="D1" s="244"/>
      <c r="E1" s="245"/>
      <c r="F1" s="245"/>
      <c r="G1" s="245"/>
      <c r="H1" s="245"/>
      <c r="I1" s="245"/>
      <c r="J1" s="245"/>
      <c r="K1" s="245"/>
      <c r="L1" s="245"/>
      <c r="M1" s="245"/>
      <c r="N1" s="246"/>
    </row>
    <row r="2" spans="1:27" ht="13.5" thickBot="1" x14ac:dyDescent="0.25">
      <c r="A2" s="135" t="s">
        <v>120</v>
      </c>
      <c r="B2" s="40" t="s">
        <v>175</v>
      </c>
      <c r="C2" s="37" t="s">
        <v>273</v>
      </c>
      <c r="D2" s="38"/>
      <c r="E2" s="58"/>
      <c r="F2" s="68"/>
      <c r="G2" s="247" t="s">
        <v>80</v>
      </c>
      <c r="H2" s="247"/>
      <c r="I2" s="69"/>
      <c r="J2" s="69"/>
      <c r="K2" s="69"/>
      <c r="L2" s="69"/>
      <c r="M2" s="69"/>
      <c r="N2" s="165"/>
    </row>
    <row r="3" spans="1:27" ht="13.5" thickBot="1" x14ac:dyDescent="0.25">
      <c r="A3" s="136"/>
      <c r="B3" s="41" t="s">
        <v>176</v>
      </c>
      <c r="C3" s="36" t="s">
        <v>274</v>
      </c>
      <c r="D3" s="39"/>
      <c r="E3" s="41" t="s">
        <v>78</v>
      </c>
      <c r="F3" s="65">
        <v>140.00000000000003</v>
      </c>
      <c r="G3" s="17"/>
      <c r="H3" s="66" t="s">
        <v>81</v>
      </c>
      <c r="I3" s="67">
        <v>42.672000000000004</v>
      </c>
      <c r="J3" s="17"/>
      <c r="K3" s="17"/>
      <c r="L3" s="17"/>
      <c r="M3" s="17"/>
      <c r="N3" s="39"/>
    </row>
    <row r="4" spans="1:27" ht="15.75" thickBot="1" x14ac:dyDescent="0.3">
      <c r="A4" s="137"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c r="P4" s="23"/>
      <c r="Q4" s="23"/>
      <c r="R4" s="23"/>
      <c r="S4" s="23"/>
      <c r="T4" s="23"/>
      <c r="U4" s="23"/>
      <c r="V4" s="23"/>
      <c r="W4" s="23"/>
      <c r="X4" s="23"/>
      <c r="Y4" s="23"/>
      <c r="Z4" s="23"/>
      <c r="AA4" s="23"/>
    </row>
    <row r="5" spans="1:27" ht="14.25" x14ac:dyDescent="0.2">
      <c r="A5" s="138">
        <v>1947</v>
      </c>
      <c r="B5" s="98"/>
      <c r="C5" s="98"/>
      <c r="D5" s="15"/>
      <c r="E5" s="98"/>
      <c r="F5" s="15"/>
      <c r="G5" s="15"/>
      <c r="H5" s="15"/>
      <c r="I5" s="15"/>
      <c r="J5" s="98">
        <v>761.49199999999996</v>
      </c>
      <c r="K5" s="98">
        <v>540.00400000000002</v>
      </c>
      <c r="L5" s="98">
        <v>152.4</v>
      </c>
      <c r="M5" s="98">
        <v>134.62</v>
      </c>
      <c r="N5" s="173" t="str">
        <f t="shared" ref="N5:N66" si="0">IF(COUNT(B5:M5)=12,SUM(B5:M5),"")</f>
        <v/>
      </c>
      <c r="O5" s="144" t="e">
        <f t="shared" ref="O5:O17" si="1">RANK(N5,N$5:N$85,0)</f>
        <v>#VALUE!</v>
      </c>
    </row>
    <row r="6" spans="1:27" ht="14.25" x14ac:dyDescent="0.2">
      <c r="A6" s="138">
        <v>1948</v>
      </c>
      <c r="B6" s="98">
        <v>43.688000000000002</v>
      </c>
      <c r="C6" s="98">
        <v>4.0640000000000001</v>
      </c>
      <c r="D6" s="98">
        <v>7.3659999999999997</v>
      </c>
      <c r="E6" s="98">
        <v>6.35</v>
      </c>
      <c r="F6" s="98">
        <v>226.06</v>
      </c>
      <c r="G6" s="98">
        <v>129.79400000000001</v>
      </c>
      <c r="H6" s="98">
        <v>247.142</v>
      </c>
      <c r="I6" s="98">
        <v>266.7</v>
      </c>
      <c r="J6" s="98">
        <v>255.77799999999999</v>
      </c>
      <c r="K6" s="98">
        <v>194.56399999999999</v>
      </c>
      <c r="L6" s="98">
        <v>519.42999999999995</v>
      </c>
      <c r="M6" s="98">
        <v>73.66</v>
      </c>
      <c r="N6" s="174">
        <f t="shared" si="0"/>
        <v>1974.5960000000002</v>
      </c>
      <c r="O6" s="144">
        <f t="shared" si="1"/>
        <v>49</v>
      </c>
    </row>
    <row r="7" spans="1:27" ht="14.25" x14ac:dyDescent="0.2">
      <c r="A7" s="138">
        <v>1949</v>
      </c>
      <c r="B7" s="98">
        <v>26.923999999999999</v>
      </c>
      <c r="C7" s="98">
        <v>8.3819999999999997</v>
      </c>
      <c r="D7" s="98">
        <v>3.302</v>
      </c>
      <c r="E7" s="98">
        <v>54.101999999999997</v>
      </c>
      <c r="F7" s="98">
        <v>274.57400000000001</v>
      </c>
      <c r="G7" s="98">
        <v>298.19600000000003</v>
      </c>
      <c r="H7" s="98">
        <v>160.52799999999999</v>
      </c>
      <c r="I7" s="98">
        <v>289.56</v>
      </c>
      <c r="J7" s="98">
        <v>489.96600000000001</v>
      </c>
      <c r="K7" s="98">
        <v>416.05199999999996</v>
      </c>
      <c r="L7" s="98">
        <v>496.06200000000001</v>
      </c>
      <c r="M7" s="98">
        <v>247.39599999999999</v>
      </c>
      <c r="N7" s="174">
        <f t="shared" si="0"/>
        <v>2765.0440000000003</v>
      </c>
      <c r="O7" s="144">
        <f t="shared" si="1"/>
        <v>7</v>
      </c>
    </row>
    <row r="8" spans="1:27" ht="14.25" x14ac:dyDescent="0.2">
      <c r="A8" s="138">
        <v>1950</v>
      </c>
      <c r="B8" s="98">
        <v>18.542000000000002</v>
      </c>
      <c r="C8" s="98">
        <v>44.45</v>
      </c>
      <c r="D8" s="98">
        <v>5.8419999999999996</v>
      </c>
      <c r="E8" s="98">
        <v>73.406000000000006</v>
      </c>
      <c r="F8" s="98">
        <v>377.44400000000002</v>
      </c>
      <c r="G8" s="98">
        <v>420.87799999999999</v>
      </c>
      <c r="H8" s="98">
        <v>296.92599999999999</v>
      </c>
      <c r="I8" s="98">
        <v>242.06200000000001</v>
      </c>
      <c r="J8" s="98">
        <v>324.10399999999998</v>
      </c>
      <c r="K8" s="98">
        <v>255.27</v>
      </c>
      <c r="L8" s="98">
        <v>541.02</v>
      </c>
      <c r="M8" s="98">
        <v>336.04199999999997</v>
      </c>
      <c r="N8" s="174">
        <f t="shared" si="0"/>
        <v>2935.9859999999999</v>
      </c>
      <c r="O8" s="144">
        <f t="shared" si="1"/>
        <v>4</v>
      </c>
    </row>
    <row r="9" spans="1:27" ht="14.25" x14ac:dyDescent="0.2">
      <c r="A9" s="138">
        <v>1951</v>
      </c>
      <c r="B9" s="98">
        <v>37.845999999999997</v>
      </c>
      <c r="C9" s="98">
        <v>114.04600000000001</v>
      </c>
      <c r="D9" s="98">
        <v>10.16</v>
      </c>
      <c r="E9" s="98">
        <v>128.01599999999999</v>
      </c>
      <c r="F9" s="98">
        <v>202.43799999999999</v>
      </c>
      <c r="G9" s="98">
        <v>135.12799999999999</v>
      </c>
      <c r="H9" s="98">
        <v>279.654</v>
      </c>
      <c r="I9" s="98">
        <v>198.12</v>
      </c>
      <c r="J9" s="98">
        <v>260.096</v>
      </c>
      <c r="K9" s="98">
        <v>239.01400000000001</v>
      </c>
      <c r="L9" s="98">
        <v>397.25599999999997</v>
      </c>
      <c r="M9" s="98">
        <v>164.084</v>
      </c>
      <c r="N9" s="174">
        <f t="shared" si="0"/>
        <v>2165.8579999999997</v>
      </c>
      <c r="O9" s="144">
        <f t="shared" si="1"/>
        <v>34</v>
      </c>
    </row>
    <row r="10" spans="1:27" ht="14.25" x14ac:dyDescent="0.2">
      <c r="A10" s="138">
        <v>1952</v>
      </c>
      <c r="B10" s="98">
        <v>75.183999999999997</v>
      </c>
      <c r="C10" s="98">
        <v>38.862000000000002</v>
      </c>
      <c r="D10" s="98">
        <v>4.3179999999999996</v>
      </c>
      <c r="E10" s="98">
        <v>77.724000000000004</v>
      </c>
      <c r="F10" s="98">
        <v>197.61199999999999</v>
      </c>
      <c r="G10" s="98">
        <v>153.16200000000001</v>
      </c>
      <c r="H10" s="98">
        <v>94.233999999999995</v>
      </c>
      <c r="I10" s="98">
        <v>204.72400000000002</v>
      </c>
      <c r="J10" s="98">
        <v>147.066</v>
      </c>
      <c r="K10" s="98">
        <v>364.23599999999999</v>
      </c>
      <c r="L10" s="98">
        <v>213.10600000000002</v>
      </c>
      <c r="M10" s="98">
        <v>301.24400000000003</v>
      </c>
      <c r="N10" s="174">
        <f t="shared" si="0"/>
        <v>1871.4720000000002</v>
      </c>
      <c r="O10" s="144">
        <f t="shared" si="1"/>
        <v>57</v>
      </c>
    </row>
    <row r="11" spans="1:27" ht="14.25" x14ac:dyDescent="0.2">
      <c r="A11" s="138">
        <v>1953</v>
      </c>
      <c r="B11" s="98">
        <v>185.928</v>
      </c>
      <c r="C11" s="98">
        <v>3.81</v>
      </c>
      <c r="D11" s="98">
        <v>11.176</v>
      </c>
      <c r="E11" s="98">
        <v>44.195999999999998</v>
      </c>
      <c r="F11" s="98">
        <v>270.51</v>
      </c>
      <c r="G11" s="98">
        <v>97.536000000000001</v>
      </c>
      <c r="H11" s="98">
        <v>153.66999999999999</v>
      </c>
      <c r="I11" s="98">
        <v>125.98399999999999</v>
      </c>
      <c r="J11" s="98">
        <v>182.11799999999999</v>
      </c>
      <c r="K11" s="98">
        <v>285.75</v>
      </c>
      <c r="L11" s="98">
        <v>416.56</v>
      </c>
      <c r="M11" s="98">
        <v>152.14599999999999</v>
      </c>
      <c r="N11" s="174">
        <f t="shared" si="0"/>
        <v>1929.3839999999998</v>
      </c>
      <c r="O11" s="144">
        <f t="shared" si="1"/>
        <v>51</v>
      </c>
    </row>
    <row r="12" spans="1:27" ht="14.25" x14ac:dyDescent="0.2">
      <c r="A12" s="138">
        <v>1954</v>
      </c>
      <c r="B12" s="98">
        <v>29.463999999999999</v>
      </c>
      <c r="C12" s="98">
        <v>21.335999999999999</v>
      </c>
      <c r="D12" s="98">
        <v>15.494</v>
      </c>
      <c r="E12" s="98">
        <v>117.09399999999999</v>
      </c>
      <c r="F12" s="98">
        <v>413.76600000000002</v>
      </c>
      <c r="G12" s="98">
        <v>312.166</v>
      </c>
      <c r="H12" s="98">
        <v>373.63400000000001</v>
      </c>
      <c r="I12" s="98">
        <v>381.50799999999998</v>
      </c>
      <c r="J12" s="98">
        <v>271.27199999999999</v>
      </c>
      <c r="K12" s="98">
        <v>264.92200000000003</v>
      </c>
      <c r="L12" s="98">
        <v>382.77800000000002</v>
      </c>
      <c r="M12" s="98">
        <v>163.57599999999999</v>
      </c>
      <c r="N12" s="174">
        <f t="shared" si="0"/>
        <v>2747.01</v>
      </c>
      <c r="O12" s="144">
        <f t="shared" si="1"/>
        <v>8</v>
      </c>
    </row>
    <row r="13" spans="1:27" ht="14.25" x14ac:dyDescent="0.2">
      <c r="A13" s="138">
        <v>1955</v>
      </c>
      <c r="B13" s="98">
        <v>222.50399999999999</v>
      </c>
      <c r="C13" s="98">
        <v>12.446</v>
      </c>
      <c r="D13" s="98">
        <v>59.69</v>
      </c>
      <c r="E13" s="98">
        <v>24.891999999999999</v>
      </c>
      <c r="F13" s="98">
        <v>292.608</v>
      </c>
      <c r="G13" s="98">
        <v>241.3</v>
      </c>
      <c r="H13" s="98">
        <v>250.69800000000001</v>
      </c>
      <c r="I13" s="98">
        <v>385.06400000000002</v>
      </c>
      <c r="J13" s="98">
        <v>294.38600000000002</v>
      </c>
      <c r="K13" s="98">
        <v>229.36199999999999</v>
      </c>
      <c r="L13" s="98">
        <v>422.40199999999993</v>
      </c>
      <c r="M13" s="98">
        <v>191.77</v>
      </c>
      <c r="N13" s="174">
        <f t="shared" si="0"/>
        <v>2627.1220000000003</v>
      </c>
      <c r="O13" s="144">
        <f t="shared" si="1"/>
        <v>13</v>
      </c>
    </row>
    <row r="14" spans="1:27" ht="14.25" x14ac:dyDescent="0.2">
      <c r="A14" s="138">
        <v>1956</v>
      </c>
      <c r="B14" s="98">
        <v>128.27000000000001</v>
      </c>
      <c r="C14" s="98">
        <v>24.891999999999999</v>
      </c>
      <c r="D14" s="98">
        <v>61.213999999999999</v>
      </c>
      <c r="E14" s="98">
        <v>107.95</v>
      </c>
      <c r="F14" s="98">
        <v>297.43400000000003</v>
      </c>
      <c r="G14" s="98">
        <v>213.36</v>
      </c>
      <c r="H14" s="98">
        <v>296.41800000000001</v>
      </c>
      <c r="I14" s="98">
        <v>113.28400000000001</v>
      </c>
      <c r="J14" s="98">
        <v>230.124</v>
      </c>
      <c r="K14" s="98">
        <v>364.49</v>
      </c>
      <c r="L14" s="98">
        <v>198.88200000000001</v>
      </c>
      <c r="M14" s="98">
        <v>73.914000000000001</v>
      </c>
      <c r="N14" s="174">
        <f t="shared" si="0"/>
        <v>2110.2320000000004</v>
      </c>
      <c r="O14" s="144">
        <f t="shared" si="1"/>
        <v>37</v>
      </c>
    </row>
    <row r="15" spans="1:27" ht="14.25" x14ac:dyDescent="0.2">
      <c r="A15" s="138">
        <v>1957</v>
      </c>
      <c r="B15" s="98">
        <v>27.178000000000001</v>
      </c>
      <c r="C15" s="98">
        <v>4.8259999999999996</v>
      </c>
      <c r="D15" s="98">
        <v>3.302</v>
      </c>
      <c r="E15" s="98">
        <v>0.50800000000000001</v>
      </c>
      <c r="F15" s="98">
        <v>394.46199999999999</v>
      </c>
      <c r="G15" s="98">
        <v>150.62200000000001</v>
      </c>
      <c r="H15" s="98">
        <v>195.834</v>
      </c>
      <c r="I15" s="98">
        <v>234.18799999999999</v>
      </c>
      <c r="J15" s="98">
        <v>122.17400000000001</v>
      </c>
      <c r="K15" s="98">
        <v>349.25</v>
      </c>
      <c r="L15" s="98">
        <v>209.804</v>
      </c>
      <c r="M15" s="98">
        <v>167.64</v>
      </c>
      <c r="N15" s="174">
        <f t="shared" si="0"/>
        <v>1859.788</v>
      </c>
      <c r="O15" s="144">
        <f t="shared" si="1"/>
        <v>59</v>
      </c>
    </row>
    <row r="16" spans="1:27" ht="14.25" x14ac:dyDescent="0.2">
      <c r="A16" s="138">
        <v>1958</v>
      </c>
      <c r="B16" s="98">
        <v>148.59</v>
      </c>
      <c r="C16" s="98">
        <v>125.476</v>
      </c>
      <c r="D16" s="98">
        <v>99.06</v>
      </c>
      <c r="E16" s="98">
        <v>69.849999999999994</v>
      </c>
      <c r="F16" s="98">
        <v>295.14800000000002</v>
      </c>
      <c r="G16" s="98">
        <v>287.274</v>
      </c>
      <c r="H16" s="98">
        <v>158.49600000000001</v>
      </c>
      <c r="I16" s="98">
        <v>274.32</v>
      </c>
      <c r="J16" s="98">
        <v>295.40199999999999</v>
      </c>
      <c r="K16" s="98">
        <v>328.42200000000003</v>
      </c>
      <c r="L16" s="98">
        <v>125.98399999999999</v>
      </c>
      <c r="M16" s="98">
        <v>91.947999999999993</v>
      </c>
      <c r="N16" s="174">
        <f t="shared" si="0"/>
        <v>2299.9700000000003</v>
      </c>
      <c r="O16" s="144">
        <f t="shared" si="1"/>
        <v>28</v>
      </c>
    </row>
    <row r="17" spans="1:16" ht="14.25" x14ac:dyDescent="0.2">
      <c r="A17" s="138">
        <v>1959</v>
      </c>
      <c r="B17" s="98">
        <v>13.462</v>
      </c>
      <c r="C17" s="98">
        <v>0</v>
      </c>
      <c r="D17" s="98">
        <v>9.9060000000000006</v>
      </c>
      <c r="E17" s="98">
        <v>60.198</v>
      </c>
      <c r="F17" s="98">
        <v>181.35599999999999</v>
      </c>
      <c r="G17" s="98">
        <v>249.68199999999999</v>
      </c>
      <c r="H17" s="98">
        <v>158.49600000000001</v>
      </c>
      <c r="I17" s="98">
        <v>184.91200000000001</v>
      </c>
      <c r="J17" s="98">
        <v>262.12799999999999</v>
      </c>
      <c r="K17" s="98">
        <v>396.49400000000003</v>
      </c>
      <c r="L17" s="98">
        <v>198.62799999999999</v>
      </c>
      <c r="M17" s="98">
        <v>394.46199999999999</v>
      </c>
      <c r="N17" s="174">
        <f t="shared" si="0"/>
        <v>2109.7240000000002</v>
      </c>
      <c r="O17" s="144">
        <f t="shared" si="1"/>
        <v>38</v>
      </c>
    </row>
    <row r="18" spans="1:16" x14ac:dyDescent="0.2">
      <c r="A18" s="138">
        <v>1960</v>
      </c>
      <c r="B18" s="98">
        <v>57.911999999999999</v>
      </c>
      <c r="C18" s="98">
        <v>9.1440000000000001</v>
      </c>
      <c r="D18" s="98">
        <v>128.27000000000001</v>
      </c>
      <c r="E18" s="98">
        <v>248.41200000000001</v>
      </c>
      <c r="F18" s="98">
        <v>225.04400000000001</v>
      </c>
      <c r="G18" s="98">
        <v>374.142</v>
      </c>
      <c r="H18" s="98">
        <v>201.67599999999999</v>
      </c>
      <c r="I18" s="98"/>
      <c r="J18" s="98"/>
      <c r="K18" s="98"/>
      <c r="L18" s="98">
        <v>273.55799999999999</v>
      </c>
      <c r="M18" s="98">
        <v>521.97</v>
      </c>
      <c r="N18" s="174"/>
    </row>
    <row r="19" spans="1:16" ht="14.25" x14ac:dyDescent="0.2">
      <c r="A19" s="138">
        <v>1961</v>
      </c>
      <c r="B19" s="98">
        <v>24.891999999999999</v>
      </c>
      <c r="C19" s="98">
        <v>11.683999999999999</v>
      </c>
      <c r="D19" s="98">
        <v>24.891999999999999</v>
      </c>
      <c r="E19" s="98">
        <v>28.193999999999999</v>
      </c>
      <c r="F19" s="98">
        <v>199.64400000000001</v>
      </c>
      <c r="G19" s="98">
        <v>286.00400000000002</v>
      </c>
      <c r="H19" s="98">
        <v>132.08000000000001</v>
      </c>
      <c r="I19" s="98">
        <v>234.44200000000001</v>
      </c>
      <c r="J19" s="98">
        <v>514.85799999999995</v>
      </c>
      <c r="K19" s="98">
        <v>375.666</v>
      </c>
      <c r="L19" s="98">
        <v>340.36</v>
      </c>
      <c r="M19" s="98">
        <v>132.84200000000001</v>
      </c>
      <c r="N19" s="174">
        <f t="shared" si="0"/>
        <v>2305.558</v>
      </c>
      <c r="O19" s="144">
        <f>RANK(N19,N$5:N$85,0)</f>
        <v>27</v>
      </c>
    </row>
    <row r="20" spans="1:16" ht="14.25" x14ac:dyDescent="0.2">
      <c r="A20" s="138">
        <v>1962</v>
      </c>
      <c r="B20" s="98">
        <v>21.082000000000001</v>
      </c>
      <c r="C20" s="98">
        <v>23.367999999999999</v>
      </c>
      <c r="D20" s="98">
        <v>20.827999999999999</v>
      </c>
      <c r="E20" s="98">
        <v>77.977999999999994</v>
      </c>
      <c r="F20" s="98">
        <v>255.524</v>
      </c>
      <c r="G20" s="98">
        <v>228.346</v>
      </c>
      <c r="H20" s="98">
        <v>295.14800000000002</v>
      </c>
      <c r="I20" s="98">
        <v>309.88</v>
      </c>
      <c r="J20" s="98">
        <v>392.93799999999999</v>
      </c>
      <c r="K20" s="98">
        <v>246.63399999999999</v>
      </c>
      <c r="L20" s="98">
        <v>271.27199999999999</v>
      </c>
      <c r="M20" s="98">
        <v>205.74</v>
      </c>
      <c r="N20" s="174">
        <f t="shared" si="0"/>
        <v>2348.7380000000003</v>
      </c>
      <c r="O20" s="144">
        <f>RANK(N20,N$5:N$85,0)</f>
        <v>22</v>
      </c>
    </row>
    <row r="21" spans="1:16" x14ac:dyDescent="0.2">
      <c r="A21" s="138">
        <v>1963</v>
      </c>
      <c r="B21" s="98">
        <v>100.83799999999999</v>
      </c>
      <c r="C21" s="98">
        <v>28.956</v>
      </c>
      <c r="D21" s="98">
        <v>58.165999999999997</v>
      </c>
      <c r="E21" s="98">
        <v>229.108</v>
      </c>
      <c r="F21" s="98">
        <v>275.33600000000001</v>
      </c>
      <c r="G21" s="98">
        <v>391.41399999999999</v>
      </c>
      <c r="H21" s="98">
        <v>315.46800000000002</v>
      </c>
      <c r="I21" s="98">
        <v>535.43200000000002</v>
      </c>
      <c r="J21" s="98">
        <v>460.50200000000001</v>
      </c>
      <c r="K21" s="98"/>
      <c r="L21" s="98"/>
      <c r="M21" s="98">
        <v>188.976</v>
      </c>
      <c r="N21" s="174"/>
    </row>
    <row r="22" spans="1:16" x14ac:dyDescent="0.2">
      <c r="A22" s="138">
        <v>1964</v>
      </c>
      <c r="B22" s="98">
        <v>25.908000000000001</v>
      </c>
      <c r="C22" s="98"/>
      <c r="D22" s="98"/>
      <c r="E22" s="98"/>
      <c r="F22" s="98"/>
      <c r="G22" s="98"/>
      <c r="H22" s="98"/>
      <c r="I22" s="98"/>
      <c r="J22" s="98"/>
      <c r="K22" s="98"/>
      <c r="L22" s="98"/>
      <c r="M22" s="98"/>
      <c r="N22" s="174"/>
    </row>
    <row r="23" spans="1:16" ht="14.25" x14ac:dyDescent="0.2">
      <c r="A23" s="138">
        <v>1965</v>
      </c>
      <c r="B23" s="98">
        <v>109.982</v>
      </c>
      <c r="C23" s="98">
        <v>4.8260000000000005</v>
      </c>
      <c r="D23" s="98">
        <v>0</v>
      </c>
      <c r="E23" s="98">
        <v>1.016</v>
      </c>
      <c r="F23" s="98">
        <v>124.46</v>
      </c>
      <c r="G23" s="98">
        <v>104.39400000000002</v>
      </c>
      <c r="H23" s="98">
        <v>60.706000000000003</v>
      </c>
      <c r="I23" s="98">
        <v>272.54199999999997</v>
      </c>
      <c r="J23" s="98">
        <v>173.22800000000004</v>
      </c>
      <c r="K23" s="98">
        <v>468.88399999999996</v>
      </c>
      <c r="L23" s="98">
        <v>433.57800000000003</v>
      </c>
      <c r="M23" s="98">
        <v>124.714</v>
      </c>
      <c r="N23" s="174">
        <f t="shared" si="0"/>
        <v>1878.33</v>
      </c>
      <c r="O23" s="144">
        <f>RANK(N23,N$5:N$85,0)</f>
        <v>55</v>
      </c>
      <c r="P23" s="13"/>
    </row>
    <row r="24" spans="1:16" x14ac:dyDescent="0.2">
      <c r="A24" s="138">
        <v>1966</v>
      </c>
      <c r="B24" s="98">
        <v>47.244</v>
      </c>
      <c r="C24" s="98">
        <v>0.50800000000000001</v>
      </c>
      <c r="D24" s="98">
        <v>21.59</v>
      </c>
      <c r="E24" s="98">
        <v>62.483999999999995</v>
      </c>
      <c r="F24" s="98" t="s">
        <v>60</v>
      </c>
      <c r="G24" s="98" t="s">
        <v>60</v>
      </c>
      <c r="H24" s="98">
        <v>200.91400000000002</v>
      </c>
      <c r="I24" s="98">
        <v>328.42199999999997</v>
      </c>
      <c r="J24" s="98" t="s">
        <v>60</v>
      </c>
      <c r="K24" s="98">
        <v>134.61999999999998</v>
      </c>
      <c r="L24" s="98" t="s">
        <v>60</v>
      </c>
      <c r="M24" s="98">
        <v>308.61</v>
      </c>
      <c r="N24" s="174"/>
      <c r="P24" s="13"/>
    </row>
    <row r="25" spans="1:16" x14ac:dyDescent="0.2">
      <c r="A25" s="138">
        <v>1967</v>
      </c>
      <c r="B25" s="98">
        <v>36.83</v>
      </c>
      <c r="C25" s="98">
        <v>10.414000000000001</v>
      </c>
      <c r="D25" s="98" t="s">
        <v>60</v>
      </c>
      <c r="E25" s="98" t="s">
        <v>60</v>
      </c>
      <c r="F25" s="98" t="s">
        <v>60</v>
      </c>
      <c r="G25" s="98">
        <v>472.44000000000005</v>
      </c>
      <c r="H25" s="98">
        <v>185.42000000000002</v>
      </c>
      <c r="I25" s="98">
        <v>315.976</v>
      </c>
      <c r="J25" s="98">
        <v>270.00200000000001</v>
      </c>
      <c r="K25" s="98">
        <v>384.55600000000004</v>
      </c>
      <c r="L25" s="98" t="s">
        <v>60</v>
      </c>
      <c r="M25" s="98" t="s">
        <v>60</v>
      </c>
      <c r="N25" s="174"/>
      <c r="P25" s="13"/>
    </row>
    <row r="26" spans="1:16" x14ac:dyDescent="0.2">
      <c r="A26" s="138">
        <v>1968</v>
      </c>
      <c r="B26" s="98">
        <v>5.3339999999999996</v>
      </c>
      <c r="C26" s="98">
        <v>129.03199999999998</v>
      </c>
      <c r="D26" s="98">
        <v>65.531999999999996</v>
      </c>
      <c r="E26" s="98">
        <v>13.207999999999998</v>
      </c>
      <c r="F26" s="98">
        <v>388.87400000000008</v>
      </c>
      <c r="G26" s="98">
        <v>468.37600000000009</v>
      </c>
      <c r="H26" s="98">
        <v>80.010000000000019</v>
      </c>
      <c r="I26" s="98">
        <v>287.7820000000001</v>
      </c>
      <c r="J26" s="98">
        <v>385.572</v>
      </c>
      <c r="K26" s="98">
        <v>399.2879999999999</v>
      </c>
      <c r="L26" s="98" t="s">
        <v>60</v>
      </c>
      <c r="M26" s="98" t="s">
        <v>60</v>
      </c>
      <c r="N26" s="174"/>
      <c r="P26" s="13"/>
    </row>
    <row r="27" spans="1:16" ht="14.25" x14ac:dyDescent="0.2">
      <c r="A27" s="138">
        <v>1969</v>
      </c>
      <c r="B27" s="98">
        <v>63.245999999999995</v>
      </c>
      <c r="C27" s="98">
        <v>35.56</v>
      </c>
      <c r="D27" s="98">
        <v>3.556</v>
      </c>
      <c r="E27" s="98">
        <v>173.98999999999998</v>
      </c>
      <c r="F27" s="98">
        <v>229.108</v>
      </c>
      <c r="G27" s="98">
        <v>245.364</v>
      </c>
      <c r="H27" s="98">
        <v>131.82599999999999</v>
      </c>
      <c r="I27" s="98">
        <v>306.57800000000003</v>
      </c>
      <c r="J27" s="98">
        <v>172.97399999999999</v>
      </c>
      <c r="K27" s="98">
        <v>421.38600000000002</v>
      </c>
      <c r="L27" s="98">
        <v>384.04799999999994</v>
      </c>
      <c r="M27" s="98">
        <v>175.768</v>
      </c>
      <c r="N27" s="174">
        <f t="shared" si="0"/>
        <v>2343.404</v>
      </c>
      <c r="O27" s="144">
        <f t="shared" ref="O27:O70" si="2">RANK(N27,N$5:N$85,0)</f>
        <v>23</v>
      </c>
      <c r="P27" s="13"/>
    </row>
    <row r="28" spans="1:16" ht="14.25" x14ac:dyDescent="0.2">
      <c r="A28" s="138">
        <v>1970</v>
      </c>
      <c r="B28" s="98">
        <v>155.44799999999998</v>
      </c>
      <c r="C28" s="98">
        <v>52.57800000000001</v>
      </c>
      <c r="D28" s="98">
        <v>107.95</v>
      </c>
      <c r="E28" s="98">
        <v>114.80800000000004</v>
      </c>
      <c r="F28" s="98">
        <v>325.37400000000002</v>
      </c>
      <c r="G28" s="98">
        <v>216.66200000000003</v>
      </c>
      <c r="H28" s="98">
        <v>162.81399999999999</v>
      </c>
      <c r="I28" s="98">
        <v>305.81600000000003</v>
      </c>
      <c r="J28" s="98">
        <v>330.45399999999995</v>
      </c>
      <c r="K28" s="98">
        <v>269.24</v>
      </c>
      <c r="L28" s="98">
        <v>382.524</v>
      </c>
      <c r="M28" s="98">
        <v>430.02200000000005</v>
      </c>
      <c r="N28" s="174">
        <f t="shared" si="0"/>
        <v>2853.69</v>
      </c>
      <c r="O28" s="144">
        <f t="shared" si="2"/>
        <v>5</v>
      </c>
      <c r="P28" s="13"/>
    </row>
    <row r="29" spans="1:16" ht="14.25" x14ac:dyDescent="0.2">
      <c r="A29" s="138">
        <v>1971</v>
      </c>
      <c r="B29" s="98">
        <v>108.53420000000001</v>
      </c>
      <c r="C29" s="98">
        <v>55.118000000000002</v>
      </c>
      <c r="D29" s="98">
        <v>68.072000000000003</v>
      </c>
      <c r="E29" s="98">
        <v>4.8259999999999996</v>
      </c>
      <c r="F29" s="98">
        <v>449.32599999999996</v>
      </c>
      <c r="G29" s="98">
        <v>323.34200000000004</v>
      </c>
      <c r="H29" s="98">
        <v>152.654</v>
      </c>
      <c r="I29" s="98">
        <v>322.5800000000001</v>
      </c>
      <c r="J29" s="98">
        <v>195.57999999999998</v>
      </c>
      <c r="K29" s="98">
        <v>264.15999999999997</v>
      </c>
      <c r="L29" s="98">
        <v>309.88000000000005</v>
      </c>
      <c r="M29" s="98">
        <v>40.64</v>
      </c>
      <c r="N29" s="174">
        <f t="shared" si="0"/>
        <v>2294.7121999999999</v>
      </c>
      <c r="O29" s="144">
        <f t="shared" si="2"/>
        <v>29</v>
      </c>
      <c r="P29" s="13"/>
    </row>
    <row r="30" spans="1:16" ht="14.25" x14ac:dyDescent="0.2">
      <c r="A30" s="138">
        <v>1972</v>
      </c>
      <c r="B30" s="98">
        <v>160.02000000000001</v>
      </c>
      <c r="C30" s="98">
        <v>50.79999999999999</v>
      </c>
      <c r="D30" s="98">
        <v>27.94</v>
      </c>
      <c r="E30" s="98">
        <v>256.53999999999996</v>
      </c>
      <c r="F30" s="98">
        <v>210.82</v>
      </c>
      <c r="G30" s="98">
        <v>304.8</v>
      </c>
      <c r="H30" s="98">
        <v>101.60000000000001</v>
      </c>
      <c r="I30" s="98">
        <v>172.72</v>
      </c>
      <c r="J30" s="98">
        <v>294.64</v>
      </c>
      <c r="K30" s="98">
        <v>266.70000000000005</v>
      </c>
      <c r="L30" s="98">
        <v>198.11999999999998</v>
      </c>
      <c r="M30" s="98">
        <v>50.8</v>
      </c>
      <c r="N30" s="174">
        <f t="shared" si="0"/>
        <v>2095.4999999999995</v>
      </c>
      <c r="O30" s="144">
        <f t="shared" si="2"/>
        <v>41</v>
      </c>
      <c r="P30" s="13"/>
    </row>
    <row r="31" spans="1:16" ht="14.25" x14ac:dyDescent="0.2">
      <c r="A31" s="138">
        <v>1973</v>
      </c>
      <c r="B31" s="98">
        <v>22.86</v>
      </c>
      <c r="C31" s="98">
        <v>2.54</v>
      </c>
      <c r="D31" s="98">
        <v>0</v>
      </c>
      <c r="E31" s="98">
        <v>68.58</v>
      </c>
      <c r="F31" s="98">
        <v>228.6</v>
      </c>
      <c r="G31" s="98">
        <v>284.47999999999996</v>
      </c>
      <c r="H31" s="98">
        <v>124.46000000000001</v>
      </c>
      <c r="I31" s="98">
        <v>132.08000000000001</v>
      </c>
      <c r="J31" s="98">
        <v>269.24</v>
      </c>
      <c r="K31" s="98">
        <v>480.06000000000017</v>
      </c>
      <c r="L31" s="98">
        <v>495.30000000000007</v>
      </c>
      <c r="M31" s="98">
        <v>205.73999999999998</v>
      </c>
      <c r="N31" s="174">
        <f t="shared" si="0"/>
        <v>2313.94</v>
      </c>
      <c r="O31" s="144">
        <f t="shared" si="2"/>
        <v>25</v>
      </c>
      <c r="P31" s="13"/>
    </row>
    <row r="32" spans="1:16" ht="14.25" x14ac:dyDescent="0.2">
      <c r="A32" s="138">
        <v>1974</v>
      </c>
      <c r="B32" s="98">
        <v>7.62</v>
      </c>
      <c r="C32" s="98">
        <v>25.4</v>
      </c>
      <c r="D32" s="98">
        <v>17.78</v>
      </c>
      <c r="E32" s="98">
        <v>30.479999999999997</v>
      </c>
      <c r="F32" s="98">
        <v>121.92000000000002</v>
      </c>
      <c r="G32" s="98">
        <v>165.1</v>
      </c>
      <c r="H32" s="98">
        <v>246.38</v>
      </c>
      <c r="I32" s="98">
        <v>182.88</v>
      </c>
      <c r="J32" s="98">
        <v>182.88</v>
      </c>
      <c r="K32" s="98">
        <v>457.20000000000005</v>
      </c>
      <c r="L32" s="98">
        <v>393.7</v>
      </c>
      <c r="M32" s="98">
        <v>43.179999999999993</v>
      </c>
      <c r="N32" s="174">
        <f t="shared" si="0"/>
        <v>1874.5200000000002</v>
      </c>
      <c r="O32" s="144">
        <f t="shared" si="2"/>
        <v>56</v>
      </c>
      <c r="P32" s="13"/>
    </row>
    <row r="33" spans="1:16" ht="14.25" x14ac:dyDescent="0.2">
      <c r="A33" s="138">
        <v>1975</v>
      </c>
      <c r="B33" s="98">
        <v>7.62</v>
      </c>
      <c r="C33" s="98">
        <v>30.48</v>
      </c>
      <c r="D33" s="98">
        <v>25.4</v>
      </c>
      <c r="E33" s="98">
        <v>17.779999999999998</v>
      </c>
      <c r="F33" s="98">
        <v>314.95999999999998</v>
      </c>
      <c r="G33" s="98">
        <v>320.03999999999996</v>
      </c>
      <c r="H33" s="98">
        <v>200.66000000000003</v>
      </c>
      <c r="I33" s="98">
        <v>317.5</v>
      </c>
      <c r="J33" s="98">
        <v>312.42</v>
      </c>
      <c r="K33" s="98">
        <v>680.71999999999991</v>
      </c>
      <c r="L33" s="98">
        <v>472.44000000000017</v>
      </c>
      <c r="M33" s="98">
        <v>373.38</v>
      </c>
      <c r="N33" s="174">
        <f t="shared" si="0"/>
        <v>3073.4</v>
      </c>
      <c r="O33" s="144">
        <f t="shared" si="2"/>
        <v>1</v>
      </c>
      <c r="P33" s="13"/>
    </row>
    <row r="34" spans="1:16" ht="14.25" x14ac:dyDescent="0.2">
      <c r="A34" s="138">
        <v>1976</v>
      </c>
      <c r="B34" s="98">
        <v>33.020000000000003</v>
      </c>
      <c r="C34" s="98">
        <v>22.86</v>
      </c>
      <c r="D34" s="98">
        <v>0</v>
      </c>
      <c r="E34" s="98">
        <v>119.38000000000001</v>
      </c>
      <c r="F34" s="98">
        <v>213.35999999999999</v>
      </c>
      <c r="G34" s="98">
        <v>119.38000000000001</v>
      </c>
      <c r="H34" s="98">
        <v>88.899999999999991</v>
      </c>
      <c r="I34" s="98">
        <v>101.60000000000002</v>
      </c>
      <c r="J34" s="98">
        <v>314.96000000000004</v>
      </c>
      <c r="K34" s="98">
        <v>358.14000000000016</v>
      </c>
      <c r="L34" s="98">
        <v>124.46000000000001</v>
      </c>
      <c r="M34" s="98">
        <v>60.959999999999994</v>
      </c>
      <c r="N34" s="174">
        <f t="shared" si="0"/>
        <v>1557.0200000000002</v>
      </c>
      <c r="O34" s="144">
        <f t="shared" si="2"/>
        <v>65</v>
      </c>
      <c r="P34" s="13"/>
    </row>
    <row r="35" spans="1:16" ht="14.25" x14ac:dyDescent="0.2">
      <c r="A35" s="138">
        <v>1977</v>
      </c>
      <c r="B35" s="98">
        <v>17.78</v>
      </c>
      <c r="C35" s="98">
        <v>10.16</v>
      </c>
      <c r="D35" s="98">
        <v>2.54</v>
      </c>
      <c r="E35" s="98">
        <v>22.86</v>
      </c>
      <c r="F35" s="98">
        <v>251.46</v>
      </c>
      <c r="G35" s="98">
        <v>109.22000000000001</v>
      </c>
      <c r="H35" s="98">
        <v>165.10000000000002</v>
      </c>
      <c r="I35" s="98">
        <v>271.77999999999997</v>
      </c>
      <c r="J35" s="98">
        <v>210.82000000000002</v>
      </c>
      <c r="K35" s="98">
        <v>408.94000000000005</v>
      </c>
      <c r="L35" s="98">
        <v>304.80000000000007</v>
      </c>
      <c r="M35" s="98">
        <v>91.44</v>
      </c>
      <c r="N35" s="174">
        <f t="shared" si="0"/>
        <v>1866.9</v>
      </c>
      <c r="O35" s="144">
        <f t="shared" si="2"/>
        <v>58</v>
      </c>
      <c r="P35" s="13"/>
    </row>
    <row r="36" spans="1:16" ht="14.25" x14ac:dyDescent="0.2">
      <c r="A36" s="138">
        <v>1978</v>
      </c>
      <c r="B36" s="98">
        <v>83.820000000000007</v>
      </c>
      <c r="C36" s="98">
        <v>12.7</v>
      </c>
      <c r="D36" s="98">
        <v>78.739999999999995</v>
      </c>
      <c r="E36" s="98">
        <v>302.26</v>
      </c>
      <c r="F36" s="98">
        <v>355.6</v>
      </c>
      <c r="G36" s="98">
        <v>355.6</v>
      </c>
      <c r="H36" s="98">
        <v>246.38000000000002</v>
      </c>
      <c r="I36" s="98">
        <v>271.77999999999992</v>
      </c>
      <c r="J36" s="98">
        <v>198.11999999999998</v>
      </c>
      <c r="K36" s="98">
        <v>373.38</v>
      </c>
      <c r="L36" s="98">
        <v>172.72</v>
      </c>
      <c r="M36" s="98">
        <v>25.4</v>
      </c>
      <c r="N36" s="174">
        <f t="shared" si="0"/>
        <v>2476.5</v>
      </c>
      <c r="O36" s="144">
        <f t="shared" si="2"/>
        <v>17</v>
      </c>
      <c r="P36" s="13"/>
    </row>
    <row r="37" spans="1:16" ht="14.25" x14ac:dyDescent="0.2">
      <c r="A37" s="138">
        <v>1979</v>
      </c>
      <c r="B37" s="98">
        <v>12.7</v>
      </c>
      <c r="C37" s="98">
        <v>0</v>
      </c>
      <c r="D37" s="98">
        <v>2.54</v>
      </c>
      <c r="E37" s="98">
        <v>132.07999999999998</v>
      </c>
      <c r="F37" s="98">
        <v>203.20000000000002</v>
      </c>
      <c r="G37" s="98">
        <v>304.8</v>
      </c>
      <c r="H37" s="98">
        <v>347.97999999999996</v>
      </c>
      <c r="I37" s="98">
        <v>205.74</v>
      </c>
      <c r="J37" s="98">
        <v>259.08</v>
      </c>
      <c r="K37" s="98">
        <v>215.90000000000003</v>
      </c>
      <c r="L37" s="98">
        <v>154.94000000000005</v>
      </c>
      <c r="M37" s="98">
        <v>101.60000000000002</v>
      </c>
      <c r="N37" s="174">
        <f t="shared" si="0"/>
        <v>1940.56</v>
      </c>
      <c r="O37" s="144">
        <f t="shared" si="2"/>
        <v>50</v>
      </c>
      <c r="P37" s="13"/>
    </row>
    <row r="38" spans="1:16" ht="14.25" x14ac:dyDescent="0.2">
      <c r="A38" s="138">
        <v>1980</v>
      </c>
      <c r="B38" s="98">
        <v>86.360000000000014</v>
      </c>
      <c r="C38" s="98">
        <v>48.26</v>
      </c>
      <c r="D38" s="98">
        <v>2.54</v>
      </c>
      <c r="E38" s="98">
        <v>43.18</v>
      </c>
      <c r="F38" s="98">
        <v>375.92</v>
      </c>
      <c r="G38" s="98">
        <v>243.84</v>
      </c>
      <c r="H38" s="98">
        <v>388.62000000000006</v>
      </c>
      <c r="I38" s="98">
        <v>226.05999999999997</v>
      </c>
      <c r="J38" s="98">
        <v>198.11999999999998</v>
      </c>
      <c r="K38" s="98">
        <v>309.88</v>
      </c>
      <c r="L38" s="98">
        <v>429.26</v>
      </c>
      <c r="M38" s="98">
        <v>177.8</v>
      </c>
      <c r="N38" s="174">
        <f t="shared" si="0"/>
        <v>2529.84</v>
      </c>
      <c r="O38" s="144">
        <f t="shared" si="2"/>
        <v>14</v>
      </c>
      <c r="P38" s="13"/>
    </row>
    <row r="39" spans="1:16" ht="14.25" x14ac:dyDescent="0.2">
      <c r="A39" s="138">
        <v>1981</v>
      </c>
      <c r="B39" s="98">
        <v>170.18</v>
      </c>
      <c r="C39" s="98">
        <v>30.48</v>
      </c>
      <c r="D39" s="98">
        <v>38.1</v>
      </c>
      <c r="E39" s="98">
        <v>307.34000000000003</v>
      </c>
      <c r="F39" s="98">
        <v>373.38</v>
      </c>
      <c r="G39" s="98">
        <v>261.62</v>
      </c>
      <c r="H39" s="98">
        <v>261.62</v>
      </c>
      <c r="I39" s="98">
        <v>325.12</v>
      </c>
      <c r="J39" s="98">
        <v>144.78000000000003</v>
      </c>
      <c r="K39" s="98">
        <v>210.82000000000002</v>
      </c>
      <c r="L39" s="98">
        <v>373.38000000000005</v>
      </c>
      <c r="M39" s="98">
        <v>246.38000000000005</v>
      </c>
      <c r="N39" s="174">
        <f t="shared" si="0"/>
        <v>2743.2</v>
      </c>
      <c r="O39" s="144">
        <f t="shared" si="2"/>
        <v>9</v>
      </c>
      <c r="P39" s="13"/>
    </row>
    <row r="40" spans="1:16" ht="14.25" x14ac:dyDescent="0.2">
      <c r="A40" s="138">
        <v>1982</v>
      </c>
      <c r="B40" s="98">
        <v>147.32</v>
      </c>
      <c r="C40" s="98">
        <v>12.7</v>
      </c>
      <c r="D40" s="98">
        <v>20.32</v>
      </c>
      <c r="E40" s="98">
        <v>68.58</v>
      </c>
      <c r="F40" s="98">
        <v>266.70000000000005</v>
      </c>
      <c r="G40" s="98">
        <v>190.5</v>
      </c>
      <c r="H40" s="98">
        <v>132.08000000000004</v>
      </c>
      <c r="I40" s="98">
        <v>264.15999999999997</v>
      </c>
      <c r="J40" s="98">
        <v>218.44</v>
      </c>
      <c r="K40" s="98">
        <v>383.53999999999996</v>
      </c>
      <c r="L40" s="98">
        <v>139.70000000000002</v>
      </c>
      <c r="M40" s="98">
        <v>15.239999999999998</v>
      </c>
      <c r="N40" s="174">
        <f t="shared" si="0"/>
        <v>1859.2800000000002</v>
      </c>
      <c r="O40" s="144">
        <f t="shared" si="2"/>
        <v>60</v>
      </c>
      <c r="P40" s="13"/>
    </row>
    <row r="41" spans="1:16" ht="14.25" x14ac:dyDescent="0.2">
      <c r="A41" s="138">
        <v>1983</v>
      </c>
      <c r="B41" s="98">
        <v>27.94</v>
      </c>
      <c r="C41" s="98">
        <v>10.16</v>
      </c>
      <c r="D41" s="98">
        <v>17.78</v>
      </c>
      <c r="E41" s="98">
        <v>27.94</v>
      </c>
      <c r="F41" s="98">
        <v>218.43999999999997</v>
      </c>
      <c r="G41" s="98">
        <v>137.16000000000005</v>
      </c>
      <c r="H41" s="98">
        <v>165.1</v>
      </c>
      <c r="I41" s="98">
        <v>259.08</v>
      </c>
      <c r="J41" s="98">
        <v>276.86</v>
      </c>
      <c r="K41" s="98">
        <v>246.37999999999997</v>
      </c>
      <c r="L41" s="98">
        <v>248.92000000000004</v>
      </c>
      <c r="M41" s="98">
        <v>152.4</v>
      </c>
      <c r="N41" s="174">
        <f t="shared" si="0"/>
        <v>1788.16</v>
      </c>
      <c r="O41" s="144">
        <f t="shared" si="2"/>
        <v>62</v>
      </c>
      <c r="P41" s="13"/>
    </row>
    <row r="42" spans="1:16" ht="14.25" x14ac:dyDescent="0.2">
      <c r="A42" s="138">
        <v>1984</v>
      </c>
      <c r="B42" s="98">
        <v>91.440000000000026</v>
      </c>
      <c r="C42" s="98">
        <v>96.52000000000001</v>
      </c>
      <c r="D42" s="98">
        <v>20.32</v>
      </c>
      <c r="E42" s="98">
        <v>25.4</v>
      </c>
      <c r="F42" s="98">
        <v>274.31999999999994</v>
      </c>
      <c r="G42" s="98">
        <v>30.479999999999997</v>
      </c>
      <c r="H42" s="98">
        <v>121.92000000000003</v>
      </c>
      <c r="I42" s="98">
        <v>416.56</v>
      </c>
      <c r="J42" s="98">
        <v>381</v>
      </c>
      <c r="K42" s="98">
        <v>317.5</v>
      </c>
      <c r="L42" s="98">
        <v>398.78000000000014</v>
      </c>
      <c r="M42" s="98">
        <v>43.179999999999993</v>
      </c>
      <c r="N42" s="174">
        <f t="shared" si="0"/>
        <v>2217.42</v>
      </c>
      <c r="O42" s="144">
        <f t="shared" si="2"/>
        <v>31</v>
      </c>
      <c r="P42" s="13"/>
    </row>
    <row r="43" spans="1:16" ht="14.25" x14ac:dyDescent="0.2">
      <c r="A43" s="138">
        <v>1985</v>
      </c>
      <c r="B43" s="98">
        <v>73.66</v>
      </c>
      <c r="C43" s="98">
        <v>22.86</v>
      </c>
      <c r="D43" s="98">
        <v>17.779999999999998</v>
      </c>
      <c r="E43" s="98">
        <v>38.1</v>
      </c>
      <c r="F43" s="98">
        <v>162.55999999999997</v>
      </c>
      <c r="G43" s="98">
        <v>325.12</v>
      </c>
      <c r="H43" s="98">
        <v>190.49999999999997</v>
      </c>
      <c r="I43" s="98">
        <v>162.55999999999997</v>
      </c>
      <c r="J43" s="98">
        <v>220.97999999999996</v>
      </c>
      <c r="K43" s="98">
        <v>106.68</v>
      </c>
      <c r="L43" s="98">
        <v>180.34</v>
      </c>
      <c r="M43" s="98">
        <v>203.20000000000002</v>
      </c>
      <c r="N43" s="174">
        <f t="shared" si="0"/>
        <v>1704.34</v>
      </c>
      <c r="O43" s="144">
        <f t="shared" si="2"/>
        <v>63</v>
      </c>
      <c r="P43" s="13"/>
    </row>
    <row r="44" spans="1:16" ht="14.25" x14ac:dyDescent="0.2">
      <c r="A44" s="138">
        <v>1986</v>
      </c>
      <c r="B44" s="98">
        <v>58.419999999999995</v>
      </c>
      <c r="C44" s="98">
        <v>10.16</v>
      </c>
      <c r="D44" s="98">
        <v>10.16</v>
      </c>
      <c r="E44" s="98">
        <v>210.82</v>
      </c>
      <c r="F44" s="98">
        <v>269.24</v>
      </c>
      <c r="G44" s="98">
        <v>180.34</v>
      </c>
      <c r="H44" s="98">
        <v>116.83999999999999</v>
      </c>
      <c r="I44" s="98">
        <v>241.29999999999998</v>
      </c>
      <c r="J44" s="98">
        <v>190.50000000000006</v>
      </c>
      <c r="K44" s="98">
        <v>365.76000000000016</v>
      </c>
      <c r="L44" s="98">
        <v>386.08000000000004</v>
      </c>
      <c r="M44" s="98">
        <v>60.959999999999994</v>
      </c>
      <c r="N44" s="174">
        <f t="shared" si="0"/>
        <v>2100.5800000000004</v>
      </c>
      <c r="O44" s="144">
        <f t="shared" si="2"/>
        <v>40</v>
      </c>
      <c r="P44" s="13"/>
    </row>
    <row r="45" spans="1:16" ht="14.25" x14ac:dyDescent="0.2">
      <c r="A45" s="138">
        <v>1987</v>
      </c>
      <c r="B45" s="98">
        <v>33.019999999999996</v>
      </c>
      <c r="C45" s="98">
        <v>20.319999999999997</v>
      </c>
      <c r="D45" s="98">
        <v>2.54</v>
      </c>
      <c r="E45" s="98">
        <v>91.440000000000012</v>
      </c>
      <c r="F45" s="98">
        <v>330.2000000000001</v>
      </c>
      <c r="G45" s="98">
        <v>154.94</v>
      </c>
      <c r="H45" s="98">
        <v>226.06</v>
      </c>
      <c r="I45" s="98">
        <v>233.67999999999998</v>
      </c>
      <c r="J45" s="98">
        <v>538.48</v>
      </c>
      <c r="K45" s="98">
        <v>231.13999999999996</v>
      </c>
      <c r="L45" s="98">
        <v>63.499999999999993</v>
      </c>
      <c r="M45" s="98">
        <v>99.06</v>
      </c>
      <c r="N45" s="174">
        <f t="shared" si="0"/>
        <v>2024.3799999999999</v>
      </c>
      <c r="O45" s="144">
        <f t="shared" si="2"/>
        <v>47</v>
      </c>
      <c r="P45" s="13"/>
    </row>
    <row r="46" spans="1:16" ht="14.25" x14ac:dyDescent="0.2">
      <c r="A46" s="138">
        <v>1988</v>
      </c>
      <c r="B46" s="98">
        <v>5.08</v>
      </c>
      <c r="C46" s="98">
        <v>20.32</v>
      </c>
      <c r="D46" s="98">
        <v>5.08</v>
      </c>
      <c r="E46" s="98">
        <v>53.339999999999996</v>
      </c>
      <c r="F46" s="98">
        <v>259.08000000000004</v>
      </c>
      <c r="G46" s="98">
        <v>289.56</v>
      </c>
      <c r="H46" s="98">
        <v>271.77999999999997</v>
      </c>
      <c r="I46" s="98">
        <v>233.68000000000004</v>
      </c>
      <c r="J46" s="98">
        <v>279.40000000000003</v>
      </c>
      <c r="K46" s="98">
        <v>213.35999999999999</v>
      </c>
      <c r="L46" s="98">
        <v>294.64</v>
      </c>
      <c r="M46" s="98">
        <v>160.02000000000001</v>
      </c>
      <c r="N46" s="174">
        <f t="shared" si="0"/>
        <v>2085.34</v>
      </c>
      <c r="O46" s="144">
        <f t="shared" si="2"/>
        <v>44</v>
      </c>
      <c r="P46" s="13"/>
    </row>
    <row r="47" spans="1:16" ht="14.25" x14ac:dyDescent="0.2">
      <c r="A47" s="138">
        <v>1989</v>
      </c>
      <c r="B47" s="98">
        <v>33.019999999999996</v>
      </c>
      <c r="C47" s="98">
        <v>35.559999999999995</v>
      </c>
      <c r="D47" s="98">
        <v>12.7</v>
      </c>
      <c r="E47" s="98">
        <v>27.939999999999998</v>
      </c>
      <c r="F47" s="98">
        <v>172.72</v>
      </c>
      <c r="G47" s="98">
        <v>205.74000000000004</v>
      </c>
      <c r="H47" s="98">
        <v>218.44</v>
      </c>
      <c r="I47" s="98">
        <v>256.54000000000002</v>
      </c>
      <c r="J47" s="98">
        <v>238.76000000000002</v>
      </c>
      <c r="K47" s="98">
        <v>236.22000000000003</v>
      </c>
      <c r="L47" s="98">
        <v>317.5</v>
      </c>
      <c r="M47" s="98">
        <v>165.10000000000002</v>
      </c>
      <c r="N47" s="174">
        <f t="shared" si="0"/>
        <v>1920.2400000000002</v>
      </c>
      <c r="O47" s="144">
        <f t="shared" si="2"/>
        <v>52</v>
      </c>
      <c r="P47" s="13"/>
    </row>
    <row r="48" spans="1:16" ht="14.25" x14ac:dyDescent="0.2">
      <c r="A48" s="138">
        <v>1990</v>
      </c>
      <c r="B48" s="98">
        <v>15.239999999999998</v>
      </c>
      <c r="C48" s="98">
        <v>2.54</v>
      </c>
      <c r="D48" s="98">
        <v>33.019999999999996</v>
      </c>
      <c r="E48" s="98">
        <v>58.419999999999995</v>
      </c>
      <c r="F48" s="98">
        <v>482.59999999999997</v>
      </c>
      <c r="G48" s="98">
        <v>175.26</v>
      </c>
      <c r="H48" s="98">
        <v>220.98</v>
      </c>
      <c r="I48" s="98">
        <v>254.00000000000003</v>
      </c>
      <c r="J48" s="98">
        <v>403.86000000000007</v>
      </c>
      <c r="K48" s="98">
        <v>414.01999999999992</v>
      </c>
      <c r="L48" s="98">
        <v>335.28000000000003</v>
      </c>
      <c r="M48" s="98">
        <v>83.82</v>
      </c>
      <c r="N48" s="174">
        <f t="shared" si="0"/>
        <v>2479.0400000000004</v>
      </c>
      <c r="O48" s="144">
        <f t="shared" si="2"/>
        <v>16</v>
      </c>
      <c r="P48" s="13"/>
    </row>
    <row r="49" spans="1:16" ht="14.25" x14ac:dyDescent="0.2">
      <c r="A49" s="138">
        <v>1991</v>
      </c>
      <c r="B49" s="98">
        <v>33.019999999999996</v>
      </c>
      <c r="C49" s="98">
        <v>7.62</v>
      </c>
      <c r="D49" s="98">
        <v>208.27999999999997</v>
      </c>
      <c r="E49" s="98">
        <v>5.08</v>
      </c>
      <c r="F49" s="98">
        <v>381</v>
      </c>
      <c r="G49" s="98">
        <v>139.69999999999999</v>
      </c>
      <c r="H49" s="98">
        <v>129.54</v>
      </c>
      <c r="I49" s="98">
        <v>132.08000000000004</v>
      </c>
      <c r="J49" s="98">
        <v>332.74</v>
      </c>
      <c r="K49" s="98">
        <v>215.9</v>
      </c>
      <c r="L49" s="98">
        <v>287.02000000000004</v>
      </c>
      <c r="M49" s="98">
        <v>116.84000000000002</v>
      </c>
      <c r="N49" s="174">
        <f t="shared" si="0"/>
        <v>1988.8200000000002</v>
      </c>
      <c r="O49" s="144">
        <f t="shared" si="2"/>
        <v>48</v>
      </c>
      <c r="P49" s="13"/>
    </row>
    <row r="50" spans="1:16" ht="14.25" x14ac:dyDescent="0.2">
      <c r="A50" s="138">
        <v>1992</v>
      </c>
      <c r="B50" s="98">
        <v>12.7</v>
      </c>
      <c r="C50" s="98">
        <v>10.16</v>
      </c>
      <c r="D50" s="98">
        <v>2.54</v>
      </c>
      <c r="E50" s="98">
        <v>162.56</v>
      </c>
      <c r="F50" s="98">
        <v>274.32000000000005</v>
      </c>
      <c r="G50" s="98">
        <v>248.91999999999996</v>
      </c>
      <c r="H50" s="98">
        <v>177.80000000000004</v>
      </c>
      <c r="I50" s="98">
        <v>231.14</v>
      </c>
      <c r="J50" s="98">
        <v>429.26</v>
      </c>
      <c r="K50" s="98">
        <v>182.88000000000005</v>
      </c>
      <c r="L50" s="98">
        <v>236.22000000000006</v>
      </c>
      <c r="M50" s="98">
        <v>121.92</v>
      </c>
      <c r="N50" s="174">
        <f t="shared" si="0"/>
        <v>2090.42</v>
      </c>
      <c r="O50" s="144">
        <f t="shared" si="2"/>
        <v>43</v>
      </c>
      <c r="P50" s="13"/>
    </row>
    <row r="51" spans="1:16" ht="14.25" x14ac:dyDescent="0.2">
      <c r="A51" s="138">
        <v>1993</v>
      </c>
      <c r="B51" s="98">
        <v>38.099999999999994</v>
      </c>
      <c r="C51" s="98">
        <v>17.78</v>
      </c>
      <c r="D51" s="98">
        <v>78.740000000000009</v>
      </c>
      <c r="E51" s="98">
        <v>182.88</v>
      </c>
      <c r="F51" s="98">
        <v>231.14000000000001</v>
      </c>
      <c r="G51" s="98">
        <v>284.48</v>
      </c>
      <c r="H51" s="98">
        <v>124.46000000000001</v>
      </c>
      <c r="I51" s="98">
        <v>129.54000000000002</v>
      </c>
      <c r="J51" s="98">
        <v>398.78000000000003</v>
      </c>
      <c r="K51" s="98">
        <v>358.14000000000004</v>
      </c>
      <c r="L51" s="98">
        <v>426.72</v>
      </c>
      <c r="M51" s="98">
        <v>142.23999999999998</v>
      </c>
      <c r="N51" s="174">
        <f t="shared" si="0"/>
        <v>2413</v>
      </c>
      <c r="O51" s="144">
        <f t="shared" si="2"/>
        <v>19</v>
      </c>
      <c r="P51" s="13"/>
    </row>
    <row r="52" spans="1:16" ht="14.25" x14ac:dyDescent="0.2">
      <c r="A52" s="138">
        <v>1994</v>
      </c>
      <c r="B52" s="98">
        <v>55.88</v>
      </c>
      <c r="C52" s="98">
        <v>7.62</v>
      </c>
      <c r="D52" s="98">
        <v>71.12</v>
      </c>
      <c r="E52" s="98">
        <v>38.099999999999994</v>
      </c>
      <c r="F52" s="98">
        <v>195.58</v>
      </c>
      <c r="G52" s="98">
        <v>180.34</v>
      </c>
      <c r="H52" s="98">
        <v>88.90000000000002</v>
      </c>
      <c r="I52" s="98">
        <v>157.48000000000002</v>
      </c>
      <c r="J52" s="98">
        <v>182.88000000000002</v>
      </c>
      <c r="K52" s="98">
        <v>403.86</v>
      </c>
      <c r="L52" s="98">
        <v>408.94</v>
      </c>
      <c r="M52" s="98">
        <v>2.54</v>
      </c>
      <c r="N52" s="174">
        <f t="shared" si="0"/>
        <v>1793.24</v>
      </c>
      <c r="O52" s="144">
        <f t="shared" si="2"/>
        <v>61</v>
      </c>
      <c r="P52" s="13"/>
    </row>
    <row r="53" spans="1:16" ht="14.25" x14ac:dyDescent="0.2">
      <c r="A53" s="138">
        <v>1995</v>
      </c>
      <c r="B53" s="98">
        <v>101.60000000000001</v>
      </c>
      <c r="C53" s="98">
        <v>2.54</v>
      </c>
      <c r="D53" s="98">
        <v>10.16</v>
      </c>
      <c r="E53" s="98">
        <v>109.22000000000001</v>
      </c>
      <c r="F53" s="98">
        <v>271.78000000000003</v>
      </c>
      <c r="G53" s="98">
        <v>233.67999999999998</v>
      </c>
      <c r="H53" s="98">
        <v>220.98000000000005</v>
      </c>
      <c r="I53" s="98">
        <v>320.04000000000008</v>
      </c>
      <c r="J53" s="98">
        <v>238.76000000000005</v>
      </c>
      <c r="K53" s="98">
        <v>299.71999999999997</v>
      </c>
      <c r="L53" s="98">
        <v>248.92</v>
      </c>
      <c r="M53" s="98">
        <v>248.92000000000004</v>
      </c>
      <c r="N53" s="174">
        <f t="shared" si="0"/>
        <v>2306.3200000000002</v>
      </c>
      <c r="O53" s="144">
        <f t="shared" si="2"/>
        <v>26</v>
      </c>
      <c r="P53" s="13"/>
    </row>
    <row r="54" spans="1:16" ht="14.25" x14ac:dyDescent="0.2">
      <c r="A54" s="138">
        <v>1996</v>
      </c>
      <c r="B54" s="98">
        <v>325.11999999999995</v>
      </c>
      <c r="C54" s="98">
        <v>86.36</v>
      </c>
      <c r="D54" s="98">
        <v>116.84</v>
      </c>
      <c r="E54" s="98">
        <v>76.199999999999989</v>
      </c>
      <c r="F54" s="98">
        <v>314.96000000000004</v>
      </c>
      <c r="G54" s="98">
        <v>312.41999999999996</v>
      </c>
      <c r="H54" s="98">
        <v>208.28000000000003</v>
      </c>
      <c r="I54" s="98">
        <v>231.14</v>
      </c>
      <c r="J54" s="98">
        <v>355.59999999999997</v>
      </c>
      <c r="K54" s="98">
        <v>259.08000000000004</v>
      </c>
      <c r="L54" s="98">
        <v>340.36</v>
      </c>
      <c r="M54" s="98">
        <v>66.040000000000006</v>
      </c>
      <c r="N54" s="174">
        <f t="shared" si="0"/>
        <v>2692.4</v>
      </c>
      <c r="O54" s="144">
        <f t="shared" si="2"/>
        <v>11</v>
      </c>
      <c r="P54" s="13"/>
    </row>
    <row r="55" spans="1:16" ht="14.25" x14ac:dyDescent="0.2">
      <c r="A55" s="138">
        <v>1997</v>
      </c>
      <c r="B55" s="98">
        <v>22.86</v>
      </c>
      <c r="C55" s="98">
        <v>15.24</v>
      </c>
      <c r="D55" s="98">
        <v>0</v>
      </c>
      <c r="E55" s="98">
        <v>38.1</v>
      </c>
      <c r="F55" s="98">
        <v>109.22</v>
      </c>
      <c r="G55" s="98">
        <v>88.899999999999991</v>
      </c>
      <c r="H55" s="98">
        <v>205.73999999999998</v>
      </c>
      <c r="I55" s="98">
        <v>96.52</v>
      </c>
      <c r="J55" s="98">
        <v>251.46</v>
      </c>
      <c r="K55" s="98">
        <v>101.60000000000001</v>
      </c>
      <c r="L55" s="98">
        <v>289.56000000000012</v>
      </c>
      <c r="M55" s="98">
        <v>20.32</v>
      </c>
      <c r="N55" s="174">
        <f t="shared" si="0"/>
        <v>1239.52</v>
      </c>
      <c r="O55" s="144">
        <f t="shared" si="2"/>
        <v>68</v>
      </c>
      <c r="P55" s="13"/>
    </row>
    <row r="56" spans="1:16" ht="14.25" x14ac:dyDescent="0.2">
      <c r="A56" s="138">
        <v>1998</v>
      </c>
      <c r="B56" s="98">
        <v>12.7</v>
      </c>
      <c r="C56" s="98">
        <v>12.7</v>
      </c>
      <c r="D56" s="98">
        <v>38.1</v>
      </c>
      <c r="E56" s="98">
        <v>170.18</v>
      </c>
      <c r="F56" s="98">
        <v>220.98</v>
      </c>
      <c r="G56" s="98">
        <v>193.04000000000002</v>
      </c>
      <c r="H56" s="98">
        <v>180.33999999999997</v>
      </c>
      <c r="I56" s="98">
        <v>101.6</v>
      </c>
      <c r="J56" s="98">
        <v>238.76000000000002</v>
      </c>
      <c r="K56" s="98">
        <v>294.64000000000004</v>
      </c>
      <c r="L56" s="98">
        <v>269.24</v>
      </c>
      <c r="M56" s="98">
        <v>490.22</v>
      </c>
      <c r="N56" s="174">
        <f t="shared" si="0"/>
        <v>2222.5</v>
      </c>
      <c r="O56" s="144">
        <f t="shared" si="2"/>
        <v>30</v>
      </c>
      <c r="P56" s="13"/>
    </row>
    <row r="57" spans="1:16" ht="14.25" x14ac:dyDescent="0.2">
      <c r="A57" s="138">
        <v>1999</v>
      </c>
      <c r="B57" s="98">
        <v>81.28</v>
      </c>
      <c r="C57" s="98">
        <v>50.8</v>
      </c>
      <c r="D57" s="98">
        <v>96.52000000000001</v>
      </c>
      <c r="E57" s="98">
        <v>101.6</v>
      </c>
      <c r="F57" s="98">
        <v>127.00000000000003</v>
      </c>
      <c r="G57" s="98">
        <v>345.44000000000011</v>
      </c>
      <c r="H57" s="98">
        <v>154.94</v>
      </c>
      <c r="I57" s="98">
        <v>449.58</v>
      </c>
      <c r="J57" s="98">
        <v>355.6</v>
      </c>
      <c r="K57" s="98">
        <v>170.18</v>
      </c>
      <c r="L57" s="98">
        <v>416.56000000000006</v>
      </c>
      <c r="M57" s="98">
        <v>370.84000000000015</v>
      </c>
      <c r="N57" s="174">
        <f t="shared" si="0"/>
        <v>2720.3400000000006</v>
      </c>
      <c r="O57" s="144">
        <f t="shared" si="2"/>
        <v>10</v>
      </c>
      <c r="P57" s="13"/>
    </row>
    <row r="58" spans="1:16" ht="14.25" x14ac:dyDescent="0.2">
      <c r="A58" s="138">
        <v>2000</v>
      </c>
      <c r="B58" s="98">
        <v>116.84000000000003</v>
      </c>
      <c r="C58" s="98">
        <v>22.859999999999996</v>
      </c>
      <c r="D58" s="98">
        <v>10.16</v>
      </c>
      <c r="E58" s="98">
        <v>50.79999999999999</v>
      </c>
      <c r="F58" s="98">
        <v>322.58</v>
      </c>
      <c r="G58" s="98">
        <v>317.49999999999994</v>
      </c>
      <c r="H58" s="98">
        <v>175.26000000000002</v>
      </c>
      <c r="I58" s="98">
        <v>386.0800000000001</v>
      </c>
      <c r="J58" s="98">
        <v>167.64000000000001</v>
      </c>
      <c r="K58" s="98">
        <v>327.65999999999997</v>
      </c>
      <c r="L58" s="98">
        <v>190.5</v>
      </c>
      <c r="M58" s="98">
        <v>271.77999999999997</v>
      </c>
      <c r="N58" s="174">
        <f t="shared" si="0"/>
        <v>2359.66</v>
      </c>
      <c r="O58" s="144">
        <f t="shared" si="2"/>
        <v>20</v>
      </c>
      <c r="P58" s="13"/>
    </row>
    <row r="59" spans="1:16" ht="14.25" x14ac:dyDescent="0.2">
      <c r="A59" s="138">
        <v>2001</v>
      </c>
      <c r="B59" s="98">
        <v>45.72</v>
      </c>
      <c r="C59" s="98">
        <v>0</v>
      </c>
      <c r="D59" s="98">
        <v>43.18</v>
      </c>
      <c r="E59" s="98">
        <v>30.48</v>
      </c>
      <c r="F59" s="98">
        <v>134.62</v>
      </c>
      <c r="G59" s="98">
        <v>317.5</v>
      </c>
      <c r="H59" s="98">
        <v>116.83999999999999</v>
      </c>
      <c r="I59" s="98">
        <v>241.3</v>
      </c>
      <c r="J59" s="98">
        <v>185.42</v>
      </c>
      <c r="K59" s="98">
        <v>238.76</v>
      </c>
      <c r="L59" s="98">
        <v>314.96000000000009</v>
      </c>
      <c r="M59" s="98">
        <v>248.92</v>
      </c>
      <c r="N59" s="174">
        <f t="shared" si="0"/>
        <v>1917.7000000000003</v>
      </c>
      <c r="O59" s="144">
        <f t="shared" si="2"/>
        <v>53</v>
      </c>
      <c r="P59" s="13"/>
    </row>
    <row r="60" spans="1:16" ht="14.25" x14ac:dyDescent="0.2">
      <c r="A60" s="138">
        <v>2002</v>
      </c>
      <c r="B60" s="98">
        <v>172.71999999999997</v>
      </c>
      <c r="C60" s="98">
        <v>5.08</v>
      </c>
      <c r="D60" s="98">
        <v>12.7</v>
      </c>
      <c r="E60" s="98">
        <v>220.98000000000002</v>
      </c>
      <c r="F60" s="98">
        <v>83.820000000000007</v>
      </c>
      <c r="G60" s="98">
        <v>152.4</v>
      </c>
      <c r="H60" s="98">
        <v>167.64</v>
      </c>
      <c r="I60" s="98">
        <v>287.02000000000004</v>
      </c>
      <c r="J60" s="98">
        <v>195.58</v>
      </c>
      <c r="K60" s="98">
        <v>185.42000000000002</v>
      </c>
      <c r="L60" s="98">
        <v>548.64</v>
      </c>
      <c r="M60" s="98">
        <v>60.96</v>
      </c>
      <c r="N60" s="174">
        <f t="shared" si="0"/>
        <v>2092.96</v>
      </c>
      <c r="O60" s="144">
        <f t="shared" si="2"/>
        <v>42</v>
      </c>
      <c r="P60" s="13"/>
    </row>
    <row r="61" spans="1:16" ht="14.25" x14ac:dyDescent="0.2">
      <c r="A61" s="138">
        <v>2003</v>
      </c>
      <c r="B61" s="98">
        <v>30.479999999999997</v>
      </c>
      <c r="C61" s="98">
        <v>22.86</v>
      </c>
      <c r="D61" s="98">
        <v>27.939999999999998</v>
      </c>
      <c r="E61" s="98">
        <v>93.980000000000032</v>
      </c>
      <c r="F61" s="98">
        <v>167.64000000000004</v>
      </c>
      <c r="G61" s="98">
        <v>388.62</v>
      </c>
      <c r="H61" s="98">
        <v>317.5</v>
      </c>
      <c r="I61" s="98">
        <v>276.86</v>
      </c>
      <c r="J61" s="98">
        <v>152.39999999999998</v>
      </c>
      <c r="K61" s="98">
        <v>284.48000000000008</v>
      </c>
      <c r="L61" s="98">
        <v>322.58000000000004</v>
      </c>
      <c r="M61" s="98">
        <v>233.67999999999992</v>
      </c>
      <c r="N61" s="174">
        <f t="shared" si="0"/>
        <v>2319.02</v>
      </c>
      <c r="O61" s="144">
        <f t="shared" si="2"/>
        <v>24</v>
      </c>
      <c r="P61" s="13"/>
    </row>
    <row r="62" spans="1:16" ht="14.25" x14ac:dyDescent="0.2">
      <c r="A62" s="138">
        <v>2004</v>
      </c>
      <c r="B62" s="98">
        <v>2.54</v>
      </c>
      <c r="C62" s="98">
        <v>0</v>
      </c>
      <c r="D62" s="98">
        <v>20.32</v>
      </c>
      <c r="E62" s="98">
        <v>104.14</v>
      </c>
      <c r="F62" s="98">
        <v>510.54000000000008</v>
      </c>
      <c r="G62" s="98">
        <v>134.62</v>
      </c>
      <c r="H62" s="98">
        <v>215.9</v>
      </c>
      <c r="I62" s="98">
        <v>256.53999999999996</v>
      </c>
      <c r="J62" s="98">
        <v>121.92</v>
      </c>
      <c r="K62" s="98">
        <v>248.92000000000002</v>
      </c>
      <c r="L62" s="98">
        <v>360.68</v>
      </c>
      <c r="M62" s="98">
        <v>132.08000000000001</v>
      </c>
      <c r="N62" s="174">
        <f t="shared" si="0"/>
        <v>2108.2000000000003</v>
      </c>
      <c r="O62" s="144">
        <f t="shared" si="2"/>
        <v>39</v>
      </c>
      <c r="P62" s="13"/>
    </row>
    <row r="63" spans="1:16" ht="14.25" x14ac:dyDescent="0.2">
      <c r="A63" s="138">
        <v>2005</v>
      </c>
      <c r="B63" s="98">
        <v>180.33999999999995</v>
      </c>
      <c r="C63" s="98">
        <v>22.86</v>
      </c>
      <c r="D63" s="98">
        <v>53.339999999999996</v>
      </c>
      <c r="E63" s="98">
        <v>172.72000000000003</v>
      </c>
      <c r="F63" s="98">
        <v>411.48</v>
      </c>
      <c r="G63" s="98">
        <v>208.28</v>
      </c>
      <c r="H63" s="98">
        <v>360.68000000000006</v>
      </c>
      <c r="I63" s="98">
        <v>195.57999999999996</v>
      </c>
      <c r="J63" s="98">
        <v>411.48</v>
      </c>
      <c r="K63" s="98">
        <v>327.66000000000003</v>
      </c>
      <c r="L63" s="98">
        <v>233.68000000000004</v>
      </c>
      <c r="M63" s="98">
        <v>66.040000000000006</v>
      </c>
      <c r="N63" s="174">
        <f t="shared" si="0"/>
        <v>2644.14</v>
      </c>
      <c r="O63" s="144">
        <f t="shared" si="2"/>
        <v>12</v>
      </c>
      <c r="P63" s="13"/>
    </row>
    <row r="64" spans="1:16" ht="14.25" x14ac:dyDescent="0.2">
      <c r="A64" s="138">
        <v>2006</v>
      </c>
      <c r="B64" s="98">
        <v>177.8</v>
      </c>
      <c r="C64" s="98">
        <v>45.72</v>
      </c>
      <c r="D64" s="98">
        <v>68.58</v>
      </c>
      <c r="E64" s="98">
        <v>66.039999999999992</v>
      </c>
      <c r="F64" s="98">
        <v>187.95999999999998</v>
      </c>
      <c r="G64" s="98">
        <v>71.12</v>
      </c>
      <c r="H64" s="98">
        <v>350.5200000000001</v>
      </c>
      <c r="I64" s="98">
        <v>347.98000000000008</v>
      </c>
      <c r="J64" s="98">
        <v>256.54000000000002</v>
      </c>
      <c r="K64" s="98">
        <v>243.84</v>
      </c>
      <c r="L64" s="98">
        <v>378.46000000000004</v>
      </c>
      <c r="M64" s="98">
        <v>154.94</v>
      </c>
      <c r="N64" s="174">
        <f t="shared" si="0"/>
        <v>2349.5</v>
      </c>
      <c r="O64" s="144">
        <f t="shared" si="2"/>
        <v>21</v>
      </c>
      <c r="P64" s="13"/>
    </row>
    <row r="65" spans="1:16" ht="14.25" x14ac:dyDescent="0.2">
      <c r="A65" s="138">
        <v>2007</v>
      </c>
      <c r="B65" s="98">
        <v>7.62</v>
      </c>
      <c r="C65" s="98">
        <v>20.32</v>
      </c>
      <c r="D65" s="98">
        <v>40.639999999999993</v>
      </c>
      <c r="E65" s="98">
        <v>97</v>
      </c>
      <c r="F65" s="98">
        <v>287</v>
      </c>
      <c r="G65" s="98">
        <v>200</v>
      </c>
      <c r="H65" s="98">
        <v>124</v>
      </c>
      <c r="I65" s="98">
        <v>388</v>
      </c>
      <c r="J65" s="98">
        <v>251</v>
      </c>
      <c r="K65" s="98">
        <v>381</v>
      </c>
      <c r="L65" s="98">
        <v>371</v>
      </c>
      <c r="M65" s="98">
        <v>248</v>
      </c>
      <c r="N65" s="174">
        <f t="shared" si="0"/>
        <v>2415.58</v>
      </c>
      <c r="O65" s="144">
        <f t="shared" si="2"/>
        <v>18</v>
      </c>
      <c r="P65" s="13"/>
    </row>
    <row r="66" spans="1:16" ht="14.25" x14ac:dyDescent="0.2">
      <c r="A66" s="138">
        <v>2008</v>
      </c>
      <c r="B66" s="98">
        <v>58</v>
      </c>
      <c r="C66" s="98">
        <v>12</v>
      </c>
      <c r="D66" s="98">
        <v>18</v>
      </c>
      <c r="E66" s="98">
        <v>5</v>
      </c>
      <c r="F66" s="98">
        <v>159</v>
      </c>
      <c r="G66" s="98">
        <v>143</v>
      </c>
      <c r="H66" s="98">
        <v>267</v>
      </c>
      <c r="I66" s="98">
        <v>270</v>
      </c>
      <c r="J66" s="98">
        <v>208</v>
      </c>
      <c r="K66" s="98">
        <v>219</v>
      </c>
      <c r="L66" s="98">
        <v>482</v>
      </c>
      <c r="M66" s="98">
        <v>56</v>
      </c>
      <c r="N66" s="174">
        <f t="shared" si="0"/>
        <v>1897</v>
      </c>
      <c r="O66" s="144">
        <f t="shared" si="2"/>
        <v>54</v>
      </c>
      <c r="P66" s="13"/>
    </row>
    <row r="67" spans="1:16" ht="14.25" x14ac:dyDescent="0.2">
      <c r="A67" s="138">
        <v>2009</v>
      </c>
      <c r="B67" s="98">
        <v>112</v>
      </c>
      <c r="C67" s="98">
        <v>46</v>
      </c>
      <c r="D67" s="98">
        <v>43</v>
      </c>
      <c r="E67" s="98">
        <v>39</v>
      </c>
      <c r="F67" s="98">
        <v>190</v>
      </c>
      <c r="G67" s="98">
        <v>347</v>
      </c>
      <c r="H67" s="98">
        <v>196</v>
      </c>
      <c r="I67" s="98">
        <v>231</v>
      </c>
      <c r="J67" s="98">
        <v>155</v>
      </c>
      <c r="K67" s="98">
        <v>387</v>
      </c>
      <c r="L67" s="98">
        <v>350</v>
      </c>
      <c r="M67" s="98">
        <v>37</v>
      </c>
      <c r="N67" s="174">
        <f t="shared" ref="N67:N77" si="3">IF(COUNT(B67:M67)=12,SUM(B67:M67),"")</f>
        <v>2133</v>
      </c>
      <c r="O67" s="144">
        <f t="shared" si="2"/>
        <v>35</v>
      </c>
      <c r="P67" s="13"/>
    </row>
    <row r="68" spans="1:16" ht="14.25" x14ac:dyDescent="0.2">
      <c r="A68" s="138">
        <v>2010</v>
      </c>
      <c r="B68" s="98">
        <v>42</v>
      </c>
      <c r="C68" s="98">
        <v>30</v>
      </c>
      <c r="D68" s="98">
        <v>50</v>
      </c>
      <c r="E68" s="98">
        <v>71</v>
      </c>
      <c r="F68" s="98">
        <v>111</v>
      </c>
      <c r="G68" s="98">
        <v>202</v>
      </c>
      <c r="H68" s="98">
        <v>228</v>
      </c>
      <c r="I68" s="98">
        <v>387</v>
      </c>
      <c r="J68" s="98">
        <v>214</v>
      </c>
      <c r="K68" s="98">
        <v>278</v>
      </c>
      <c r="L68" s="98">
        <v>468</v>
      </c>
      <c r="M68" s="98">
        <v>857</v>
      </c>
      <c r="N68" s="174">
        <f t="shared" si="3"/>
        <v>2938</v>
      </c>
      <c r="O68" s="144">
        <f t="shared" si="2"/>
        <v>3</v>
      </c>
      <c r="P68" s="13"/>
    </row>
    <row r="69" spans="1:16" ht="14.25" x14ac:dyDescent="0.2">
      <c r="A69" s="138">
        <v>2011</v>
      </c>
      <c r="B69" s="98">
        <v>57</v>
      </c>
      <c r="C69" s="98">
        <v>87</v>
      </c>
      <c r="D69" s="98">
        <v>56</v>
      </c>
      <c r="E69" s="98">
        <v>93</v>
      </c>
      <c r="F69" s="98">
        <v>293</v>
      </c>
      <c r="G69" s="98">
        <v>236</v>
      </c>
      <c r="H69" s="98">
        <v>393</v>
      </c>
      <c r="I69" s="98">
        <v>227</v>
      </c>
      <c r="J69" s="98">
        <v>183</v>
      </c>
      <c r="K69" s="98">
        <v>365</v>
      </c>
      <c r="L69" s="98">
        <v>511</v>
      </c>
      <c r="M69" s="98">
        <v>507</v>
      </c>
      <c r="N69" s="174">
        <f t="shared" si="3"/>
        <v>3008</v>
      </c>
      <c r="O69" s="144">
        <f t="shared" si="2"/>
        <v>2</v>
      </c>
      <c r="P69" s="13"/>
    </row>
    <row r="70" spans="1:16" ht="14.25" x14ac:dyDescent="0.2">
      <c r="A70" s="138">
        <v>2012</v>
      </c>
      <c r="B70" s="98">
        <v>18</v>
      </c>
      <c r="C70" s="98">
        <v>8</v>
      </c>
      <c r="D70" s="98">
        <v>43</v>
      </c>
      <c r="E70" s="98">
        <v>173</v>
      </c>
      <c r="F70" s="98">
        <v>308</v>
      </c>
      <c r="G70" s="98">
        <v>193</v>
      </c>
      <c r="H70" s="98">
        <v>215</v>
      </c>
      <c r="I70" s="98">
        <v>183</v>
      </c>
      <c r="J70" s="98">
        <v>235</v>
      </c>
      <c r="K70" s="98">
        <v>317</v>
      </c>
      <c r="L70" s="98">
        <v>827</v>
      </c>
      <c r="M70" s="98">
        <v>319</v>
      </c>
      <c r="N70" s="174">
        <f t="shared" si="3"/>
        <v>2839</v>
      </c>
      <c r="O70" s="144">
        <f t="shared" si="2"/>
        <v>6</v>
      </c>
      <c r="P70" s="13"/>
    </row>
    <row r="71" spans="1:16" x14ac:dyDescent="0.2">
      <c r="A71" s="138">
        <v>2013</v>
      </c>
      <c r="B71" s="98">
        <v>0</v>
      </c>
      <c r="C71" s="98">
        <v>32</v>
      </c>
      <c r="D71" s="98">
        <v>89</v>
      </c>
      <c r="E71" s="98">
        <v>94</v>
      </c>
      <c r="F71" s="98">
        <v>360</v>
      </c>
      <c r="G71" s="98" t="s">
        <v>60</v>
      </c>
      <c r="H71" s="98">
        <v>234</v>
      </c>
      <c r="I71" s="98">
        <v>390</v>
      </c>
      <c r="J71" s="98">
        <v>205</v>
      </c>
      <c r="K71" s="98">
        <v>315</v>
      </c>
      <c r="L71" s="98">
        <v>110</v>
      </c>
      <c r="M71" s="98">
        <v>158</v>
      </c>
      <c r="N71" s="174"/>
      <c r="P71" s="13"/>
    </row>
    <row r="72" spans="1:16" ht="14.25" x14ac:dyDescent="0.2">
      <c r="A72" s="138">
        <v>2014</v>
      </c>
      <c r="B72" s="98">
        <v>22</v>
      </c>
      <c r="C72" s="98">
        <v>4</v>
      </c>
      <c r="D72" s="98">
        <v>24</v>
      </c>
      <c r="E72" s="98">
        <v>158</v>
      </c>
      <c r="F72" s="98">
        <v>295</v>
      </c>
      <c r="G72" s="98">
        <v>208</v>
      </c>
      <c r="H72" s="98">
        <v>58</v>
      </c>
      <c r="I72" s="98">
        <v>149</v>
      </c>
      <c r="J72" s="98">
        <v>109</v>
      </c>
      <c r="K72" s="98">
        <v>257</v>
      </c>
      <c r="L72" s="98">
        <v>216</v>
      </c>
      <c r="M72" s="98">
        <v>108</v>
      </c>
      <c r="N72" s="174">
        <f t="shared" si="3"/>
        <v>1608</v>
      </c>
      <c r="O72" s="144">
        <f>RANK(N72,N$5:N$85,0)</f>
        <v>64</v>
      </c>
      <c r="P72" s="13"/>
    </row>
    <row r="73" spans="1:16" x14ac:dyDescent="0.2">
      <c r="A73" s="138">
        <v>2015</v>
      </c>
      <c r="B73" s="98">
        <v>77</v>
      </c>
      <c r="C73" s="98">
        <v>20</v>
      </c>
      <c r="D73" s="98"/>
      <c r="E73" s="98">
        <v>121</v>
      </c>
      <c r="F73" s="98">
        <v>190</v>
      </c>
      <c r="G73" s="98">
        <v>103</v>
      </c>
      <c r="H73" s="98">
        <v>141</v>
      </c>
      <c r="I73" s="98">
        <v>187</v>
      </c>
      <c r="J73" s="98">
        <v>238</v>
      </c>
      <c r="K73" s="98">
        <v>229</v>
      </c>
      <c r="L73" s="98">
        <v>226</v>
      </c>
      <c r="M73" s="98">
        <v>32</v>
      </c>
      <c r="N73" s="174"/>
      <c r="P73" s="13"/>
    </row>
    <row r="74" spans="1:16" ht="14.25" x14ac:dyDescent="0.2">
      <c r="A74" s="138">
        <v>2016</v>
      </c>
      <c r="B74" s="98">
        <v>48</v>
      </c>
      <c r="C74" s="98">
        <v>8</v>
      </c>
      <c r="D74" s="98">
        <v>1</v>
      </c>
      <c r="E74" s="98">
        <v>131</v>
      </c>
      <c r="F74" s="98">
        <v>215</v>
      </c>
      <c r="G74" s="98">
        <v>248</v>
      </c>
      <c r="H74" s="98">
        <v>157</v>
      </c>
      <c r="I74" s="98">
        <v>109</v>
      </c>
      <c r="J74" s="98">
        <v>206</v>
      </c>
      <c r="K74" s="98">
        <v>304</v>
      </c>
      <c r="L74" s="98">
        <v>513</v>
      </c>
      <c r="M74" s="98">
        <v>113</v>
      </c>
      <c r="N74" s="174">
        <f t="shared" si="3"/>
        <v>2053</v>
      </c>
      <c r="O74" s="144">
        <f>RANK(N74,N$5:N$85,0)</f>
        <v>45</v>
      </c>
    </row>
    <row r="75" spans="1:16" ht="14.25" x14ac:dyDescent="0.2">
      <c r="A75" s="138">
        <v>2017</v>
      </c>
      <c r="B75" s="98">
        <v>19</v>
      </c>
      <c r="C75" s="98">
        <v>6</v>
      </c>
      <c r="D75" s="98">
        <v>45</v>
      </c>
      <c r="E75" s="98">
        <v>57</v>
      </c>
      <c r="F75" s="98">
        <v>300</v>
      </c>
      <c r="G75" s="98">
        <v>124</v>
      </c>
      <c r="H75" s="98">
        <v>96</v>
      </c>
      <c r="I75" s="98">
        <v>220</v>
      </c>
      <c r="J75" s="98">
        <v>135</v>
      </c>
      <c r="K75" s="98">
        <v>111</v>
      </c>
      <c r="L75" s="98">
        <v>214</v>
      </c>
      <c r="M75" s="98">
        <v>224</v>
      </c>
      <c r="N75" s="174">
        <f t="shared" si="3"/>
        <v>1551</v>
      </c>
      <c r="O75" s="144">
        <f>RANK(N75,N$5:N$85,0)</f>
        <v>66</v>
      </c>
    </row>
    <row r="76" spans="1:16" ht="14.25" x14ac:dyDescent="0.2">
      <c r="A76" s="138">
        <v>2018</v>
      </c>
      <c r="B76" s="98">
        <v>224</v>
      </c>
      <c r="C76" s="98">
        <v>1</v>
      </c>
      <c r="D76" s="98">
        <v>84</v>
      </c>
      <c r="E76" s="98">
        <v>98</v>
      </c>
      <c r="F76" s="98">
        <v>195</v>
      </c>
      <c r="G76" s="98">
        <v>343</v>
      </c>
      <c r="H76" s="98">
        <v>235</v>
      </c>
      <c r="I76" s="98">
        <v>87</v>
      </c>
      <c r="J76" s="98">
        <v>341</v>
      </c>
      <c r="K76" s="98">
        <v>218</v>
      </c>
      <c r="L76" s="98">
        <v>279</v>
      </c>
      <c r="M76" s="98">
        <v>24</v>
      </c>
      <c r="N76" s="174">
        <f t="shared" si="3"/>
        <v>2129</v>
      </c>
      <c r="O76" s="144">
        <f>RANK(N76,N$5:N$85,0)</f>
        <v>36</v>
      </c>
    </row>
    <row r="77" spans="1:16" ht="14.25" x14ac:dyDescent="0.2">
      <c r="A77" s="138">
        <v>2019</v>
      </c>
      <c r="B77" s="98">
        <v>32</v>
      </c>
      <c r="C77" s="98">
        <v>3</v>
      </c>
      <c r="D77" s="98">
        <v>26</v>
      </c>
      <c r="E77" s="98">
        <v>131</v>
      </c>
      <c r="F77" s="98">
        <v>294</v>
      </c>
      <c r="G77" s="98">
        <v>166</v>
      </c>
      <c r="H77" s="98">
        <v>230</v>
      </c>
      <c r="I77" s="98">
        <v>287</v>
      </c>
      <c r="J77" s="98">
        <v>284</v>
      </c>
      <c r="K77" s="98">
        <v>244</v>
      </c>
      <c r="L77" s="98">
        <v>154</v>
      </c>
      <c r="M77" s="98">
        <v>198</v>
      </c>
      <c r="N77" s="174">
        <f t="shared" si="3"/>
        <v>2049</v>
      </c>
      <c r="O77" s="144">
        <f>RANK(N77,N$5:N$85,0)</f>
        <v>46</v>
      </c>
    </row>
    <row r="78" spans="1:16" ht="14.25" x14ac:dyDescent="0.2">
      <c r="A78" s="138">
        <v>2020</v>
      </c>
      <c r="B78" s="98">
        <v>52</v>
      </c>
      <c r="C78" s="98">
        <v>13</v>
      </c>
      <c r="D78" s="98">
        <v>0</v>
      </c>
      <c r="E78" s="98">
        <v>101</v>
      </c>
      <c r="F78" s="98">
        <v>392</v>
      </c>
      <c r="G78" s="98">
        <v>343</v>
      </c>
      <c r="H78" s="98">
        <v>194</v>
      </c>
      <c r="I78" s="98">
        <v>152</v>
      </c>
      <c r="J78" s="98">
        <v>230</v>
      </c>
      <c r="K78" s="98">
        <v>347</v>
      </c>
      <c r="L78" s="98">
        <v>188</v>
      </c>
      <c r="M78" s="98">
        <v>160</v>
      </c>
      <c r="N78" s="174">
        <f t="shared" ref="N78" si="4">IF(COUNT(B78:M78)=12,SUM(B78:M78),"")</f>
        <v>2172</v>
      </c>
      <c r="O78" s="144">
        <f t="shared" ref="O78" si="5">RANK(N78,N$5:N$85,0)</f>
        <v>33</v>
      </c>
    </row>
    <row r="79" spans="1:16" ht="14.25" x14ac:dyDescent="0.2">
      <c r="A79" s="138">
        <v>2021</v>
      </c>
      <c r="B79" s="98">
        <v>8</v>
      </c>
      <c r="C79" s="98">
        <v>14</v>
      </c>
      <c r="D79" s="98">
        <v>73</v>
      </c>
      <c r="E79" s="98">
        <v>286</v>
      </c>
      <c r="F79" s="98">
        <v>271</v>
      </c>
      <c r="G79" s="98">
        <v>352</v>
      </c>
      <c r="H79" s="98">
        <v>221</v>
      </c>
      <c r="I79" s="98">
        <v>338</v>
      </c>
      <c r="J79" s="98">
        <v>174</v>
      </c>
      <c r="K79" s="98">
        <v>414</v>
      </c>
      <c r="L79" s="98">
        <v>299</v>
      </c>
      <c r="M79" s="98">
        <v>60</v>
      </c>
      <c r="N79" s="174">
        <f t="shared" ref="N79" si="6">IF(COUNT(B79:M79)=12,SUM(B79:M79),"")</f>
        <v>2510</v>
      </c>
      <c r="O79" s="144">
        <f t="shared" ref="O79" si="7">RANK(N79,N$5:N$85,0)</f>
        <v>15</v>
      </c>
    </row>
    <row r="80" spans="1:16" ht="14.25" x14ac:dyDescent="0.2">
      <c r="A80" s="138">
        <v>2022</v>
      </c>
      <c r="B80" s="3">
        <v>31</v>
      </c>
      <c r="C80" s="3">
        <v>50</v>
      </c>
      <c r="D80" s="3">
        <v>235</v>
      </c>
      <c r="E80" s="3">
        <v>145</v>
      </c>
      <c r="F80" s="3">
        <v>142</v>
      </c>
      <c r="G80" s="3">
        <v>384</v>
      </c>
      <c r="H80" s="3">
        <v>227</v>
      </c>
      <c r="I80" s="3">
        <v>238</v>
      </c>
      <c r="J80" s="3">
        <v>216</v>
      </c>
      <c r="K80" s="3">
        <v>203</v>
      </c>
      <c r="L80" s="3">
        <v>298</v>
      </c>
      <c r="M80" s="3">
        <v>40</v>
      </c>
      <c r="N80" s="174">
        <f t="shared" ref="N80:N81" si="8">IF(COUNT(B80:M80)=12,SUM(B80:M80),"")</f>
        <v>2209</v>
      </c>
      <c r="O80" s="144">
        <f t="shared" ref="O80:O81" si="9">RANK(N80,N$5:N$85,0)</f>
        <v>32</v>
      </c>
    </row>
    <row r="81" spans="1:15" ht="14.25" x14ac:dyDescent="0.2">
      <c r="A81" s="138">
        <v>2023</v>
      </c>
      <c r="B81" s="3">
        <v>57</v>
      </c>
      <c r="C81" s="3">
        <v>2</v>
      </c>
      <c r="D81" s="3">
        <v>5</v>
      </c>
      <c r="E81" s="3">
        <v>3</v>
      </c>
      <c r="F81" s="3">
        <v>217</v>
      </c>
      <c r="G81" s="3">
        <v>148</v>
      </c>
      <c r="H81" s="3">
        <v>130</v>
      </c>
      <c r="I81" s="3">
        <v>122</v>
      </c>
      <c r="J81" s="3">
        <v>245</v>
      </c>
      <c r="K81" s="3">
        <v>204</v>
      </c>
      <c r="L81" s="3">
        <v>199</v>
      </c>
      <c r="M81" s="3">
        <v>121</v>
      </c>
      <c r="N81" s="174">
        <f t="shared" si="8"/>
        <v>1453</v>
      </c>
      <c r="O81" s="144">
        <f t="shared" si="9"/>
        <v>67</v>
      </c>
    </row>
    <row r="82" spans="1:15" ht="14.25" x14ac:dyDescent="0.2">
      <c r="A82" s="138">
        <v>2024</v>
      </c>
      <c r="B82" s="98"/>
      <c r="C82" s="98"/>
      <c r="D82" s="98"/>
      <c r="E82" s="98"/>
      <c r="F82" s="98"/>
      <c r="G82" s="98"/>
      <c r="H82" s="98"/>
      <c r="I82" s="98"/>
      <c r="J82" s="98"/>
      <c r="K82" s="98"/>
      <c r="L82" s="98"/>
      <c r="M82" s="98"/>
      <c r="N82" s="174"/>
      <c r="O82" s="144"/>
    </row>
    <row r="83" spans="1:15" ht="14.25" x14ac:dyDescent="0.2">
      <c r="A83" s="138">
        <v>2025</v>
      </c>
      <c r="B83" s="98"/>
      <c r="C83" s="98"/>
      <c r="D83" s="98"/>
      <c r="E83" s="98"/>
      <c r="F83" s="98"/>
      <c r="G83" s="98"/>
      <c r="H83" s="98"/>
      <c r="I83" s="98"/>
      <c r="J83" s="98"/>
      <c r="K83" s="98"/>
      <c r="L83" s="98"/>
      <c r="M83" s="98"/>
      <c r="N83" s="174"/>
      <c r="O83" s="144"/>
    </row>
    <row r="84" spans="1:15" ht="14.25" x14ac:dyDescent="0.2">
      <c r="A84" s="138">
        <v>2026</v>
      </c>
      <c r="B84" s="98"/>
      <c r="C84" s="98"/>
      <c r="D84" s="98"/>
      <c r="E84" s="98"/>
      <c r="F84" s="98"/>
      <c r="G84" s="98"/>
      <c r="H84" s="98"/>
      <c r="I84" s="98"/>
      <c r="J84" s="98"/>
      <c r="K84" s="98"/>
      <c r="L84" s="98"/>
      <c r="M84" s="98"/>
      <c r="N84" s="174"/>
      <c r="O84" s="144"/>
    </row>
    <row r="85" spans="1:15" ht="13.5" thickBot="1" x14ac:dyDescent="0.25">
      <c r="A85" s="146"/>
      <c r="B85" s="98"/>
      <c r="C85" s="98"/>
      <c r="D85" s="98"/>
      <c r="E85" s="98"/>
      <c r="F85" s="98"/>
      <c r="G85" s="98"/>
      <c r="H85" s="98"/>
      <c r="I85" s="98"/>
      <c r="J85" s="98"/>
      <c r="K85" s="98"/>
      <c r="L85" s="98"/>
      <c r="M85" s="98"/>
      <c r="N85" s="174"/>
    </row>
    <row r="86" spans="1:15" x14ac:dyDescent="0.2">
      <c r="A86" s="147" t="s">
        <v>603</v>
      </c>
      <c r="B86" s="105">
        <f>AVERAGE(B5:B85)</f>
        <v>66.793028947368413</v>
      </c>
      <c r="C86" s="105">
        <f>AVERAGE(C5:C85)</f>
        <v>25.534906666666657</v>
      </c>
      <c r="D86" s="105">
        <f t="shared" ref="D86:N86" si="10">AVERAGE(D5:D85)</f>
        <v>38.577068493150691</v>
      </c>
      <c r="E86" s="105">
        <f t="shared" si="10"/>
        <v>95.227432432432451</v>
      </c>
      <c r="F86" s="105">
        <f t="shared" si="10"/>
        <v>262.25756164383557</v>
      </c>
      <c r="G86" s="105">
        <f t="shared" si="10"/>
        <v>237.18523287671238</v>
      </c>
      <c r="H86" s="105">
        <f t="shared" si="10"/>
        <v>199.48221333333333</v>
      </c>
      <c r="I86" s="105">
        <f t="shared" si="10"/>
        <v>249.38075675675674</v>
      </c>
      <c r="J86" s="105">
        <f t="shared" si="10"/>
        <v>267.96451351351357</v>
      </c>
      <c r="K86" s="105">
        <f t="shared" si="10"/>
        <v>302.7614054054053</v>
      </c>
      <c r="L86" s="105">
        <f t="shared" si="10"/>
        <v>321.26988888888889</v>
      </c>
      <c r="M86" s="105">
        <f t="shared" si="10"/>
        <v>175.56383783783787</v>
      </c>
      <c r="N86" s="105">
        <f t="shared" si="10"/>
        <v>2210.1926205882355</v>
      </c>
    </row>
    <row r="87" spans="1:15" x14ac:dyDescent="0.2">
      <c r="A87" s="148" t="s">
        <v>604</v>
      </c>
      <c r="B87" s="3">
        <f>STDEV(B5:B85)</f>
        <v>64.087492655210696</v>
      </c>
      <c r="C87" s="3">
        <f>STDEV(C5:C85)</f>
        <v>28.695550328933599</v>
      </c>
      <c r="D87" s="3">
        <f t="shared" ref="D87:N87" si="11">STDEV(D5:D85)</f>
        <v>44.654615391770093</v>
      </c>
      <c r="E87" s="3">
        <f t="shared" si="11"/>
        <v>75.22995456053593</v>
      </c>
      <c r="F87" s="3">
        <f t="shared" si="11"/>
        <v>92.033686188051661</v>
      </c>
      <c r="G87" s="3">
        <f t="shared" si="11"/>
        <v>98.325112197935752</v>
      </c>
      <c r="H87" s="3">
        <f t="shared" si="11"/>
        <v>78.798301769033245</v>
      </c>
      <c r="I87" s="3">
        <f t="shared" si="11"/>
        <v>91.284677183006963</v>
      </c>
      <c r="J87" s="3">
        <f t="shared" si="11"/>
        <v>111.1338529625784</v>
      </c>
      <c r="K87" s="3">
        <f t="shared" si="11"/>
        <v>102.21214839290727</v>
      </c>
      <c r="L87" s="3">
        <f t="shared" si="11"/>
        <v>132.7705112779249</v>
      </c>
      <c r="M87" s="3">
        <f t="shared" si="11"/>
        <v>145.01431826245303</v>
      </c>
      <c r="N87" s="114">
        <f t="shared" si="11"/>
        <v>392.25844515417936</v>
      </c>
    </row>
    <row r="88" spans="1:15" x14ac:dyDescent="0.2">
      <c r="A88" s="148" t="s">
        <v>605</v>
      </c>
      <c r="B88" s="3">
        <f>B87/B86*100</f>
        <v>95.949373258263776</v>
      </c>
      <c r="C88" s="3">
        <f>C87/C86*100</f>
        <v>112.37773728146362</v>
      </c>
      <c r="D88" s="3">
        <f t="shared" ref="D88:N88" si="12">D87/D86*100</f>
        <v>115.75429947378832</v>
      </c>
      <c r="E88" s="3">
        <f t="shared" si="12"/>
        <v>79.000297119125307</v>
      </c>
      <c r="F88" s="3">
        <f t="shared" si="12"/>
        <v>35.092862761013521</v>
      </c>
      <c r="G88" s="3">
        <f t="shared" si="12"/>
        <v>41.454988999692333</v>
      </c>
      <c r="H88" s="3">
        <f t="shared" si="12"/>
        <v>39.501417420791221</v>
      </c>
      <c r="I88" s="3">
        <f t="shared" si="12"/>
        <v>36.604539327805888</v>
      </c>
      <c r="J88" s="3">
        <f t="shared" si="12"/>
        <v>41.473347162804032</v>
      </c>
      <c r="K88" s="3">
        <f t="shared" si="12"/>
        <v>33.759966286337779</v>
      </c>
      <c r="L88" s="3">
        <f t="shared" si="12"/>
        <v>41.326783452103584</v>
      </c>
      <c r="M88" s="3">
        <f t="shared" si="12"/>
        <v>82.599195852848496</v>
      </c>
      <c r="N88" s="114">
        <f t="shared" si="12"/>
        <v>17.747704046255528</v>
      </c>
    </row>
    <row r="89" spans="1:15" x14ac:dyDescent="0.2">
      <c r="A89" s="148" t="s">
        <v>606</v>
      </c>
      <c r="B89" s="3">
        <f>MIN(B5:B85)</f>
        <v>0</v>
      </c>
      <c r="C89" s="3">
        <f>MIN(C5:C85)</f>
        <v>0</v>
      </c>
      <c r="D89" s="3">
        <f t="shared" ref="D89:N89" si="13">MIN(D5:D85)</f>
        <v>0</v>
      </c>
      <c r="E89" s="3">
        <f t="shared" si="13"/>
        <v>0.50800000000000001</v>
      </c>
      <c r="F89" s="3">
        <f t="shared" si="13"/>
        <v>83.820000000000007</v>
      </c>
      <c r="G89" s="3">
        <f t="shared" si="13"/>
        <v>30.479999999999997</v>
      </c>
      <c r="H89" s="3">
        <f t="shared" si="13"/>
        <v>58</v>
      </c>
      <c r="I89" s="3">
        <f t="shared" si="13"/>
        <v>87</v>
      </c>
      <c r="J89" s="3">
        <f t="shared" si="13"/>
        <v>109</v>
      </c>
      <c r="K89" s="3">
        <f t="shared" si="13"/>
        <v>101.60000000000001</v>
      </c>
      <c r="L89" s="3">
        <f t="shared" si="13"/>
        <v>63.499999999999993</v>
      </c>
      <c r="M89" s="3">
        <f t="shared" si="13"/>
        <v>2.54</v>
      </c>
      <c r="N89" s="114">
        <f t="shared" si="13"/>
        <v>1239.52</v>
      </c>
    </row>
    <row r="90" spans="1:15" x14ac:dyDescent="0.2">
      <c r="A90" s="148" t="s">
        <v>607</v>
      </c>
      <c r="B90" s="15">
        <f>MAX(B5:B85)</f>
        <v>325.11999999999995</v>
      </c>
      <c r="C90" s="15">
        <f>MAX(C5:C85)</f>
        <v>129.03199999999998</v>
      </c>
      <c r="D90" s="15">
        <f t="shared" ref="D90:N90" si="14">MAX(D5:D85)</f>
        <v>235</v>
      </c>
      <c r="E90" s="15">
        <f t="shared" si="14"/>
        <v>307.34000000000003</v>
      </c>
      <c r="F90" s="15">
        <f t="shared" si="14"/>
        <v>510.54000000000008</v>
      </c>
      <c r="G90" s="15">
        <f t="shared" si="14"/>
        <v>472.44000000000005</v>
      </c>
      <c r="H90" s="15">
        <f t="shared" si="14"/>
        <v>393</v>
      </c>
      <c r="I90" s="15">
        <f t="shared" si="14"/>
        <v>535.43200000000002</v>
      </c>
      <c r="J90" s="15">
        <f t="shared" si="14"/>
        <v>761.49199999999996</v>
      </c>
      <c r="K90" s="15">
        <f t="shared" si="14"/>
        <v>680.71999999999991</v>
      </c>
      <c r="L90" s="15">
        <f t="shared" si="14"/>
        <v>827</v>
      </c>
      <c r="M90" s="15">
        <f t="shared" si="14"/>
        <v>857</v>
      </c>
      <c r="N90" s="164">
        <f t="shared" si="14"/>
        <v>3073.4</v>
      </c>
    </row>
    <row r="91" spans="1:15" x14ac:dyDescent="0.2">
      <c r="A91" s="148" t="s">
        <v>608</v>
      </c>
      <c r="B91" s="15">
        <f>QUARTILE(B5:B85,1)</f>
        <v>22.645</v>
      </c>
      <c r="C91" s="15">
        <f>QUARTILE(C5:C85,1)</f>
        <v>7.62</v>
      </c>
      <c r="D91" s="15">
        <f t="shared" ref="D91:N91" si="15">QUARTILE(D5:D85,1)</f>
        <v>7.3659999999999997</v>
      </c>
      <c r="E91" s="15">
        <f t="shared" si="15"/>
        <v>38.1</v>
      </c>
      <c r="F91" s="15">
        <f t="shared" si="15"/>
        <v>197.61199999999999</v>
      </c>
      <c r="G91" s="15">
        <f t="shared" si="15"/>
        <v>153.16200000000001</v>
      </c>
      <c r="H91" s="15">
        <f t="shared" si="15"/>
        <v>136.54000000000002</v>
      </c>
      <c r="I91" s="15">
        <f t="shared" si="15"/>
        <v>185.434</v>
      </c>
      <c r="J91" s="15">
        <f t="shared" si="15"/>
        <v>195.57999999999998</v>
      </c>
      <c r="K91" s="15">
        <f t="shared" si="15"/>
        <v>232.40999999999997</v>
      </c>
      <c r="L91" s="15">
        <f t="shared" si="15"/>
        <v>213.7765</v>
      </c>
      <c r="M91" s="15">
        <f t="shared" si="15"/>
        <v>67.945000000000007</v>
      </c>
      <c r="N91" s="164">
        <f t="shared" si="15"/>
        <v>1927.098</v>
      </c>
    </row>
    <row r="92" spans="1:15" x14ac:dyDescent="0.2">
      <c r="A92" s="148" t="s">
        <v>609</v>
      </c>
      <c r="B92" s="15">
        <f>QUARTILE(B5:B85,2)</f>
        <v>42.844000000000001</v>
      </c>
      <c r="C92" s="15">
        <f>QUARTILE(C5:C85,2)</f>
        <v>15.24</v>
      </c>
      <c r="D92" s="15">
        <f t="shared" ref="D92:N92" si="16">QUARTILE(D5:D85,2)</f>
        <v>21.59</v>
      </c>
      <c r="E92" s="15">
        <f t="shared" si="16"/>
        <v>76.961999999999989</v>
      </c>
      <c r="F92" s="15">
        <f t="shared" si="16"/>
        <v>266.70000000000005</v>
      </c>
      <c r="G92" s="15">
        <f t="shared" si="16"/>
        <v>233.67999999999998</v>
      </c>
      <c r="H92" s="15">
        <f t="shared" si="16"/>
        <v>195.834</v>
      </c>
      <c r="I92" s="15">
        <f t="shared" si="16"/>
        <v>241.68100000000001</v>
      </c>
      <c r="J92" s="15">
        <f t="shared" si="16"/>
        <v>241.88000000000002</v>
      </c>
      <c r="K92" s="15">
        <f t="shared" si="16"/>
        <v>290.19500000000005</v>
      </c>
      <c r="L92" s="15">
        <f t="shared" si="16"/>
        <v>312.42000000000007</v>
      </c>
      <c r="M92" s="15">
        <f t="shared" si="16"/>
        <v>152.273</v>
      </c>
      <c r="N92" s="164">
        <f t="shared" si="16"/>
        <v>2149.4290000000001</v>
      </c>
    </row>
    <row r="93" spans="1:15" x14ac:dyDescent="0.2">
      <c r="A93" s="148" t="s">
        <v>610</v>
      </c>
      <c r="B93" s="15">
        <f>QUARTILE(B5:B85,3)</f>
        <v>93.789500000000018</v>
      </c>
      <c r="C93" s="15">
        <f>QUARTILE(C5:C85,3)</f>
        <v>31.240000000000002</v>
      </c>
      <c r="D93" s="15">
        <f t="shared" ref="D93:N93" si="17">QUARTILE(D5:D85,3)</f>
        <v>58.165999999999997</v>
      </c>
      <c r="E93" s="15">
        <f t="shared" si="17"/>
        <v>130.25399999999999</v>
      </c>
      <c r="F93" s="15">
        <f t="shared" si="17"/>
        <v>314.95999999999998</v>
      </c>
      <c r="G93" s="15">
        <f t="shared" si="17"/>
        <v>312.41999999999996</v>
      </c>
      <c r="H93" s="15">
        <f t="shared" si="17"/>
        <v>240.69</v>
      </c>
      <c r="I93" s="15">
        <f t="shared" si="17"/>
        <v>306.38750000000005</v>
      </c>
      <c r="J93" s="15">
        <f t="shared" si="17"/>
        <v>314.32500000000005</v>
      </c>
      <c r="K93" s="15">
        <f t="shared" si="17"/>
        <v>371.47500000000002</v>
      </c>
      <c r="L93" s="15">
        <f t="shared" si="17"/>
        <v>401.32000000000011</v>
      </c>
      <c r="M93" s="15">
        <f t="shared" si="17"/>
        <v>231.25999999999993</v>
      </c>
      <c r="N93" s="164">
        <f t="shared" si="17"/>
        <v>2430.81</v>
      </c>
    </row>
    <row r="94" spans="1:15" x14ac:dyDescent="0.2">
      <c r="A94" s="148" t="s">
        <v>611</v>
      </c>
      <c r="B94" s="57">
        <f>RANK(B81,B5:B85,0)</f>
        <v>31</v>
      </c>
      <c r="C94" s="57">
        <f t="shared" ref="C94:N94" si="18">RANK(C81,C5:C85,0)</f>
        <v>69</v>
      </c>
      <c r="D94" s="57">
        <f t="shared" si="18"/>
        <v>58</v>
      </c>
      <c r="E94" s="57">
        <f t="shared" si="18"/>
        <v>72</v>
      </c>
      <c r="F94" s="57">
        <f t="shared" si="18"/>
        <v>48</v>
      </c>
      <c r="G94" s="57">
        <f t="shared" si="18"/>
        <v>58</v>
      </c>
      <c r="H94" s="57">
        <f t="shared" si="18"/>
        <v>60</v>
      </c>
      <c r="I94" s="57">
        <f t="shared" si="18"/>
        <v>68</v>
      </c>
      <c r="J94" s="57">
        <f t="shared" si="18"/>
        <v>37</v>
      </c>
      <c r="K94" s="57">
        <f t="shared" si="18"/>
        <v>65</v>
      </c>
      <c r="L94" s="57">
        <f t="shared" si="18"/>
        <v>57</v>
      </c>
      <c r="M94" s="57">
        <f t="shared" si="18"/>
        <v>45</v>
      </c>
      <c r="N94" s="216">
        <f t="shared" si="18"/>
        <v>67</v>
      </c>
    </row>
    <row r="95" spans="1:15" x14ac:dyDescent="0.2">
      <c r="A95" s="148" t="s">
        <v>612</v>
      </c>
      <c r="B95" s="57">
        <f>COUNT(B5:B85)</f>
        <v>76</v>
      </c>
      <c r="C95" s="57">
        <f>COUNT(C5:C85)</f>
        <v>75</v>
      </c>
      <c r="D95" s="57">
        <f t="shared" ref="D95:N95" si="19">COUNT(D5:D85)</f>
        <v>73</v>
      </c>
      <c r="E95" s="57">
        <f t="shared" si="19"/>
        <v>74</v>
      </c>
      <c r="F95" s="57">
        <f t="shared" si="19"/>
        <v>73</v>
      </c>
      <c r="G95" s="57">
        <f t="shared" si="19"/>
        <v>73</v>
      </c>
      <c r="H95" s="57">
        <f t="shared" si="19"/>
        <v>75</v>
      </c>
      <c r="I95" s="57">
        <f t="shared" si="19"/>
        <v>74</v>
      </c>
      <c r="J95" s="57">
        <f t="shared" si="19"/>
        <v>74</v>
      </c>
      <c r="K95" s="57">
        <f t="shared" si="19"/>
        <v>74</v>
      </c>
      <c r="L95" s="57">
        <f t="shared" si="19"/>
        <v>72</v>
      </c>
      <c r="M95" s="57">
        <f t="shared" si="19"/>
        <v>74</v>
      </c>
      <c r="N95" s="216">
        <f t="shared" si="19"/>
        <v>68</v>
      </c>
    </row>
    <row r="96" spans="1:15" x14ac:dyDescent="0.2">
      <c r="A96" s="148" t="s">
        <v>614</v>
      </c>
      <c r="B96" s="15">
        <f>B81</f>
        <v>57</v>
      </c>
      <c r="C96" s="15">
        <f>B96+C81</f>
        <v>59</v>
      </c>
      <c r="D96" s="15">
        <f t="shared" ref="D96:M96" si="20">C96+D81</f>
        <v>64</v>
      </c>
      <c r="E96" s="15">
        <f t="shared" si="20"/>
        <v>67</v>
      </c>
      <c r="F96" s="15">
        <f t="shared" si="20"/>
        <v>284</v>
      </c>
      <c r="G96" s="15">
        <f t="shared" si="20"/>
        <v>432</v>
      </c>
      <c r="H96" s="15">
        <f t="shared" si="20"/>
        <v>562</v>
      </c>
      <c r="I96" s="15">
        <f t="shared" si="20"/>
        <v>684</v>
      </c>
      <c r="J96" s="15">
        <f t="shared" si="20"/>
        <v>929</v>
      </c>
      <c r="K96" s="15">
        <f t="shared" si="20"/>
        <v>1133</v>
      </c>
      <c r="L96" s="15">
        <f t="shared" si="20"/>
        <v>1332</v>
      </c>
      <c r="M96" s="15">
        <f t="shared" si="20"/>
        <v>1453</v>
      </c>
      <c r="N96" s="15"/>
    </row>
    <row r="97" spans="1:14" x14ac:dyDescent="0.2">
      <c r="A97" s="148" t="s">
        <v>613</v>
      </c>
      <c r="B97" s="15">
        <f>B86</f>
        <v>66.793028947368413</v>
      </c>
      <c r="C97" s="15">
        <f>B97+C86</f>
        <v>92.32793561403507</v>
      </c>
      <c r="D97" s="15">
        <f t="shared" ref="D97:M97" si="21">C97+D86</f>
        <v>130.90500410718576</v>
      </c>
      <c r="E97" s="15">
        <f t="shared" si="21"/>
        <v>226.1324365396182</v>
      </c>
      <c r="F97" s="15">
        <f t="shared" si="21"/>
        <v>488.38999818345377</v>
      </c>
      <c r="G97" s="15">
        <f t="shared" si="21"/>
        <v>725.57523106016617</v>
      </c>
      <c r="H97" s="15">
        <f t="shared" si="21"/>
        <v>925.05744439349951</v>
      </c>
      <c r="I97" s="15">
        <f t="shared" si="21"/>
        <v>1174.4382011502562</v>
      </c>
      <c r="J97" s="15">
        <f t="shared" si="21"/>
        <v>1442.4027146637698</v>
      </c>
      <c r="K97" s="15">
        <f t="shared" si="21"/>
        <v>1745.1641200691752</v>
      </c>
      <c r="L97" s="15">
        <f t="shared" si="21"/>
        <v>2066.4340089580642</v>
      </c>
      <c r="M97" s="15">
        <f t="shared" si="21"/>
        <v>2241.9978467959022</v>
      </c>
      <c r="N97" s="171"/>
    </row>
    <row r="98" spans="1:14" x14ac:dyDescent="0.2">
      <c r="B98" s="1"/>
      <c r="C98" s="1"/>
      <c r="D98" s="1"/>
      <c r="E98" s="1"/>
      <c r="F98" s="1"/>
      <c r="G98" s="1"/>
      <c r="H98" s="1"/>
      <c r="I98" s="1"/>
      <c r="J98" s="1"/>
      <c r="K98" s="1"/>
      <c r="L98" s="1"/>
      <c r="M98" s="1"/>
      <c r="N98" s="169"/>
    </row>
    <row r="99" spans="1:14" x14ac:dyDescent="0.2">
      <c r="B99" s="1"/>
      <c r="C99" s="1"/>
      <c r="D99" s="1"/>
      <c r="E99" s="1"/>
      <c r="F99" s="1"/>
      <c r="G99" s="1"/>
      <c r="H99" s="1"/>
      <c r="I99" s="1"/>
      <c r="J99" s="1"/>
      <c r="K99" s="1"/>
      <c r="L99" s="1"/>
      <c r="M99" s="1"/>
      <c r="N99" s="169"/>
    </row>
    <row r="100" spans="1:14" x14ac:dyDescent="0.2">
      <c r="B100" s="1"/>
      <c r="C100" s="1"/>
      <c r="D100" s="1"/>
      <c r="E100" s="1"/>
      <c r="F100" s="1"/>
      <c r="G100" s="1"/>
      <c r="H100" s="1"/>
      <c r="I100" s="1"/>
      <c r="J100" s="1"/>
      <c r="K100" s="1"/>
      <c r="L100" s="1"/>
      <c r="M100" s="1"/>
      <c r="N100" s="169"/>
    </row>
    <row r="101" spans="1:14" x14ac:dyDescent="0.2">
      <c r="B101" s="1"/>
      <c r="C101" s="1"/>
      <c r="D101" s="1"/>
      <c r="E101" s="1"/>
      <c r="F101" s="1"/>
      <c r="G101" s="1"/>
      <c r="H101" s="1"/>
      <c r="I101" s="1"/>
      <c r="J101" s="1"/>
      <c r="K101" s="1"/>
      <c r="L101" s="1"/>
      <c r="M101" s="1"/>
      <c r="N101" s="169"/>
    </row>
    <row r="102" spans="1:14" x14ac:dyDescent="0.2">
      <c r="B102" s="1"/>
      <c r="C102" s="1"/>
      <c r="D102" s="1"/>
      <c r="E102" s="1"/>
      <c r="F102" s="1"/>
      <c r="G102" s="1"/>
      <c r="H102" s="1"/>
      <c r="I102" s="1"/>
      <c r="J102" s="1"/>
      <c r="K102" s="1"/>
      <c r="L102" s="1"/>
      <c r="M102" s="1"/>
      <c r="N102" s="169"/>
    </row>
    <row r="103" spans="1:14" x14ac:dyDescent="0.2">
      <c r="B103" s="1"/>
      <c r="C103" s="1"/>
      <c r="D103" s="1"/>
      <c r="E103" s="1"/>
      <c r="F103" s="1"/>
      <c r="G103" s="1"/>
      <c r="H103" s="1"/>
      <c r="I103" s="1"/>
      <c r="J103" s="1"/>
      <c r="K103" s="1"/>
      <c r="L103" s="1"/>
      <c r="M103" s="1"/>
      <c r="N103" s="169"/>
    </row>
    <row r="104" spans="1:14" x14ac:dyDescent="0.2">
      <c r="B104" s="1"/>
      <c r="C104" s="1"/>
      <c r="D104" s="1"/>
      <c r="E104" s="1"/>
      <c r="F104" s="1"/>
      <c r="G104" s="1"/>
      <c r="H104" s="1"/>
      <c r="I104" s="1"/>
      <c r="J104" s="1"/>
      <c r="K104" s="1"/>
      <c r="L104" s="1"/>
      <c r="M104" s="1"/>
      <c r="N104" s="169"/>
    </row>
    <row r="105" spans="1:14" x14ac:dyDescent="0.2">
      <c r="B105" s="1"/>
      <c r="C105" s="1"/>
      <c r="D105" s="1"/>
      <c r="E105" s="1"/>
      <c r="F105" s="1"/>
      <c r="G105" s="1"/>
      <c r="H105" s="1"/>
      <c r="I105" s="1"/>
      <c r="J105" s="1"/>
      <c r="K105" s="1"/>
      <c r="L105" s="1"/>
      <c r="M105" s="1"/>
      <c r="N105" s="169"/>
    </row>
    <row r="106" spans="1:14" x14ac:dyDescent="0.2">
      <c r="B106" s="1"/>
      <c r="C106" s="1"/>
      <c r="D106" s="1"/>
      <c r="E106" s="1"/>
      <c r="F106" s="1"/>
      <c r="G106" s="1"/>
      <c r="H106" s="1"/>
      <c r="I106" s="1"/>
      <c r="J106" s="1"/>
      <c r="K106" s="1"/>
      <c r="L106" s="1"/>
      <c r="M106" s="1"/>
      <c r="N106" s="169"/>
    </row>
    <row r="107" spans="1:14" x14ac:dyDescent="0.2">
      <c r="B107" s="1"/>
      <c r="C107" s="1"/>
      <c r="D107" s="1"/>
      <c r="E107" s="1"/>
      <c r="F107" s="1"/>
      <c r="G107" s="1"/>
      <c r="H107" s="1"/>
      <c r="I107" s="1"/>
      <c r="J107" s="1"/>
      <c r="K107" s="1"/>
      <c r="L107" s="1"/>
      <c r="M107" s="1"/>
      <c r="N107" s="169"/>
    </row>
    <row r="108" spans="1:14" x14ac:dyDescent="0.2">
      <c r="B108" s="1"/>
      <c r="C108" s="1"/>
      <c r="D108" s="1"/>
      <c r="E108" s="1"/>
      <c r="F108" s="1"/>
      <c r="G108" s="1"/>
      <c r="H108" s="1"/>
      <c r="I108" s="1"/>
      <c r="J108" s="1"/>
      <c r="K108" s="1"/>
      <c r="L108" s="1"/>
      <c r="M108" s="1"/>
      <c r="N108" s="169"/>
    </row>
    <row r="109" spans="1:14" x14ac:dyDescent="0.2">
      <c r="B109" s="1"/>
      <c r="C109" s="1"/>
      <c r="D109" s="1"/>
      <c r="E109" s="1"/>
      <c r="F109" s="1"/>
      <c r="G109" s="1"/>
      <c r="H109" s="1"/>
      <c r="I109" s="1"/>
      <c r="J109" s="1"/>
      <c r="K109" s="1"/>
      <c r="L109" s="1"/>
      <c r="M109" s="1"/>
      <c r="N109" s="169"/>
    </row>
    <row r="110" spans="1:14" x14ac:dyDescent="0.2">
      <c r="B110" s="1"/>
      <c r="C110" s="1"/>
      <c r="D110" s="1"/>
      <c r="E110" s="1"/>
      <c r="F110" s="1"/>
      <c r="G110" s="1"/>
      <c r="H110" s="1"/>
      <c r="I110" s="1"/>
      <c r="J110" s="1"/>
      <c r="K110" s="1"/>
      <c r="L110" s="1"/>
      <c r="M110" s="1"/>
      <c r="N110" s="169"/>
    </row>
    <row r="111" spans="1:14" x14ac:dyDescent="0.2">
      <c r="B111" s="1"/>
      <c r="C111" s="1"/>
      <c r="D111" s="1"/>
      <c r="E111" s="1"/>
      <c r="F111" s="1"/>
      <c r="G111" s="1"/>
      <c r="H111" s="1"/>
      <c r="I111" s="1"/>
      <c r="J111" s="1"/>
      <c r="K111" s="1"/>
      <c r="L111" s="1"/>
      <c r="M111" s="1"/>
      <c r="N111" s="169"/>
    </row>
    <row r="112" spans="1:14" x14ac:dyDescent="0.2">
      <c r="B112" s="1"/>
      <c r="C112" s="1"/>
      <c r="D112" s="1"/>
      <c r="E112" s="1"/>
      <c r="F112" s="1"/>
      <c r="G112" s="1"/>
      <c r="H112" s="1"/>
      <c r="I112" s="1"/>
      <c r="J112" s="1"/>
      <c r="K112" s="1"/>
      <c r="L112" s="1"/>
      <c r="M112" s="1"/>
      <c r="N112" s="169"/>
    </row>
    <row r="113" spans="2:14" x14ac:dyDescent="0.2">
      <c r="B113" s="1"/>
      <c r="C113" s="1"/>
      <c r="D113" s="1"/>
      <c r="E113" s="1"/>
      <c r="F113" s="1"/>
      <c r="G113" s="1"/>
      <c r="H113" s="1"/>
      <c r="I113" s="1"/>
      <c r="J113" s="1"/>
      <c r="K113" s="1"/>
      <c r="L113" s="1"/>
      <c r="M113" s="1"/>
      <c r="N113" s="169"/>
    </row>
    <row r="114" spans="2:14" x14ac:dyDescent="0.2">
      <c r="B114" s="1"/>
      <c r="C114" s="1"/>
      <c r="D114" s="1"/>
      <c r="E114" s="1"/>
      <c r="F114" s="1"/>
      <c r="G114" s="1"/>
      <c r="H114" s="1"/>
      <c r="I114" s="1"/>
      <c r="J114" s="1"/>
      <c r="K114" s="1"/>
      <c r="L114" s="1"/>
      <c r="M114" s="1"/>
      <c r="N114" s="169"/>
    </row>
    <row r="115" spans="2:14" x14ac:dyDescent="0.2">
      <c r="B115" s="1"/>
      <c r="C115" s="1"/>
      <c r="D115" s="1"/>
      <c r="E115" s="1"/>
      <c r="F115" s="1"/>
      <c r="G115" s="1"/>
      <c r="H115" s="1"/>
      <c r="I115" s="1"/>
      <c r="J115" s="1"/>
      <c r="K115" s="1"/>
      <c r="L115" s="1"/>
      <c r="M115" s="1"/>
      <c r="N115" s="169"/>
    </row>
    <row r="116" spans="2:14" x14ac:dyDescent="0.2">
      <c r="B116" s="1"/>
      <c r="C116" s="1"/>
      <c r="D116" s="1"/>
      <c r="E116" s="1"/>
      <c r="F116" s="1"/>
      <c r="G116" s="1"/>
      <c r="H116" s="1"/>
      <c r="I116" s="1"/>
      <c r="J116" s="1"/>
      <c r="K116" s="1"/>
      <c r="L116" s="1"/>
      <c r="M116" s="1"/>
      <c r="N116" s="169"/>
    </row>
    <row r="117" spans="2:14" x14ac:dyDescent="0.2">
      <c r="B117" s="1"/>
      <c r="C117" s="1"/>
      <c r="D117" s="1"/>
      <c r="E117" s="1"/>
      <c r="F117" s="1"/>
      <c r="G117" s="1"/>
      <c r="H117" s="1"/>
      <c r="I117" s="1"/>
      <c r="J117" s="1"/>
      <c r="K117" s="1"/>
      <c r="L117" s="1"/>
      <c r="M117" s="1"/>
      <c r="N117" s="169"/>
    </row>
    <row r="118" spans="2:14" x14ac:dyDescent="0.2">
      <c r="B118" s="1"/>
      <c r="C118" s="1"/>
      <c r="D118" s="1"/>
      <c r="E118" s="1"/>
      <c r="F118" s="1"/>
      <c r="G118" s="1"/>
      <c r="H118" s="1"/>
      <c r="I118" s="1"/>
      <c r="J118" s="1"/>
      <c r="K118" s="1"/>
      <c r="L118" s="1"/>
      <c r="M118" s="1"/>
      <c r="N118" s="169"/>
    </row>
    <row r="119" spans="2:14" x14ac:dyDescent="0.2">
      <c r="B119" s="1"/>
      <c r="C119" s="1"/>
      <c r="D119" s="1"/>
      <c r="E119" s="1"/>
      <c r="F119" s="1"/>
      <c r="G119" s="1"/>
      <c r="H119" s="1"/>
      <c r="I119" s="1"/>
      <c r="J119" s="1"/>
      <c r="K119" s="1"/>
      <c r="L119" s="1"/>
      <c r="M119" s="1"/>
      <c r="N119" s="169"/>
    </row>
    <row r="120" spans="2:14" x14ac:dyDescent="0.2">
      <c r="B120" s="1"/>
      <c r="C120" s="1"/>
      <c r="D120" s="1"/>
      <c r="E120" s="1"/>
      <c r="F120" s="1"/>
      <c r="G120" s="1"/>
      <c r="H120" s="1"/>
      <c r="I120" s="1"/>
      <c r="J120" s="1"/>
      <c r="K120" s="1"/>
      <c r="L120" s="1"/>
      <c r="M120" s="1"/>
      <c r="N120" s="169"/>
    </row>
    <row r="121" spans="2:14" x14ac:dyDescent="0.2">
      <c r="B121" s="1"/>
      <c r="C121" s="1"/>
      <c r="D121" s="1"/>
      <c r="E121" s="1"/>
      <c r="F121" s="1"/>
      <c r="G121" s="1"/>
      <c r="H121" s="1"/>
      <c r="I121" s="1"/>
      <c r="J121" s="1"/>
      <c r="K121" s="1"/>
      <c r="L121" s="1"/>
      <c r="M121" s="1"/>
      <c r="N121" s="169"/>
    </row>
    <row r="122" spans="2:14" x14ac:dyDescent="0.2">
      <c r="B122" s="1"/>
      <c r="C122" s="1"/>
      <c r="D122" s="1"/>
      <c r="E122" s="1"/>
      <c r="F122" s="1"/>
      <c r="G122" s="1"/>
      <c r="H122" s="1"/>
      <c r="I122" s="1"/>
      <c r="J122" s="1"/>
      <c r="K122" s="1"/>
      <c r="L122" s="1"/>
      <c r="M122" s="1"/>
      <c r="N122" s="169"/>
    </row>
    <row r="123" spans="2:14" x14ac:dyDescent="0.2">
      <c r="B123" s="1"/>
      <c r="C123" s="1"/>
      <c r="D123" s="1"/>
      <c r="E123" s="1"/>
      <c r="F123" s="1"/>
      <c r="G123" s="1"/>
      <c r="H123" s="1"/>
      <c r="I123" s="1"/>
      <c r="J123" s="1"/>
      <c r="K123" s="1"/>
      <c r="L123" s="1"/>
      <c r="M123" s="1"/>
      <c r="N123" s="169"/>
    </row>
    <row r="124" spans="2:14" x14ac:dyDescent="0.2">
      <c r="B124" s="1"/>
      <c r="C124" s="1"/>
      <c r="D124" s="1"/>
      <c r="E124" s="1"/>
      <c r="F124" s="1"/>
      <c r="G124" s="1"/>
      <c r="H124" s="1"/>
      <c r="I124" s="1"/>
      <c r="J124" s="1"/>
      <c r="K124" s="1"/>
      <c r="L124" s="1"/>
      <c r="M124" s="1"/>
      <c r="N124" s="169"/>
    </row>
    <row r="125" spans="2:14" x14ac:dyDescent="0.2">
      <c r="B125" s="1"/>
      <c r="C125" s="1"/>
      <c r="D125" s="1"/>
      <c r="E125" s="1"/>
      <c r="F125" s="1"/>
      <c r="G125" s="1"/>
      <c r="H125" s="1"/>
      <c r="I125" s="1"/>
      <c r="J125" s="1"/>
      <c r="K125" s="1"/>
      <c r="L125" s="1"/>
      <c r="M125" s="1"/>
      <c r="N125" s="169"/>
    </row>
    <row r="126" spans="2:14" x14ac:dyDescent="0.2">
      <c r="B126" s="1"/>
      <c r="C126" s="1"/>
      <c r="D126" s="1"/>
      <c r="E126" s="1"/>
      <c r="F126" s="1"/>
      <c r="G126" s="1"/>
      <c r="H126" s="1"/>
      <c r="I126" s="1"/>
      <c r="J126" s="1"/>
      <c r="K126" s="1"/>
      <c r="L126" s="1"/>
      <c r="M126" s="1"/>
      <c r="N126" s="169"/>
    </row>
    <row r="127" spans="2:14" x14ac:dyDescent="0.2">
      <c r="B127" s="1"/>
      <c r="C127" s="1"/>
      <c r="D127" s="1"/>
      <c r="E127" s="1"/>
      <c r="F127" s="1"/>
      <c r="G127" s="1"/>
      <c r="H127" s="1"/>
      <c r="I127" s="1"/>
      <c r="J127" s="1"/>
      <c r="K127" s="1"/>
      <c r="L127" s="1"/>
      <c r="M127" s="1"/>
      <c r="N127" s="169"/>
    </row>
    <row r="128" spans="2:14" x14ac:dyDescent="0.2">
      <c r="B128" s="1"/>
      <c r="C128" s="1"/>
      <c r="D128" s="1"/>
      <c r="E128" s="1"/>
      <c r="F128" s="1"/>
      <c r="G128" s="1"/>
      <c r="H128" s="1"/>
      <c r="I128" s="1"/>
      <c r="J128" s="1"/>
      <c r="K128" s="1"/>
      <c r="L128" s="1"/>
      <c r="M128" s="1"/>
      <c r="N128" s="169"/>
    </row>
    <row r="129" spans="2:14" x14ac:dyDescent="0.2">
      <c r="B129" s="1"/>
      <c r="C129" s="1"/>
      <c r="D129" s="1"/>
      <c r="E129" s="1"/>
      <c r="F129" s="1"/>
      <c r="G129" s="1"/>
      <c r="H129" s="1"/>
      <c r="I129" s="1"/>
      <c r="J129" s="1"/>
      <c r="K129" s="1"/>
      <c r="L129" s="1"/>
      <c r="M129" s="1"/>
      <c r="N129" s="169"/>
    </row>
    <row r="130" spans="2:14" x14ac:dyDescent="0.2">
      <c r="B130" s="1"/>
      <c r="C130" s="1"/>
      <c r="D130" s="1"/>
      <c r="E130" s="1"/>
      <c r="F130" s="1"/>
      <c r="G130" s="1"/>
      <c r="H130" s="1"/>
      <c r="I130" s="1"/>
      <c r="J130" s="1"/>
      <c r="K130" s="1"/>
      <c r="L130" s="1"/>
      <c r="M130" s="1"/>
      <c r="N130" s="169"/>
    </row>
    <row r="131" spans="2:14" x14ac:dyDescent="0.2">
      <c r="B131" s="1"/>
      <c r="C131" s="1"/>
      <c r="D131" s="1"/>
      <c r="E131" s="1"/>
      <c r="F131" s="1"/>
      <c r="G131" s="1"/>
      <c r="H131" s="1"/>
      <c r="I131" s="1"/>
      <c r="J131" s="1"/>
      <c r="K131" s="1"/>
      <c r="L131" s="1"/>
      <c r="M131" s="1"/>
      <c r="N131" s="169"/>
    </row>
    <row r="132" spans="2:14" x14ac:dyDescent="0.2">
      <c r="B132" s="1"/>
      <c r="C132" s="1"/>
      <c r="D132" s="1"/>
      <c r="E132" s="1"/>
      <c r="F132" s="1"/>
      <c r="G132" s="1"/>
      <c r="H132" s="1"/>
      <c r="I132" s="1"/>
      <c r="J132" s="1"/>
      <c r="K132" s="1"/>
      <c r="L132" s="1"/>
      <c r="M132" s="1"/>
      <c r="N132" s="169"/>
    </row>
    <row r="133" spans="2:14" x14ac:dyDescent="0.2">
      <c r="B133" s="1"/>
      <c r="C133" s="1"/>
      <c r="D133" s="1"/>
      <c r="E133" s="1"/>
      <c r="F133" s="1"/>
      <c r="G133" s="1"/>
      <c r="H133" s="1"/>
      <c r="I133" s="1"/>
      <c r="J133" s="1"/>
      <c r="K133" s="1"/>
      <c r="L133" s="1"/>
      <c r="M133" s="1"/>
      <c r="N133" s="169"/>
    </row>
    <row r="134" spans="2:14" x14ac:dyDescent="0.2">
      <c r="B134" s="1"/>
      <c r="C134" s="1"/>
      <c r="D134" s="1"/>
      <c r="E134" s="1"/>
      <c r="F134" s="1"/>
      <c r="G134" s="1"/>
      <c r="H134" s="1"/>
      <c r="I134" s="1"/>
      <c r="J134" s="1"/>
      <c r="K134" s="1"/>
      <c r="L134" s="1"/>
      <c r="M134" s="1"/>
      <c r="N134" s="169"/>
    </row>
    <row r="135" spans="2:14" x14ac:dyDescent="0.2">
      <c r="B135" s="1"/>
      <c r="C135" s="1"/>
      <c r="D135" s="1"/>
      <c r="E135" s="1"/>
      <c r="F135" s="1"/>
      <c r="G135" s="1"/>
      <c r="H135" s="1"/>
      <c r="I135" s="1"/>
      <c r="J135" s="1"/>
      <c r="K135" s="1"/>
      <c r="L135" s="1"/>
      <c r="M135" s="1"/>
      <c r="N135" s="169"/>
    </row>
    <row r="136" spans="2:14" x14ac:dyDescent="0.2">
      <c r="B136" s="1"/>
      <c r="C136" s="1"/>
      <c r="D136" s="1"/>
      <c r="E136" s="1"/>
      <c r="F136" s="1"/>
      <c r="G136" s="1"/>
      <c r="H136" s="1"/>
      <c r="I136" s="1"/>
      <c r="J136" s="1"/>
      <c r="K136" s="1"/>
      <c r="L136" s="1"/>
      <c r="M136" s="1"/>
      <c r="N136" s="169"/>
    </row>
    <row r="137" spans="2:14" x14ac:dyDescent="0.2">
      <c r="B137" s="1"/>
      <c r="C137" s="1"/>
      <c r="D137" s="1"/>
      <c r="E137" s="1"/>
      <c r="F137" s="1"/>
      <c r="G137" s="1"/>
      <c r="H137" s="1"/>
      <c r="I137" s="1"/>
      <c r="J137" s="1"/>
      <c r="K137" s="1"/>
      <c r="L137" s="1"/>
      <c r="M137" s="1"/>
      <c r="N137" s="169"/>
    </row>
    <row r="138" spans="2:14" x14ac:dyDescent="0.2">
      <c r="B138" s="1"/>
      <c r="C138" s="1"/>
      <c r="D138" s="1"/>
      <c r="E138" s="1"/>
      <c r="F138" s="1"/>
      <c r="G138" s="1"/>
      <c r="H138" s="1"/>
      <c r="I138" s="1"/>
      <c r="J138" s="1"/>
      <c r="K138" s="1"/>
      <c r="L138" s="1"/>
      <c r="M138" s="1"/>
      <c r="N138" s="169"/>
    </row>
    <row r="139" spans="2:14" x14ac:dyDescent="0.2">
      <c r="B139" s="1"/>
      <c r="C139" s="1"/>
      <c r="D139" s="1"/>
      <c r="E139" s="1"/>
      <c r="F139" s="1"/>
      <c r="G139" s="1"/>
      <c r="H139" s="1"/>
      <c r="I139" s="1"/>
      <c r="J139" s="1"/>
      <c r="K139" s="1"/>
      <c r="L139" s="1"/>
      <c r="M139" s="1"/>
      <c r="N139" s="169"/>
    </row>
    <row r="140" spans="2:14" x14ac:dyDescent="0.2">
      <c r="B140" s="1"/>
      <c r="C140" s="1"/>
      <c r="D140" s="1"/>
      <c r="E140" s="1"/>
      <c r="F140" s="1"/>
      <c r="G140" s="1"/>
      <c r="H140" s="1"/>
      <c r="I140" s="1"/>
      <c r="J140" s="1"/>
      <c r="K140" s="1"/>
      <c r="L140" s="1"/>
      <c r="M140" s="1"/>
      <c r="N140" s="169"/>
    </row>
    <row r="141" spans="2:14" x14ac:dyDescent="0.2">
      <c r="B141" s="1"/>
      <c r="C141" s="1"/>
      <c r="D141" s="1"/>
      <c r="E141" s="1"/>
      <c r="F141" s="1"/>
      <c r="G141" s="1"/>
      <c r="H141" s="1"/>
      <c r="I141" s="1"/>
      <c r="J141" s="1"/>
      <c r="K141" s="1"/>
      <c r="L141" s="1"/>
      <c r="M141" s="1"/>
      <c r="N141" s="169"/>
    </row>
    <row r="142" spans="2:14" x14ac:dyDescent="0.2">
      <c r="B142" s="1"/>
      <c r="C142" s="1"/>
      <c r="D142" s="1"/>
      <c r="E142" s="1"/>
      <c r="F142" s="1"/>
      <c r="G142" s="1"/>
      <c r="H142" s="1"/>
      <c r="I142" s="1"/>
      <c r="J142" s="1"/>
      <c r="K142" s="1"/>
      <c r="L142" s="1"/>
      <c r="M142" s="1"/>
      <c r="N142" s="169"/>
    </row>
    <row r="143" spans="2:14" x14ac:dyDescent="0.2">
      <c r="B143" s="1"/>
      <c r="C143" s="1"/>
      <c r="D143" s="1"/>
      <c r="E143" s="1"/>
      <c r="F143" s="1"/>
      <c r="G143" s="1"/>
      <c r="H143" s="1"/>
      <c r="I143" s="1"/>
      <c r="J143" s="1"/>
      <c r="K143" s="1"/>
      <c r="L143" s="1"/>
      <c r="M143" s="1"/>
      <c r="N143" s="169"/>
    </row>
    <row r="144" spans="2:14" x14ac:dyDescent="0.2">
      <c r="B144" s="1"/>
      <c r="C144" s="1"/>
      <c r="D144" s="1"/>
      <c r="E144" s="1"/>
      <c r="F144" s="1"/>
      <c r="G144" s="1"/>
      <c r="H144" s="1"/>
      <c r="I144" s="1"/>
      <c r="J144" s="1"/>
      <c r="K144" s="1"/>
      <c r="L144" s="1"/>
      <c r="M144" s="1"/>
      <c r="N144" s="169"/>
    </row>
    <row r="145" spans="2:14" x14ac:dyDescent="0.2">
      <c r="B145" s="1"/>
      <c r="C145" s="1"/>
      <c r="D145" s="1"/>
      <c r="E145" s="1"/>
      <c r="F145" s="1"/>
      <c r="G145" s="1"/>
      <c r="H145" s="1"/>
      <c r="I145" s="1"/>
      <c r="J145" s="1"/>
      <c r="K145" s="1"/>
      <c r="L145" s="1"/>
      <c r="M145" s="1"/>
      <c r="N145" s="169"/>
    </row>
    <row r="146" spans="2:14" x14ac:dyDescent="0.2">
      <c r="B146" s="1"/>
      <c r="C146" s="1"/>
      <c r="D146" s="1"/>
      <c r="E146" s="1"/>
      <c r="F146" s="1"/>
      <c r="G146" s="1"/>
      <c r="H146" s="1"/>
      <c r="I146" s="1"/>
      <c r="J146" s="1"/>
      <c r="K146" s="1"/>
      <c r="L146" s="1"/>
      <c r="M146" s="1"/>
      <c r="N146" s="169"/>
    </row>
    <row r="147" spans="2:14" x14ac:dyDescent="0.2">
      <c r="B147" s="1"/>
      <c r="C147" s="1"/>
      <c r="D147" s="1"/>
      <c r="E147" s="1"/>
      <c r="F147" s="1"/>
      <c r="G147" s="1"/>
      <c r="H147" s="1"/>
      <c r="I147" s="1"/>
      <c r="J147" s="1"/>
      <c r="K147" s="1"/>
      <c r="L147" s="1"/>
      <c r="M147" s="1"/>
      <c r="N147" s="169"/>
    </row>
    <row r="148" spans="2:14" x14ac:dyDescent="0.2">
      <c r="B148" s="1"/>
      <c r="C148" s="1"/>
      <c r="D148" s="1"/>
      <c r="E148" s="1"/>
      <c r="F148" s="1"/>
      <c r="G148" s="1"/>
      <c r="H148" s="1"/>
      <c r="I148" s="1"/>
      <c r="J148" s="1"/>
      <c r="K148" s="1"/>
      <c r="L148" s="1"/>
      <c r="M148" s="1"/>
      <c r="N148" s="169"/>
    </row>
    <row r="149" spans="2:14" x14ac:dyDescent="0.2">
      <c r="B149" s="1"/>
      <c r="C149" s="1"/>
      <c r="D149" s="1"/>
      <c r="E149" s="1"/>
      <c r="F149" s="1"/>
      <c r="G149" s="1"/>
      <c r="H149" s="1"/>
      <c r="I149" s="1"/>
      <c r="J149" s="1"/>
      <c r="K149" s="1"/>
      <c r="L149" s="1"/>
      <c r="M149" s="1"/>
      <c r="N149" s="169"/>
    </row>
    <row r="150" spans="2:14" x14ac:dyDescent="0.2">
      <c r="B150" s="1"/>
      <c r="C150" s="1"/>
      <c r="D150" s="1"/>
      <c r="E150" s="1"/>
      <c r="F150" s="1"/>
      <c r="G150" s="1"/>
      <c r="H150" s="1"/>
      <c r="I150" s="1"/>
      <c r="J150" s="1"/>
      <c r="K150" s="1"/>
      <c r="L150" s="1"/>
      <c r="M150" s="1"/>
      <c r="N150" s="169"/>
    </row>
    <row r="151" spans="2:14" x14ac:dyDescent="0.2">
      <c r="B151" s="1"/>
      <c r="C151" s="1"/>
      <c r="D151" s="1"/>
      <c r="E151" s="1"/>
      <c r="F151" s="1"/>
      <c r="G151" s="1"/>
      <c r="H151" s="1"/>
      <c r="I151" s="1"/>
      <c r="J151" s="1"/>
      <c r="K151" s="1"/>
      <c r="L151" s="1"/>
      <c r="M151" s="1"/>
      <c r="N151" s="169"/>
    </row>
    <row r="152" spans="2:14" x14ac:dyDescent="0.2">
      <c r="B152" s="1"/>
      <c r="C152" s="1"/>
      <c r="D152" s="1"/>
      <c r="E152" s="1"/>
      <c r="F152" s="1"/>
      <c r="G152" s="1"/>
      <c r="H152" s="1"/>
      <c r="I152" s="1"/>
      <c r="J152" s="1"/>
      <c r="K152" s="1"/>
      <c r="L152" s="1"/>
      <c r="M152" s="1"/>
      <c r="N152" s="169"/>
    </row>
    <row r="153" spans="2:14" x14ac:dyDescent="0.2">
      <c r="B153" s="1"/>
      <c r="C153" s="1"/>
      <c r="D153" s="1"/>
      <c r="E153" s="1"/>
      <c r="F153" s="1"/>
      <c r="G153" s="1"/>
      <c r="H153" s="1"/>
      <c r="I153" s="1"/>
      <c r="J153" s="1"/>
      <c r="K153" s="1"/>
      <c r="L153" s="1"/>
      <c r="M153" s="1"/>
      <c r="N153" s="169"/>
    </row>
    <row r="154" spans="2:14" x14ac:dyDescent="0.2">
      <c r="B154" s="1"/>
      <c r="C154" s="1"/>
      <c r="D154" s="1"/>
      <c r="E154" s="1"/>
      <c r="F154" s="1"/>
      <c r="G154" s="1"/>
      <c r="H154" s="1"/>
      <c r="I154" s="1"/>
      <c r="J154" s="1"/>
      <c r="K154" s="1"/>
      <c r="L154" s="1"/>
      <c r="M154" s="1"/>
      <c r="N154" s="169"/>
    </row>
    <row r="155" spans="2:14" x14ac:dyDescent="0.2">
      <c r="B155" s="1"/>
      <c r="C155" s="1"/>
      <c r="D155" s="1"/>
      <c r="E155" s="1"/>
      <c r="F155" s="1"/>
      <c r="G155" s="1"/>
      <c r="H155" s="1"/>
      <c r="I155" s="1"/>
      <c r="J155" s="1"/>
      <c r="K155" s="1"/>
      <c r="L155" s="1"/>
      <c r="M155" s="1"/>
      <c r="N155" s="169"/>
    </row>
    <row r="156" spans="2:14" x14ac:dyDescent="0.2">
      <c r="B156" s="1"/>
      <c r="C156" s="1"/>
      <c r="D156" s="1"/>
      <c r="E156" s="1"/>
      <c r="F156" s="1"/>
      <c r="G156" s="1"/>
      <c r="H156" s="1"/>
      <c r="I156" s="1"/>
      <c r="J156" s="1"/>
      <c r="K156" s="1"/>
      <c r="L156" s="1"/>
      <c r="M156" s="1"/>
      <c r="N156" s="169"/>
    </row>
    <row r="157" spans="2:14" x14ac:dyDescent="0.2">
      <c r="B157" s="1"/>
      <c r="C157" s="1"/>
      <c r="D157" s="1"/>
      <c r="E157" s="1"/>
      <c r="F157" s="1"/>
      <c r="G157" s="1"/>
      <c r="H157" s="1"/>
      <c r="I157" s="1"/>
      <c r="J157" s="1"/>
      <c r="K157" s="1"/>
      <c r="L157" s="1"/>
      <c r="M157" s="1"/>
      <c r="N157" s="169"/>
    </row>
    <row r="158" spans="2:14" x14ac:dyDescent="0.2">
      <c r="B158" s="1"/>
      <c r="C158" s="1"/>
      <c r="D158" s="1"/>
      <c r="E158" s="1"/>
      <c r="F158" s="1"/>
      <c r="G158" s="1"/>
      <c r="H158" s="1"/>
      <c r="I158" s="1"/>
      <c r="J158" s="1"/>
      <c r="K158" s="1"/>
      <c r="L158" s="1"/>
      <c r="M158" s="1"/>
      <c r="N158" s="169"/>
    </row>
    <row r="159" spans="2:14" x14ac:dyDescent="0.2">
      <c r="B159" s="1"/>
      <c r="C159" s="1"/>
      <c r="D159" s="1"/>
      <c r="E159" s="1"/>
      <c r="F159" s="1"/>
      <c r="G159" s="1"/>
      <c r="H159" s="1"/>
      <c r="I159" s="1"/>
      <c r="J159" s="1"/>
      <c r="K159" s="1"/>
      <c r="L159" s="1"/>
      <c r="M159" s="1"/>
      <c r="N159" s="169"/>
    </row>
    <row r="160" spans="2:14" x14ac:dyDescent="0.2">
      <c r="B160" s="1"/>
      <c r="C160" s="1"/>
      <c r="D160" s="1"/>
      <c r="E160" s="1"/>
      <c r="F160" s="1"/>
      <c r="G160" s="1"/>
      <c r="H160" s="1"/>
      <c r="I160" s="1"/>
      <c r="J160" s="1"/>
      <c r="K160" s="1"/>
      <c r="L160" s="1"/>
      <c r="M160" s="1"/>
      <c r="N160" s="169"/>
    </row>
    <row r="161" spans="2:14" x14ac:dyDescent="0.2">
      <c r="B161" s="1"/>
      <c r="C161" s="1"/>
      <c r="D161" s="1"/>
      <c r="E161" s="1"/>
      <c r="F161" s="1"/>
      <c r="G161" s="1"/>
      <c r="H161" s="1"/>
      <c r="I161" s="1"/>
      <c r="J161" s="1"/>
      <c r="K161" s="1"/>
      <c r="L161" s="1"/>
      <c r="M161" s="1"/>
      <c r="N161" s="169"/>
    </row>
    <row r="162" spans="2:14" x14ac:dyDescent="0.2">
      <c r="B162" s="1"/>
      <c r="C162" s="1"/>
      <c r="D162" s="1"/>
      <c r="E162" s="1"/>
      <c r="F162" s="1"/>
      <c r="G162" s="1"/>
      <c r="H162" s="1"/>
      <c r="I162" s="1"/>
      <c r="J162" s="1"/>
      <c r="K162" s="1"/>
      <c r="L162" s="1"/>
      <c r="M162" s="1"/>
      <c r="N162" s="169"/>
    </row>
    <row r="163" spans="2:14" x14ac:dyDescent="0.2">
      <c r="B163" s="1"/>
      <c r="C163" s="1"/>
      <c r="D163" s="1"/>
      <c r="E163" s="1"/>
      <c r="F163" s="1"/>
      <c r="G163" s="1"/>
      <c r="H163" s="1"/>
      <c r="I163" s="1"/>
      <c r="J163" s="1"/>
      <c r="K163" s="1"/>
      <c r="L163" s="1"/>
      <c r="M163" s="1"/>
      <c r="N163" s="169"/>
    </row>
    <row r="164" spans="2:14" x14ac:dyDescent="0.2">
      <c r="B164" s="1"/>
      <c r="C164" s="1"/>
      <c r="D164" s="1"/>
      <c r="E164" s="1"/>
      <c r="F164" s="1"/>
      <c r="G164" s="1"/>
      <c r="H164" s="1"/>
      <c r="I164" s="1"/>
      <c r="J164" s="1"/>
      <c r="K164" s="1"/>
      <c r="L164" s="1"/>
      <c r="M164" s="1"/>
      <c r="N164" s="169"/>
    </row>
    <row r="165" spans="2:14" x14ac:dyDescent="0.2">
      <c r="B165" s="1"/>
      <c r="C165" s="1"/>
      <c r="D165" s="1"/>
      <c r="E165" s="1"/>
      <c r="F165" s="1"/>
      <c r="G165" s="1"/>
      <c r="H165" s="1"/>
      <c r="I165" s="1"/>
      <c r="J165" s="1"/>
      <c r="K165" s="1"/>
      <c r="L165" s="1"/>
      <c r="M165" s="1"/>
      <c r="N165" s="169"/>
    </row>
    <row r="166" spans="2:14" x14ac:dyDescent="0.2">
      <c r="B166" s="1"/>
      <c r="C166" s="1"/>
      <c r="D166" s="1"/>
      <c r="E166" s="1"/>
      <c r="F166" s="1"/>
      <c r="G166" s="1"/>
      <c r="H166" s="1"/>
      <c r="I166" s="1"/>
      <c r="J166" s="1"/>
      <c r="K166" s="1"/>
      <c r="L166" s="1"/>
      <c r="M166" s="1"/>
      <c r="N166" s="169"/>
    </row>
    <row r="167" spans="2:14" x14ac:dyDescent="0.2">
      <c r="B167" s="1"/>
      <c r="C167" s="1"/>
      <c r="D167" s="1"/>
      <c r="E167" s="1"/>
      <c r="F167" s="1"/>
      <c r="G167" s="1"/>
      <c r="H167" s="1"/>
      <c r="I167" s="1"/>
      <c r="J167" s="1"/>
      <c r="K167" s="1"/>
      <c r="L167" s="1"/>
      <c r="M167" s="1"/>
      <c r="N167" s="169"/>
    </row>
    <row r="168" spans="2:14" x14ac:dyDescent="0.2">
      <c r="B168" s="1"/>
      <c r="C168" s="1"/>
      <c r="D168" s="1"/>
      <c r="E168" s="1"/>
      <c r="F168" s="1"/>
      <c r="G168" s="1"/>
      <c r="H168" s="1"/>
      <c r="I168" s="1"/>
      <c r="J168" s="1"/>
      <c r="K168" s="1"/>
      <c r="L168" s="1"/>
      <c r="M168" s="1"/>
      <c r="N168" s="169"/>
    </row>
    <row r="169" spans="2:14" x14ac:dyDescent="0.2">
      <c r="B169" s="1"/>
      <c r="C169" s="1"/>
      <c r="D169" s="1"/>
      <c r="E169" s="1"/>
      <c r="F169" s="1"/>
      <c r="G169" s="1"/>
      <c r="H169" s="1"/>
      <c r="I169" s="1"/>
      <c r="J169" s="1"/>
      <c r="K169" s="1"/>
      <c r="L169" s="1"/>
      <c r="M169" s="1"/>
      <c r="N169" s="169"/>
    </row>
    <row r="170" spans="2:14" x14ac:dyDescent="0.2">
      <c r="B170" s="1"/>
      <c r="C170" s="1"/>
      <c r="D170" s="1"/>
      <c r="E170" s="1"/>
      <c r="F170" s="1"/>
      <c r="G170" s="1"/>
      <c r="H170" s="1"/>
      <c r="I170" s="1"/>
      <c r="J170" s="1"/>
      <c r="K170" s="1"/>
      <c r="L170" s="1"/>
      <c r="M170" s="1"/>
      <c r="N170" s="169"/>
    </row>
    <row r="171" spans="2:14" x14ac:dyDescent="0.2">
      <c r="B171" s="1"/>
      <c r="C171" s="1"/>
      <c r="D171" s="1"/>
      <c r="E171" s="1"/>
      <c r="F171" s="1"/>
      <c r="G171" s="1"/>
      <c r="H171" s="1"/>
      <c r="I171" s="1"/>
      <c r="J171" s="1"/>
      <c r="K171" s="1"/>
      <c r="L171" s="1"/>
      <c r="M171" s="1"/>
      <c r="N171" s="169"/>
    </row>
    <row r="172" spans="2:14" x14ac:dyDescent="0.2">
      <c r="B172" s="1"/>
      <c r="C172" s="1"/>
      <c r="D172" s="1"/>
      <c r="E172" s="1"/>
      <c r="F172" s="1"/>
      <c r="G172" s="1"/>
      <c r="H172" s="1"/>
      <c r="I172" s="1"/>
      <c r="J172" s="1"/>
      <c r="K172" s="1"/>
      <c r="L172" s="1"/>
      <c r="M172" s="1"/>
      <c r="N172" s="169"/>
    </row>
    <row r="173" spans="2:14" x14ac:dyDescent="0.2">
      <c r="B173" s="1"/>
      <c r="C173" s="1"/>
      <c r="D173" s="1"/>
      <c r="E173" s="1"/>
      <c r="F173" s="1"/>
      <c r="G173" s="1"/>
      <c r="H173" s="1"/>
      <c r="I173" s="1"/>
      <c r="J173" s="1"/>
      <c r="K173" s="1"/>
      <c r="L173" s="1"/>
      <c r="M173" s="1"/>
      <c r="N173" s="169"/>
    </row>
    <row r="174" spans="2:14" x14ac:dyDescent="0.2">
      <c r="B174" s="1"/>
      <c r="C174" s="1"/>
      <c r="D174" s="1"/>
      <c r="E174" s="1"/>
      <c r="F174" s="1"/>
      <c r="G174" s="1"/>
      <c r="H174" s="1"/>
      <c r="I174" s="1"/>
      <c r="J174" s="1"/>
      <c r="K174" s="1"/>
      <c r="L174" s="1"/>
      <c r="M174" s="1"/>
      <c r="N174" s="169"/>
    </row>
    <row r="175" spans="2:14" x14ac:dyDescent="0.2">
      <c r="B175" s="1"/>
      <c r="C175" s="1"/>
      <c r="D175" s="1"/>
      <c r="E175" s="1"/>
      <c r="F175" s="1"/>
      <c r="G175" s="1"/>
      <c r="H175" s="1"/>
      <c r="I175" s="1"/>
      <c r="J175" s="1"/>
      <c r="K175" s="1"/>
      <c r="L175" s="1"/>
      <c r="M175" s="1"/>
      <c r="N175" s="169"/>
    </row>
    <row r="176" spans="2:14" x14ac:dyDescent="0.2">
      <c r="B176" s="1"/>
      <c r="C176" s="1"/>
      <c r="D176" s="1"/>
      <c r="E176" s="1"/>
      <c r="F176" s="1"/>
      <c r="G176" s="1"/>
      <c r="H176" s="1"/>
      <c r="I176" s="1"/>
      <c r="J176" s="1"/>
      <c r="K176" s="1"/>
      <c r="L176" s="1"/>
      <c r="M176" s="1"/>
      <c r="N176" s="169"/>
    </row>
    <row r="177" spans="2:14" x14ac:dyDescent="0.2">
      <c r="B177" s="1"/>
      <c r="C177" s="1"/>
      <c r="D177" s="1"/>
      <c r="E177" s="1"/>
      <c r="F177" s="1"/>
      <c r="G177" s="1"/>
      <c r="H177" s="1"/>
      <c r="I177" s="1"/>
      <c r="J177" s="1"/>
      <c r="K177" s="1"/>
      <c r="L177" s="1"/>
      <c r="M177" s="1"/>
      <c r="N177" s="169"/>
    </row>
    <row r="178" spans="2:14" x14ac:dyDescent="0.2">
      <c r="B178" s="1"/>
      <c r="C178" s="1"/>
      <c r="D178" s="1"/>
      <c r="E178" s="1"/>
      <c r="F178" s="1"/>
      <c r="G178" s="1"/>
      <c r="H178" s="1"/>
      <c r="I178" s="1"/>
      <c r="J178" s="1"/>
      <c r="K178" s="1"/>
      <c r="L178" s="1"/>
      <c r="M178" s="1"/>
      <c r="N178" s="169"/>
    </row>
    <row r="179" spans="2:14" x14ac:dyDescent="0.2">
      <c r="B179" s="1"/>
      <c r="C179" s="1"/>
      <c r="D179" s="1"/>
      <c r="E179" s="1"/>
      <c r="F179" s="1"/>
      <c r="G179" s="1"/>
      <c r="H179" s="1"/>
      <c r="I179" s="1"/>
      <c r="J179" s="1"/>
      <c r="K179" s="1"/>
      <c r="L179" s="1"/>
      <c r="M179" s="1"/>
      <c r="N179" s="169"/>
    </row>
    <row r="180" spans="2:14" x14ac:dyDescent="0.2">
      <c r="B180" s="1"/>
      <c r="C180" s="1"/>
      <c r="D180" s="1"/>
      <c r="E180" s="1"/>
      <c r="F180" s="1"/>
      <c r="G180" s="1"/>
      <c r="H180" s="1"/>
      <c r="I180" s="1"/>
      <c r="J180" s="1"/>
      <c r="K180" s="1"/>
      <c r="L180" s="1"/>
      <c r="M180" s="1"/>
      <c r="N180" s="169"/>
    </row>
    <row r="181" spans="2:14" x14ac:dyDescent="0.2">
      <c r="B181" s="1"/>
      <c r="C181" s="1"/>
      <c r="D181" s="1"/>
      <c r="E181" s="1"/>
      <c r="F181" s="1"/>
      <c r="G181" s="1"/>
      <c r="H181" s="1"/>
      <c r="I181" s="1"/>
      <c r="J181" s="1"/>
      <c r="K181" s="1"/>
      <c r="L181" s="1"/>
      <c r="M181" s="1"/>
      <c r="N181" s="169"/>
    </row>
    <row r="182" spans="2:14" x14ac:dyDescent="0.2">
      <c r="B182" s="1"/>
      <c r="C182" s="1"/>
      <c r="D182" s="1"/>
      <c r="E182" s="1"/>
      <c r="F182" s="1"/>
      <c r="G182" s="1"/>
      <c r="H182" s="1"/>
      <c r="I182" s="1"/>
      <c r="J182" s="1"/>
      <c r="K182" s="1"/>
      <c r="L182" s="1"/>
      <c r="M182" s="1"/>
      <c r="N182" s="169"/>
    </row>
    <row r="183" spans="2:14" x14ac:dyDescent="0.2">
      <c r="B183" s="1"/>
      <c r="C183" s="1"/>
      <c r="D183" s="1"/>
      <c r="E183" s="1"/>
      <c r="F183" s="1"/>
      <c r="G183" s="1"/>
      <c r="H183" s="1"/>
      <c r="I183" s="1"/>
      <c r="J183" s="1"/>
      <c r="K183" s="1"/>
      <c r="L183" s="1"/>
      <c r="M183" s="1"/>
      <c r="N183" s="169"/>
    </row>
  </sheetData>
  <customSheetViews>
    <customSheetView guid="{5162BB63-DB3B-11D3-AA0A-00104B61DA78}" showRuler="0">
      <pane xSplit="1" ySplit="4" topLeftCell="B66" activePane="bottomRight" state="frozen"/>
      <selection pane="bottomRight" activeCell="N91" sqref="N91:N122"/>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85">
    <cfRule type="top10" dxfId="1819" priority="31" bottom="1" rank="1"/>
    <cfRule type="top10" dxfId="1818" priority="32" rank="1"/>
  </conditionalFormatting>
  <conditionalFormatting sqref="C5:C85">
    <cfRule type="top10" dxfId="1817" priority="29" bottom="1" rank="1"/>
    <cfRule type="top10" dxfId="1816" priority="30" rank="1"/>
  </conditionalFormatting>
  <conditionalFormatting sqref="D6:D85">
    <cfRule type="top10" dxfId="1815" priority="27" bottom="1" rank="1"/>
    <cfRule type="top10" dxfId="1814" priority="28" rank="1"/>
  </conditionalFormatting>
  <conditionalFormatting sqref="E5:E85">
    <cfRule type="top10" dxfId="1813" priority="25" bottom="1" rank="1"/>
    <cfRule type="top10" dxfId="1812" priority="26" rank="1"/>
  </conditionalFormatting>
  <conditionalFormatting sqref="F6:F85">
    <cfRule type="top10" dxfId="1811" priority="23" bottom="1" rank="1"/>
    <cfRule type="top10" dxfId="1810" priority="24" rank="1"/>
  </conditionalFormatting>
  <conditionalFormatting sqref="G6:G85">
    <cfRule type="top10" dxfId="1809" priority="21" bottom="1" rank="1"/>
    <cfRule type="top10" dxfId="1808" priority="22" rank="1"/>
  </conditionalFormatting>
  <conditionalFormatting sqref="H6:H85">
    <cfRule type="top10" dxfId="1807" priority="19" bottom="1" rank="1"/>
    <cfRule type="top10" dxfId="1806" priority="20" rank="1"/>
  </conditionalFormatting>
  <conditionalFormatting sqref="I6:I85">
    <cfRule type="top10" dxfId="1805" priority="17" bottom="1" rank="1"/>
    <cfRule type="top10" dxfId="1804" priority="18" rank="1"/>
  </conditionalFormatting>
  <conditionalFormatting sqref="J5:J85">
    <cfRule type="top10" dxfId="1803" priority="15" bottom="1" rank="1"/>
    <cfRule type="top10" dxfId="1802" priority="16" rank="1"/>
  </conditionalFormatting>
  <conditionalFormatting sqref="K5:K85">
    <cfRule type="top10" dxfId="1801" priority="13" bottom="1" rank="1"/>
    <cfRule type="top10" dxfId="1800" priority="14" rank="1"/>
  </conditionalFormatting>
  <conditionalFormatting sqref="L5:L85">
    <cfRule type="top10" dxfId="1799" priority="11" bottom="1" rank="1"/>
    <cfRule type="top10" dxfId="1798" priority="12" rank="1"/>
  </conditionalFormatting>
  <conditionalFormatting sqref="M5:M85">
    <cfRule type="top10" dxfId="1797" priority="9" bottom="1" rank="1"/>
    <cfRule type="top10" dxfId="1796" priority="10" rank="1"/>
  </conditionalFormatting>
  <conditionalFormatting sqref="N5:N6">
    <cfRule type="top10" dxfId="1795" priority="8" rank="1"/>
  </conditionalFormatting>
  <conditionalFormatting sqref="N5:N6">
    <cfRule type="top10" dxfId="1794" priority="7" bottom="1" rank="1"/>
  </conditionalFormatting>
  <conditionalFormatting sqref="N7:N85">
    <cfRule type="top10" dxfId="1793" priority="2" rank="1"/>
  </conditionalFormatting>
  <conditionalFormatting sqref="N7:N85">
    <cfRule type="top10" dxfId="1792" priority="1" bottom="1"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64"/>
  <sheetViews>
    <sheetView zoomScale="75" zoomScaleNormal="75" workbookViewId="0">
      <selection activeCell="D18" sqref="D18"/>
    </sheetView>
  </sheetViews>
  <sheetFormatPr defaultRowHeight="12.75" x14ac:dyDescent="0.2"/>
  <cols>
    <col min="1" max="1" width="20.28515625" bestFit="1" customWidth="1"/>
    <col min="2" max="2" width="11" style="3" bestFit="1" customWidth="1"/>
    <col min="3" max="3" width="12" style="3" bestFit="1" customWidth="1"/>
    <col min="4" max="4" width="13.140625" style="101" bestFit="1" customWidth="1"/>
  </cols>
  <sheetData>
    <row r="1" spans="1:4" ht="18.75" x14ac:dyDescent="0.3">
      <c r="A1" s="75" t="s">
        <v>177</v>
      </c>
      <c r="B1" s="60"/>
      <c r="C1" s="91"/>
      <c r="D1" s="101" t="s">
        <v>411</v>
      </c>
    </row>
    <row r="2" spans="1:4" x14ac:dyDescent="0.2">
      <c r="A2" s="83" t="s">
        <v>193</v>
      </c>
      <c r="B2" s="93" t="s">
        <v>196</v>
      </c>
      <c r="C2" s="92" t="s">
        <v>410</v>
      </c>
    </row>
    <row r="3" spans="1:4" x14ac:dyDescent="0.2">
      <c r="A3" t="s">
        <v>82</v>
      </c>
      <c r="B3" s="3">
        <v>1011231.933</v>
      </c>
      <c r="C3" s="3">
        <v>654658.10649999999</v>
      </c>
      <c r="D3" s="101">
        <f>ABU!N$26</f>
        <v>2310.5</v>
      </c>
    </row>
    <row r="4" spans="1:4" x14ac:dyDescent="0.2">
      <c r="A4" t="s">
        <v>0</v>
      </c>
      <c r="B4" s="3">
        <v>1035211</v>
      </c>
      <c r="C4" s="3">
        <v>642054</v>
      </c>
      <c r="D4" s="101">
        <f>ACL!N92</f>
        <v>3557.9534324324327</v>
      </c>
    </row>
    <row r="5" spans="1:4" x14ac:dyDescent="0.2">
      <c r="A5" t="s">
        <v>96</v>
      </c>
      <c r="B5" s="3">
        <v>1019838.312</v>
      </c>
      <c r="C5" s="3">
        <v>636189.5442</v>
      </c>
      <c r="D5" s="101">
        <f>ASA!N24</f>
        <v>2679.7183846153848</v>
      </c>
    </row>
    <row r="6" spans="1:4" x14ac:dyDescent="0.2">
      <c r="A6" t="s">
        <v>211</v>
      </c>
      <c r="B6" s="3">
        <v>1017897.944</v>
      </c>
      <c r="C6" s="3">
        <v>651549.10239999997</v>
      </c>
      <c r="D6" s="101">
        <f>ALA!N134</f>
        <v>2369.7052622950814</v>
      </c>
    </row>
    <row r="7" spans="1:4" x14ac:dyDescent="0.2">
      <c r="A7" t="s">
        <v>83</v>
      </c>
      <c r="B7" s="3">
        <v>985896.36</v>
      </c>
      <c r="C7" s="3">
        <v>661109.93999999994</v>
      </c>
      <c r="D7" s="101">
        <f>AMA!N26</f>
        <v>1523.8125</v>
      </c>
    </row>
    <row r="8" spans="1:4" x14ac:dyDescent="0.2">
      <c r="A8" t="s">
        <v>219</v>
      </c>
      <c r="B8" s="3">
        <v>1016500.5649999999</v>
      </c>
      <c r="C8" s="3">
        <v>663154.06790000002</v>
      </c>
      <c r="D8" s="101">
        <f>ARC!N34</f>
        <v>2787</v>
      </c>
    </row>
    <row r="9" spans="1:4" x14ac:dyDescent="0.2">
      <c r="A9" t="s">
        <v>17</v>
      </c>
      <c r="B9" s="3">
        <v>989631.01</v>
      </c>
      <c r="C9" s="3">
        <v>657580.69999999995</v>
      </c>
      <c r="D9" s="101">
        <f>BAL!N82</f>
        <v>1760.5005373134325</v>
      </c>
    </row>
    <row r="10" spans="1:4" x14ac:dyDescent="0.2">
      <c r="A10" t="s">
        <v>18</v>
      </c>
      <c r="B10" s="3">
        <v>990618.47</v>
      </c>
      <c r="C10" s="3">
        <v>658953</v>
      </c>
      <c r="D10" s="101">
        <f>BHT!N151</f>
        <v>1813.5942581196582</v>
      </c>
    </row>
    <row r="11" spans="1:4" x14ac:dyDescent="0.2">
      <c r="A11" t="s">
        <v>87</v>
      </c>
      <c r="B11" s="3">
        <v>1008502.902</v>
      </c>
      <c r="C11" s="3">
        <v>632195.80850000004</v>
      </c>
      <c r="D11" s="101">
        <f>BBQ!N25</f>
        <v>2297.2857142857142</v>
      </c>
    </row>
    <row r="12" spans="1:4" x14ac:dyDescent="0.2">
      <c r="A12" t="s">
        <v>230</v>
      </c>
      <c r="B12" s="3">
        <v>1013267.932</v>
      </c>
      <c r="C12" s="3">
        <v>627848.46680000005</v>
      </c>
      <c r="D12" s="101">
        <f>BCI!N108</f>
        <v>2578.8660102040803</v>
      </c>
    </row>
    <row r="13" spans="1:4" x14ac:dyDescent="0.2">
      <c r="A13" t="s">
        <v>20</v>
      </c>
      <c r="B13" s="3">
        <v>1037450.14</v>
      </c>
      <c r="C13" s="3">
        <v>662913.8652</v>
      </c>
      <c r="D13" s="101">
        <f>CDL!N100</f>
        <v>3153.8079249999992</v>
      </c>
    </row>
    <row r="14" spans="1:4" x14ac:dyDescent="0.2">
      <c r="A14" t="s">
        <v>236</v>
      </c>
      <c r="B14" s="3">
        <v>1003444.044</v>
      </c>
      <c r="C14" s="3">
        <v>629376.16540000006</v>
      </c>
      <c r="D14" s="101">
        <f>CAN!N55</f>
        <v>2477.9372093023258</v>
      </c>
    </row>
    <row r="15" spans="1:4" x14ac:dyDescent="0.2">
      <c r="A15" t="s">
        <v>55</v>
      </c>
      <c r="B15" s="3">
        <v>997917.70620000002</v>
      </c>
      <c r="C15" s="3">
        <v>620263.81649999996</v>
      </c>
      <c r="D15" s="101">
        <f>CCA!N33</f>
        <v>2233.5700000000002</v>
      </c>
    </row>
    <row r="16" spans="1:4" x14ac:dyDescent="0.2">
      <c r="A16" t="s">
        <v>246</v>
      </c>
      <c r="B16" s="3">
        <v>1038875.915</v>
      </c>
      <c r="C16" s="3">
        <v>686064.92469999997</v>
      </c>
      <c r="D16" s="101">
        <f>CTO!N23</f>
        <v>4319.5</v>
      </c>
    </row>
    <row r="17" spans="1:4" x14ac:dyDescent="0.2">
      <c r="A17" t="s">
        <v>56</v>
      </c>
      <c r="B17" s="3">
        <v>1033032.039</v>
      </c>
      <c r="C17" s="3">
        <v>684689.32290000003</v>
      </c>
      <c r="D17" s="101">
        <f>CHM!N33</f>
        <v>3637.2130434782607</v>
      </c>
    </row>
    <row r="18" spans="1:4" x14ac:dyDescent="0.2">
      <c r="A18" t="s">
        <v>23</v>
      </c>
      <c r="B18" s="3">
        <v>1024274.82</v>
      </c>
      <c r="C18" s="3">
        <v>663701.62560000003</v>
      </c>
      <c r="D18" s="101">
        <f>CHI!N101</f>
        <v>2601.3538124999995</v>
      </c>
    </row>
    <row r="19" spans="1:4" x14ac:dyDescent="0.2">
      <c r="A19" t="s">
        <v>256</v>
      </c>
      <c r="B19" s="3">
        <v>1033850.14</v>
      </c>
      <c r="C19" s="3">
        <v>668726.47</v>
      </c>
      <c r="D19" s="101">
        <f>CAB!N24</f>
        <v>3205.7307692307691</v>
      </c>
    </row>
    <row r="20" spans="1:4" x14ac:dyDescent="0.2">
      <c r="A20" t="s">
        <v>25</v>
      </c>
      <c r="B20" s="3">
        <v>1027959.811</v>
      </c>
      <c r="C20" s="3">
        <v>639700.88540000003</v>
      </c>
      <c r="D20" s="101">
        <f>CNT!N86</f>
        <v>3033.3157878787874</v>
      </c>
    </row>
    <row r="21" spans="1:4" x14ac:dyDescent="0.2">
      <c r="A21" s="99" t="s">
        <v>524</v>
      </c>
      <c r="B21" s="3">
        <v>994073.42</v>
      </c>
      <c r="C21" s="3">
        <v>654805.43000000005</v>
      </c>
      <c r="D21" s="101">
        <f>CCO!N19</f>
        <v>2051.5</v>
      </c>
    </row>
    <row r="22" spans="1:4" x14ac:dyDescent="0.2">
      <c r="A22" t="s">
        <v>84</v>
      </c>
      <c r="B22" s="3">
        <v>993032</v>
      </c>
      <c r="C22" s="3">
        <v>656675</v>
      </c>
      <c r="D22" s="101">
        <f>CZL!N27</f>
        <v>2205.0666666666666</v>
      </c>
    </row>
    <row r="23" spans="1:4" x14ac:dyDescent="0.2">
      <c r="A23" t="s">
        <v>28</v>
      </c>
      <c r="B23" s="3">
        <v>991286.03</v>
      </c>
      <c r="C23" s="3">
        <v>656842.80000000005</v>
      </c>
      <c r="D23" s="101">
        <f>DHT!N50</f>
        <v>1841.5509999999999</v>
      </c>
    </row>
    <row r="24" spans="1:4" x14ac:dyDescent="0.2">
      <c r="A24" t="s">
        <v>57</v>
      </c>
      <c r="B24" s="3">
        <v>1045201.584</v>
      </c>
      <c r="C24" s="3">
        <v>672245.74710000004</v>
      </c>
      <c r="D24" s="101">
        <f>DBK!N33</f>
        <v>4805.7942857142853</v>
      </c>
    </row>
    <row r="25" spans="1:4" x14ac:dyDescent="0.2">
      <c r="A25" t="s">
        <v>24</v>
      </c>
      <c r="B25" s="3">
        <v>992239.76729999995</v>
      </c>
      <c r="C25" s="3">
        <v>610996.84680000006</v>
      </c>
      <c r="D25" s="101">
        <f>CHR!N86</f>
        <v>2210.1926205882355</v>
      </c>
    </row>
    <row r="26" spans="1:4" x14ac:dyDescent="0.2">
      <c r="A26" t="s">
        <v>29</v>
      </c>
      <c r="B26" s="3">
        <v>1001476.851</v>
      </c>
      <c r="C26" s="3">
        <v>646756.67409999995</v>
      </c>
      <c r="D26" s="101">
        <f>EMH!N128</f>
        <v>2082.3434328358207</v>
      </c>
    </row>
    <row r="27" spans="1:4" x14ac:dyDescent="0.2">
      <c r="A27" t="s">
        <v>30</v>
      </c>
      <c r="B27" s="3">
        <v>1041937.583</v>
      </c>
      <c r="C27" s="3">
        <v>656092.13749999995</v>
      </c>
      <c r="D27" s="101">
        <f>ESC!N85</f>
        <v>3297.0435692307706</v>
      </c>
    </row>
    <row r="28" spans="1:4" x14ac:dyDescent="0.2">
      <c r="A28" t="s">
        <v>51</v>
      </c>
      <c r="B28" s="3">
        <v>1040295</v>
      </c>
      <c r="C28" s="3">
        <v>680911</v>
      </c>
      <c r="D28" s="101">
        <f>EZA!N35</f>
        <v>4850.0183333333334</v>
      </c>
    </row>
    <row r="29" spans="1:4" x14ac:dyDescent="0.2">
      <c r="A29" t="s">
        <v>134</v>
      </c>
      <c r="B29" s="3">
        <v>991664.02</v>
      </c>
      <c r="C29" s="3">
        <v>659468.14</v>
      </c>
      <c r="D29" s="101">
        <f>FAA!N54</f>
        <v>1912.8052558139532</v>
      </c>
    </row>
    <row r="30" spans="1:4" x14ac:dyDescent="0.2">
      <c r="A30" t="s">
        <v>288</v>
      </c>
      <c r="B30" s="3">
        <v>1019241.13</v>
      </c>
      <c r="C30" s="3">
        <v>641044.43999999994</v>
      </c>
      <c r="D30" s="101">
        <f>FTO!N35</f>
        <v>2297.1208695652176</v>
      </c>
    </row>
    <row r="31" spans="1:4" x14ac:dyDescent="0.2">
      <c r="A31" t="s">
        <v>527</v>
      </c>
      <c r="B31" s="3">
        <v>1026085</v>
      </c>
      <c r="C31" s="3">
        <v>612632.17000000004</v>
      </c>
      <c r="D31" s="101">
        <f>FTS!N36</f>
        <v>3247.5143260582163</v>
      </c>
    </row>
    <row r="32" spans="1:4" x14ac:dyDescent="0.2">
      <c r="A32" s="99" t="s">
        <v>405</v>
      </c>
      <c r="B32" s="3">
        <v>1039605.52</v>
      </c>
      <c r="C32" s="3">
        <v>625076.42000000004</v>
      </c>
      <c r="D32" s="101">
        <f>GAL!N59</f>
        <v>2950.7069599999986</v>
      </c>
    </row>
    <row r="33" spans="1:4" x14ac:dyDescent="0.2">
      <c r="A33" t="s">
        <v>31</v>
      </c>
      <c r="B33" s="3">
        <v>1007454.88</v>
      </c>
      <c r="C33" s="3">
        <v>643528.94559999998</v>
      </c>
      <c r="D33" s="101">
        <f>GAM!N152</f>
        <v>2165.4058736842107</v>
      </c>
    </row>
    <row r="34" spans="1:4" x14ac:dyDescent="0.2">
      <c r="A34" t="s">
        <v>58</v>
      </c>
      <c r="B34" s="3">
        <v>979762.87849999999</v>
      </c>
      <c r="C34" s="3">
        <v>608251.06359999999</v>
      </c>
      <c r="D34" s="101">
        <f>GAD!N33</f>
        <v>2140.52</v>
      </c>
    </row>
    <row r="35" spans="1:4" x14ac:dyDescent="0.2">
      <c r="A35" t="s">
        <v>299</v>
      </c>
      <c r="B35" s="3">
        <v>1024588</v>
      </c>
      <c r="C35" s="3">
        <v>618565.41740000003</v>
      </c>
      <c r="D35" s="101">
        <f>GAT!N128</f>
        <v>2966.8791327586214</v>
      </c>
    </row>
    <row r="36" spans="1:4" x14ac:dyDescent="0.2">
      <c r="A36" t="s">
        <v>44</v>
      </c>
      <c r="B36" s="3">
        <v>1024047.58</v>
      </c>
      <c r="C36" s="3">
        <v>617621.23</v>
      </c>
      <c r="D36" s="101">
        <f>GTW!N38</f>
        <v>2847.4961538461534</v>
      </c>
    </row>
    <row r="37" spans="1:4" x14ac:dyDescent="0.2">
      <c r="A37" t="s">
        <v>59</v>
      </c>
      <c r="B37" s="3">
        <v>999855.91</v>
      </c>
      <c r="C37" s="3">
        <v>649164</v>
      </c>
      <c r="D37" s="101">
        <f>GOL!N32</f>
        <v>1871.2142857142858</v>
      </c>
    </row>
    <row r="38" spans="1:4" x14ac:dyDescent="0.2">
      <c r="A38" t="s">
        <v>33</v>
      </c>
      <c r="B38" s="3">
        <v>1014523.077</v>
      </c>
      <c r="C38" s="3">
        <v>616581.47199999995</v>
      </c>
      <c r="D38" s="101">
        <f>GUA!N74</f>
        <v>2235.5258823529412</v>
      </c>
    </row>
    <row r="39" spans="1:4" x14ac:dyDescent="0.2">
      <c r="A39" t="s">
        <v>315</v>
      </c>
      <c r="B39" s="3">
        <v>1018277.292</v>
      </c>
      <c r="C39" s="3">
        <v>618950.88390000002</v>
      </c>
      <c r="D39" s="101">
        <f>IBC!N25</f>
        <v>2428.8461538461538</v>
      </c>
    </row>
    <row r="40" spans="1:4" x14ac:dyDescent="0.2">
      <c r="A40" t="s">
        <v>53</v>
      </c>
      <c r="B40" s="3">
        <v>965871.89260000002</v>
      </c>
      <c r="C40" s="3">
        <v>604803.95319999999</v>
      </c>
      <c r="D40" s="101">
        <f>JAG!N35</f>
        <v>2788.7392000000004</v>
      </c>
    </row>
    <row r="41" spans="1:4" x14ac:dyDescent="0.2">
      <c r="A41" t="s">
        <v>322</v>
      </c>
      <c r="B41" s="3">
        <v>1000272.051</v>
      </c>
      <c r="C41" s="3">
        <v>605600.94999999995</v>
      </c>
      <c r="D41" s="101">
        <f>HUM!N73</f>
        <v>2279.4952549019608</v>
      </c>
    </row>
    <row r="42" spans="1:4" x14ac:dyDescent="0.2">
      <c r="A42" t="s">
        <v>22</v>
      </c>
      <c r="B42" s="3">
        <v>1004050.899</v>
      </c>
      <c r="C42" s="3">
        <v>645067.87800000003</v>
      </c>
      <c r="D42" s="101">
        <f>CAS!N61</f>
        <v>2126.5942307692312</v>
      </c>
    </row>
    <row r="43" spans="1:4" x14ac:dyDescent="0.2">
      <c r="A43" t="s">
        <v>329</v>
      </c>
      <c r="B43" s="3">
        <v>1005109.314</v>
      </c>
      <c r="C43" s="3">
        <v>611235.99329999997</v>
      </c>
      <c r="D43" s="101">
        <f>RAI!N121</f>
        <v>2207.3860466687706</v>
      </c>
    </row>
    <row r="44" spans="1:4" x14ac:dyDescent="0.2">
      <c r="A44" t="s">
        <v>576</v>
      </c>
      <c r="B44" s="3">
        <v>1034280.22</v>
      </c>
      <c r="C44" s="3">
        <v>619176.66</v>
      </c>
      <c r="D44" s="101">
        <f>LMB_CRI_CSO!N95</f>
        <v>3178.5152405063286</v>
      </c>
    </row>
    <row r="45" spans="1:4" x14ac:dyDescent="0.2">
      <c r="A45" t="s">
        <v>336</v>
      </c>
      <c r="B45" s="3">
        <v>989270.33180000004</v>
      </c>
      <c r="C45" s="3">
        <v>603064.40630000003</v>
      </c>
      <c r="D45" s="101">
        <f>CAN!N55</f>
        <v>2477.9372093023258</v>
      </c>
    </row>
    <row r="46" spans="1:4" x14ac:dyDescent="0.2">
      <c r="A46" t="s">
        <v>54</v>
      </c>
      <c r="B46" s="3">
        <v>996646.07</v>
      </c>
      <c r="C46" s="3">
        <v>652790.64</v>
      </c>
      <c r="D46" s="101">
        <f>MIR!N123</f>
        <v>2012.4196444444449</v>
      </c>
    </row>
    <row r="47" spans="1:4" x14ac:dyDescent="0.2">
      <c r="A47" t="s">
        <v>38</v>
      </c>
      <c r="B47" s="3">
        <v>1021647.06</v>
      </c>
      <c r="C47" s="3">
        <v>625959.6618</v>
      </c>
      <c r="D47" s="101">
        <f>MLR!N126</f>
        <v>2796.8277383177556</v>
      </c>
    </row>
    <row r="48" spans="1:4" x14ac:dyDescent="0.2">
      <c r="A48" t="s">
        <v>39</v>
      </c>
      <c r="B48" s="3">
        <v>997595.29</v>
      </c>
      <c r="C48" s="3">
        <v>651993.02</v>
      </c>
      <c r="D48" s="101">
        <f>PMG!N125</f>
        <v>2062.5740304370811</v>
      </c>
    </row>
    <row r="49" spans="1:4" x14ac:dyDescent="0.2">
      <c r="A49" t="s">
        <v>40</v>
      </c>
      <c r="B49" s="3">
        <v>1037122.529</v>
      </c>
      <c r="C49" s="3">
        <v>658003.22039999999</v>
      </c>
      <c r="D49" s="101">
        <f>PEL!N100</f>
        <v>2947.6921169309521</v>
      </c>
    </row>
    <row r="50" spans="1:4" x14ac:dyDescent="0.2">
      <c r="A50" t="s">
        <v>358</v>
      </c>
      <c r="B50" s="3">
        <v>1015349.573</v>
      </c>
      <c r="C50" s="3">
        <v>625674.61659999995</v>
      </c>
      <c r="D50" s="101">
        <f>PBO!N25</f>
        <v>2309.5</v>
      </c>
    </row>
    <row r="51" spans="1:4" x14ac:dyDescent="0.2">
      <c r="A51" t="s">
        <v>362</v>
      </c>
      <c r="B51" s="3">
        <v>1012893</v>
      </c>
      <c r="C51" s="3">
        <v>631189</v>
      </c>
      <c r="D51" s="101">
        <f>PFR!N25</f>
        <v>2269.9615384615386</v>
      </c>
    </row>
    <row r="52" spans="1:4" x14ac:dyDescent="0.2">
      <c r="A52" t="s">
        <v>47</v>
      </c>
      <c r="B52" s="3">
        <v>1026355.68</v>
      </c>
      <c r="C52" s="3">
        <v>675961.61</v>
      </c>
      <c r="D52" s="101">
        <f>RPA_RPD!N48</f>
        <v>2660.1659259259259</v>
      </c>
    </row>
    <row r="53" spans="1:4" x14ac:dyDescent="0.2">
      <c r="A53" t="s">
        <v>41</v>
      </c>
      <c r="B53" s="3">
        <v>1028757.318</v>
      </c>
      <c r="C53" s="3">
        <v>655596.08109999995</v>
      </c>
      <c r="D53" s="101">
        <f>SAL!N133</f>
        <v>2386.4704302399232</v>
      </c>
    </row>
    <row r="54" spans="1:4" x14ac:dyDescent="0.2">
      <c r="A54" t="s">
        <v>42</v>
      </c>
      <c r="B54" s="3">
        <v>1041572.194</v>
      </c>
      <c r="C54" s="3">
        <v>664238.70609999995</v>
      </c>
      <c r="D54" s="101">
        <f>SMG!N92</f>
        <v>3674.9667908788724</v>
      </c>
    </row>
    <row r="55" spans="1:4" x14ac:dyDescent="0.2">
      <c r="A55" t="s">
        <v>85</v>
      </c>
      <c r="B55" s="3">
        <v>998635.46039999998</v>
      </c>
      <c r="C55" s="3">
        <v>637190.65029999998</v>
      </c>
      <c r="D55" s="101">
        <f>SCL!N26</f>
        <v>2179.6812500000001</v>
      </c>
    </row>
    <row r="56" spans="1:4" x14ac:dyDescent="0.2">
      <c r="A56" t="s">
        <v>46</v>
      </c>
      <c r="B56" s="3">
        <v>1015610.84</v>
      </c>
      <c r="C56" s="3">
        <v>647864.38</v>
      </c>
      <c r="D56" s="101">
        <f>SRO!N47</f>
        <v>2321.3405405405406</v>
      </c>
    </row>
    <row r="57" spans="1:4" x14ac:dyDescent="0.2">
      <c r="A57" t="s">
        <v>381</v>
      </c>
      <c r="B57" s="3">
        <v>995812.89</v>
      </c>
      <c r="C57" s="3">
        <v>651785.98</v>
      </c>
      <c r="D57" s="101">
        <f>SVV!N17</f>
        <v>2087.75</v>
      </c>
    </row>
    <row r="58" spans="1:4" x14ac:dyDescent="0.2">
      <c r="A58" t="s">
        <v>86</v>
      </c>
      <c r="B58" s="3">
        <v>1022743.934</v>
      </c>
      <c r="C58" s="3">
        <v>657451.272</v>
      </c>
      <c r="D58" s="101">
        <f>TRA!N26</f>
        <v>2328.5333333333333</v>
      </c>
    </row>
    <row r="59" spans="1:4" x14ac:dyDescent="0.2">
      <c r="A59" t="s">
        <v>388</v>
      </c>
      <c r="B59" s="3">
        <v>1036627.861</v>
      </c>
      <c r="C59" s="3">
        <v>649493.22210000001</v>
      </c>
      <c r="D59" s="101">
        <f>VCG!N24</f>
        <v>2487.7083333333335</v>
      </c>
    </row>
    <row r="60" spans="1:4" x14ac:dyDescent="0.2">
      <c r="A60" t="s">
        <v>79</v>
      </c>
      <c r="B60" s="3">
        <v>1021100.86</v>
      </c>
      <c r="C60" s="3">
        <v>675618.97</v>
      </c>
      <c r="D60" s="101">
        <f>VTM!N35</f>
        <v>3072.5588888888892</v>
      </c>
    </row>
    <row r="61" spans="1:4" x14ac:dyDescent="0.2">
      <c r="A61" t="s">
        <v>69</v>
      </c>
      <c r="B61" s="3">
        <v>990130.02419999999</v>
      </c>
      <c r="C61" s="3">
        <v>624586.0834</v>
      </c>
      <c r="D61" s="101">
        <f>ZAN!N58</f>
        <v>1987.5692682926829</v>
      </c>
    </row>
    <row r="64" spans="1:4" ht="15.75" x14ac:dyDescent="0.25">
      <c r="A64" s="228" t="s">
        <v>624</v>
      </c>
      <c r="B64" s="229"/>
      <c r="C64" s="229"/>
      <c r="D64" s="230">
        <f>AVERAGE(D3:D63)</f>
        <v>2599.8863806921813</v>
      </c>
    </row>
  </sheetData>
  <pageMargins left="0.7" right="0.7" top="0.75" bottom="0.75" header="0.3" footer="0.3"/>
  <pageSetup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8"/>
  <dimension ref="A1:AJ183"/>
  <sheetViews>
    <sheetView zoomScale="75" zoomScaleNormal="75" workbookViewId="0">
      <pane xSplit="1" ySplit="4" topLeftCell="B69" activePane="bottomRight" state="frozen"/>
      <selection activeCell="C149" sqref="C149:O149"/>
      <selection pane="topRight" activeCell="C149" sqref="C149:O149"/>
      <selection pane="bottomLeft" activeCell="C149" sqref="C149:O149"/>
      <selection pane="bottomRight" activeCell="N115" sqref="N115:N116"/>
    </sheetView>
  </sheetViews>
  <sheetFormatPr defaultRowHeight="12.75" x14ac:dyDescent="0.2"/>
  <cols>
    <col min="1" max="1" width="9.85546875" style="139" bestFit="1" customWidth="1"/>
    <col min="2" max="13" width="7.7109375" customWidth="1"/>
    <col min="14" max="14" width="9.140625" style="103" bestFit="1" customWidth="1"/>
    <col min="15" max="15" width="8" customWidth="1"/>
    <col min="16" max="36" width="9.140625" style="10"/>
  </cols>
  <sheetData>
    <row r="1" spans="1:27" ht="16.5" thickBot="1" x14ac:dyDescent="0.3">
      <c r="A1" s="243" t="s">
        <v>21</v>
      </c>
      <c r="B1" s="244"/>
      <c r="C1" s="244"/>
      <c r="D1" s="244"/>
      <c r="E1" s="245"/>
      <c r="F1" s="245"/>
      <c r="G1" s="245"/>
      <c r="H1" s="245"/>
      <c r="I1" s="245"/>
      <c r="J1" s="245"/>
      <c r="K1" s="245"/>
      <c r="L1" s="245"/>
      <c r="M1" s="245"/>
      <c r="N1" s="246"/>
    </row>
    <row r="2" spans="1:27" ht="13.5" thickBot="1" x14ac:dyDescent="0.25">
      <c r="A2" s="135" t="s">
        <v>121</v>
      </c>
      <c r="B2" s="40" t="s">
        <v>175</v>
      </c>
      <c r="C2" s="37" t="s">
        <v>445</v>
      </c>
      <c r="D2" s="38"/>
      <c r="E2" s="58"/>
      <c r="F2" s="68"/>
      <c r="G2" s="247" t="s">
        <v>80</v>
      </c>
      <c r="H2" s="247"/>
      <c r="I2" s="69"/>
      <c r="J2" s="69"/>
      <c r="K2" s="69"/>
      <c r="L2" s="69"/>
      <c r="M2" s="69"/>
      <c r="N2" s="165"/>
    </row>
    <row r="3" spans="1:27" ht="13.5" thickBot="1" x14ac:dyDescent="0.25">
      <c r="A3" s="136"/>
      <c r="B3" s="41" t="s">
        <v>176</v>
      </c>
      <c r="C3" s="36" t="s">
        <v>446</v>
      </c>
      <c r="D3" s="39"/>
      <c r="E3" s="41" t="s">
        <v>78</v>
      </c>
      <c r="F3" s="65">
        <v>108</v>
      </c>
      <c r="G3" s="17"/>
      <c r="H3" s="66" t="s">
        <v>81</v>
      </c>
      <c r="I3" s="67">
        <v>32.918399999999998</v>
      </c>
      <c r="J3" s="17"/>
      <c r="K3" s="17"/>
      <c r="L3" s="17"/>
      <c r="M3" s="17"/>
      <c r="N3" s="39"/>
    </row>
    <row r="4" spans="1:27" ht="15.75" thickBot="1" x14ac:dyDescent="0.3">
      <c r="A4" s="137" t="s">
        <v>1</v>
      </c>
      <c r="B4" s="49" t="s">
        <v>2</v>
      </c>
      <c r="C4" s="43" t="s">
        <v>3</v>
      </c>
      <c r="D4" s="49" t="s">
        <v>4</v>
      </c>
      <c r="E4" s="43" t="s">
        <v>5</v>
      </c>
      <c r="F4" s="49" t="s">
        <v>6</v>
      </c>
      <c r="G4" s="43" t="s">
        <v>7</v>
      </c>
      <c r="H4" s="49" t="s">
        <v>8</v>
      </c>
      <c r="I4" s="43" t="s">
        <v>9</v>
      </c>
      <c r="J4" s="49" t="s">
        <v>10</v>
      </c>
      <c r="K4" s="43" t="s">
        <v>11</v>
      </c>
      <c r="L4" s="49" t="s">
        <v>12</v>
      </c>
      <c r="M4" s="45" t="s">
        <v>13</v>
      </c>
      <c r="N4" s="154" t="s">
        <v>582</v>
      </c>
      <c r="O4" s="143" t="s">
        <v>611</v>
      </c>
      <c r="P4" s="23"/>
      <c r="Q4" s="23"/>
      <c r="R4" s="23"/>
      <c r="S4" s="23"/>
      <c r="T4" s="23"/>
      <c r="U4" s="23"/>
      <c r="V4" s="23"/>
      <c r="W4" s="23"/>
      <c r="X4" s="23"/>
      <c r="Y4" s="23"/>
      <c r="Z4" s="23"/>
      <c r="AA4" s="23"/>
    </row>
    <row r="5" spans="1:27" ht="14.25" x14ac:dyDescent="0.2">
      <c r="A5" s="138">
        <v>1912</v>
      </c>
      <c r="B5" s="15">
        <v>40.386000000000003</v>
      </c>
      <c r="C5" s="15">
        <v>26.161999999999999</v>
      </c>
      <c r="D5" s="15">
        <v>18.795999999999999</v>
      </c>
      <c r="E5" s="15">
        <v>21.844000000000001</v>
      </c>
      <c r="F5" s="15">
        <v>134.874</v>
      </c>
      <c r="G5" s="15">
        <v>171.45</v>
      </c>
      <c r="H5" s="15">
        <v>209.804</v>
      </c>
      <c r="I5" s="15">
        <v>338.32799999999997</v>
      </c>
      <c r="J5" s="15">
        <v>288.29000000000002</v>
      </c>
      <c r="K5" s="15">
        <v>429.00599999999997</v>
      </c>
      <c r="L5" s="15">
        <v>377.44400000000002</v>
      </c>
      <c r="M5" s="15">
        <v>270.00200000000001</v>
      </c>
      <c r="N5" s="174">
        <v>2326.386</v>
      </c>
      <c r="O5" s="144">
        <f t="shared" ref="O5:O51" si="0">RANK(N5,N$5:N$120,0)</f>
        <v>39</v>
      </c>
    </row>
    <row r="6" spans="1:27" ht="14.25" x14ac:dyDescent="0.2">
      <c r="A6" s="138">
        <v>1913</v>
      </c>
      <c r="B6" s="15">
        <v>40.386000000000003</v>
      </c>
      <c r="C6" s="15">
        <v>29.21</v>
      </c>
      <c r="D6" s="15">
        <v>5.08</v>
      </c>
      <c r="E6" s="15">
        <v>32.258000000000003</v>
      </c>
      <c r="F6" s="15">
        <v>207.01</v>
      </c>
      <c r="G6" s="15">
        <v>210.05799999999999</v>
      </c>
      <c r="H6" s="15">
        <v>384.81</v>
      </c>
      <c r="I6" s="15">
        <v>416.81400000000002</v>
      </c>
      <c r="J6" s="15">
        <v>413.00400000000008</v>
      </c>
      <c r="K6" s="15">
        <v>360.17200000000003</v>
      </c>
      <c r="L6" s="15">
        <v>543.81399999999996</v>
      </c>
      <c r="M6" s="15">
        <v>326.39</v>
      </c>
      <c r="N6" s="174">
        <v>2969.0059999999999</v>
      </c>
      <c r="O6" s="144">
        <f t="shared" si="0"/>
        <v>5</v>
      </c>
    </row>
    <row r="7" spans="1:27" ht="14.25" x14ac:dyDescent="0.2">
      <c r="A7" s="138">
        <v>1914</v>
      </c>
      <c r="B7" s="15">
        <v>75.691999999999993</v>
      </c>
      <c r="C7" s="15">
        <v>17.271999999999998</v>
      </c>
      <c r="D7" s="15">
        <v>13.208</v>
      </c>
      <c r="E7" s="15">
        <v>7.8739999999999997</v>
      </c>
      <c r="F7" s="15">
        <v>373.12599999999998</v>
      </c>
      <c r="G7" s="15">
        <v>384.81</v>
      </c>
      <c r="H7" s="15">
        <v>102.10799999999999</v>
      </c>
      <c r="I7" s="15">
        <v>134.36600000000001</v>
      </c>
      <c r="J7" s="15">
        <v>353.56799999999998</v>
      </c>
      <c r="K7" s="15">
        <v>343.916</v>
      </c>
      <c r="L7" s="15">
        <v>353.56799999999998</v>
      </c>
      <c r="M7" s="15">
        <v>263.90600000000001</v>
      </c>
      <c r="N7" s="174">
        <v>2423.4139999999998</v>
      </c>
      <c r="O7" s="144">
        <f t="shared" si="0"/>
        <v>25</v>
      </c>
    </row>
    <row r="8" spans="1:27" ht="14.25" x14ac:dyDescent="0.2">
      <c r="A8" s="138">
        <v>1915</v>
      </c>
      <c r="B8" s="15">
        <v>69.849999999999994</v>
      </c>
      <c r="C8" s="15">
        <v>93.471999999999994</v>
      </c>
      <c r="D8" s="15">
        <v>32.003999999999998</v>
      </c>
      <c r="E8" s="15">
        <v>298.19600000000003</v>
      </c>
      <c r="F8" s="15">
        <v>244.34800000000001</v>
      </c>
      <c r="G8" s="15">
        <v>299.46600000000001</v>
      </c>
      <c r="H8" s="15">
        <v>284.988</v>
      </c>
      <c r="I8" s="15">
        <v>193.29400000000001</v>
      </c>
      <c r="J8" s="15">
        <v>213.614</v>
      </c>
      <c r="K8" s="15">
        <v>353.56799999999998</v>
      </c>
      <c r="L8" s="15">
        <v>436.88</v>
      </c>
      <c r="M8" s="15">
        <v>143.51</v>
      </c>
      <c r="N8" s="174">
        <v>2663.1900000000005</v>
      </c>
      <c r="O8" s="144">
        <f t="shared" si="0"/>
        <v>10</v>
      </c>
    </row>
    <row r="9" spans="1:27" ht="14.25" x14ac:dyDescent="0.2">
      <c r="A9" s="138">
        <v>1916</v>
      </c>
      <c r="B9" s="15">
        <v>9.1440000000000001</v>
      </c>
      <c r="C9" s="15">
        <v>101.854</v>
      </c>
      <c r="D9" s="15">
        <v>51.053999999999995</v>
      </c>
      <c r="E9" s="15">
        <v>118.872</v>
      </c>
      <c r="F9" s="15">
        <v>333.50200000000001</v>
      </c>
      <c r="G9" s="15">
        <v>191.51599999999999</v>
      </c>
      <c r="H9" s="15">
        <v>257.55599999999998</v>
      </c>
      <c r="I9" s="15">
        <v>400.81200000000001</v>
      </c>
      <c r="J9" s="15">
        <v>280.16199999999998</v>
      </c>
      <c r="K9" s="15">
        <v>372.87200000000001</v>
      </c>
      <c r="L9" s="15">
        <v>248.92</v>
      </c>
      <c r="M9" s="15">
        <v>98.805999999999997</v>
      </c>
      <c r="N9" s="174">
        <v>2465.0700000000002</v>
      </c>
      <c r="O9" s="144">
        <f t="shared" si="0"/>
        <v>21</v>
      </c>
    </row>
    <row r="10" spans="1:27" ht="14.25" x14ac:dyDescent="0.2">
      <c r="A10" s="138">
        <v>1917</v>
      </c>
      <c r="B10" s="15">
        <v>4.8259999999999996</v>
      </c>
      <c r="C10" s="15">
        <v>4.8259999999999996</v>
      </c>
      <c r="D10" s="15">
        <v>4.3179999999999996</v>
      </c>
      <c r="E10" s="15">
        <v>55.372</v>
      </c>
      <c r="F10" s="15">
        <v>256.03199999999998</v>
      </c>
      <c r="G10" s="15">
        <v>282.19400000000002</v>
      </c>
      <c r="H10" s="15">
        <v>382.01600000000002</v>
      </c>
      <c r="I10" s="15">
        <v>270.51</v>
      </c>
      <c r="J10" s="15">
        <v>370.84</v>
      </c>
      <c r="K10" s="15">
        <v>335.78800000000001</v>
      </c>
      <c r="L10" s="15">
        <v>470.154</v>
      </c>
      <c r="M10" s="15">
        <v>132.08000000000001</v>
      </c>
      <c r="N10" s="174">
        <v>2568.9560000000001</v>
      </c>
      <c r="O10" s="144">
        <f t="shared" si="0"/>
        <v>15</v>
      </c>
    </row>
    <row r="11" spans="1:27" ht="14.25" x14ac:dyDescent="0.2">
      <c r="A11" s="138">
        <v>1918</v>
      </c>
      <c r="B11" s="15">
        <v>77.215999999999994</v>
      </c>
      <c r="C11" s="15">
        <v>8.3819999999999997</v>
      </c>
      <c r="D11" s="15">
        <v>4.3179999999999996</v>
      </c>
      <c r="E11" s="15">
        <v>143.00200000000001</v>
      </c>
      <c r="F11" s="15">
        <v>307.33999999999997</v>
      </c>
      <c r="G11" s="15">
        <v>194.31</v>
      </c>
      <c r="H11" s="15">
        <v>111.506</v>
      </c>
      <c r="I11" s="15">
        <v>177.54599999999999</v>
      </c>
      <c r="J11" s="15">
        <v>310.89600000000002</v>
      </c>
      <c r="K11" s="15">
        <v>395.47800000000001</v>
      </c>
      <c r="L11" s="15">
        <v>197.10400000000001</v>
      </c>
      <c r="M11" s="15">
        <v>42.671999999999997</v>
      </c>
      <c r="N11" s="174">
        <v>1969.77</v>
      </c>
      <c r="O11" s="144">
        <f t="shared" si="0"/>
        <v>77</v>
      </c>
    </row>
    <row r="12" spans="1:27" ht="14.25" x14ac:dyDescent="0.2">
      <c r="A12" s="138">
        <v>1919</v>
      </c>
      <c r="B12" s="15">
        <v>53.847999999999999</v>
      </c>
      <c r="C12" s="15">
        <v>9.6519999999999992</v>
      </c>
      <c r="D12" s="15">
        <v>8.6359999999999992</v>
      </c>
      <c r="E12" s="15">
        <v>297.68799999999999</v>
      </c>
      <c r="F12" s="15">
        <v>213.614</v>
      </c>
      <c r="G12" s="15">
        <v>246.63399999999999</v>
      </c>
      <c r="H12" s="15">
        <v>198.12</v>
      </c>
      <c r="I12" s="15">
        <v>201.422</v>
      </c>
      <c r="J12" s="15">
        <v>214.63</v>
      </c>
      <c r="K12" s="15">
        <v>316.23</v>
      </c>
      <c r="L12" s="15">
        <v>292.10000000000002</v>
      </c>
      <c r="M12" s="15">
        <v>107.696</v>
      </c>
      <c r="N12" s="174">
        <v>2160.27</v>
      </c>
      <c r="O12" s="144">
        <f t="shared" si="0"/>
        <v>59</v>
      </c>
    </row>
    <row r="13" spans="1:27" ht="14.25" x14ac:dyDescent="0.2">
      <c r="A13" s="138">
        <v>1920</v>
      </c>
      <c r="B13" s="15">
        <v>9.1440000000000001</v>
      </c>
      <c r="C13" s="15">
        <v>8.1280000000000001</v>
      </c>
      <c r="D13" s="15">
        <v>3.302</v>
      </c>
      <c r="E13" s="15">
        <v>13.97</v>
      </c>
      <c r="F13" s="15">
        <v>195.072</v>
      </c>
      <c r="G13" s="15">
        <v>249.428</v>
      </c>
      <c r="H13" s="15">
        <v>376.17399999999998</v>
      </c>
      <c r="I13" s="15">
        <v>276.09800000000001</v>
      </c>
      <c r="J13" s="15">
        <v>241.04599999999999</v>
      </c>
      <c r="K13" s="15">
        <v>506.73</v>
      </c>
      <c r="L13" s="15">
        <v>247.904</v>
      </c>
      <c r="M13" s="15">
        <v>47.752000000000002</v>
      </c>
      <c r="N13" s="174">
        <v>2174.748</v>
      </c>
      <c r="O13" s="144">
        <f t="shared" si="0"/>
        <v>55</v>
      </c>
    </row>
    <row r="14" spans="1:27" ht="14.25" x14ac:dyDescent="0.2">
      <c r="A14" s="138">
        <v>1921</v>
      </c>
      <c r="B14" s="15">
        <v>61.213999999999999</v>
      </c>
      <c r="C14" s="15">
        <v>71.373999999999995</v>
      </c>
      <c r="D14" s="15">
        <v>8.89</v>
      </c>
      <c r="E14" s="15">
        <v>68.58</v>
      </c>
      <c r="F14" s="15">
        <v>233.172</v>
      </c>
      <c r="G14" s="15">
        <v>234.44200000000001</v>
      </c>
      <c r="H14" s="15">
        <v>209.55</v>
      </c>
      <c r="I14" s="15">
        <v>350.012</v>
      </c>
      <c r="J14" s="15">
        <v>340.36</v>
      </c>
      <c r="K14" s="15">
        <v>490.22</v>
      </c>
      <c r="L14" s="15">
        <v>247.65</v>
      </c>
      <c r="M14" s="15">
        <v>215.9</v>
      </c>
      <c r="N14" s="174">
        <v>2531.3640000000005</v>
      </c>
      <c r="O14" s="144">
        <f t="shared" si="0"/>
        <v>17</v>
      </c>
    </row>
    <row r="15" spans="1:27" ht="14.25" x14ac:dyDescent="0.2">
      <c r="A15" s="138">
        <v>1922</v>
      </c>
      <c r="B15" s="15">
        <v>156.464</v>
      </c>
      <c r="C15" s="15">
        <v>10.414</v>
      </c>
      <c r="D15" s="15">
        <v>5.3339999999999996</v>
      </c>
      <c r="E15" s="15">
        <v>13.462</v>
      </c>
      <c r="F15" s="15">
        <v>336.55</v>
      </c>
      <c r="G15" s="15">
        <v>205.74</v>
      </c>
      <c r="H15" s="15">
        <v>97.79</v>
      </c>
      <c r="I15" s="15">
        <v>339.09</v>
      </c>
      <c r="J15" s="15">
        <v>227.33</v>
      </c>
      <c r="K15" s="15">
        <v>397.51</v>
      </c>
      <c r="L15" s="15">
        <v>89.662000000000006</v>
      </c>
      <c r="M15" s="15">
        <v>145.542</v>
      </c>
      <c r="N15" s="174">
        <v>2024.8879999999997</v>
      </c>
      <c r="O15" s="144">
        <f t="shared" si="0"/>
        <v>72</v>
      </c>
    </row>
    <row r="16" spans="1:27" ht="14.25" x14ac:dyDescent="0.2">
      <c r="A16" s="138">
        <v>1923</v>
      </c>
      <c r="B16" s="15">
        <v>94.995999999999995</v>
      </c>
      <c r="C16" s="15">
        <v>3.302</v>
      </c>
      <c r="D16" s="15">
        <v>7.1120000000000001</v>
      </c>
      <c r="E16" s="15">
        <v>11.938000000000001</v>
      </c>
      <c r="F16" s="15">
        <v>209.804</v>
      </c>
      <c r="G16" s="15">
        <v>245.61799999999999</v>
      </c>
      <c r="H16" s="15">
        <v>108.712</v>
      </c>
      <c r="I16" s="15">
        <v>187.452</v>
      </c>
      <c r="J16" s="15">
        <v>194.05600000000001</v>
      </c>
      <c r="K16" s="15">
        <v>609.6</v>
      </c>
      <c r="L16" s="15">
        <v>416.05199999999996</v>
      </c>
      <c r="M16" s="15">
        <v>66.040000000000006</v>
      </c>
      <c r="N16" s="174">
        <v>2154.6820000000002</v>
      </c>
      <c r="O16" s="144">
        <f t="shared" si="0"/>
        <v>60</v>
      </c>
    </row>
    <row r="17" spans="1:15" ht="14.25" x14ac:dyDescent="0.2">
      <c r="A17" s="138">
        <v>1924</v>
      </c>
      <c r="B17" s="15">
        <v>3.048</v>
      </c>
      <c r="C17" s="15">
        <v>72.644000000000005</v>
      </c>
      <c r="D17" s="15">
        <v>11.176</v>
      </c>
      <c r="E17" s="15">
        <v>129.54</v>
      </c>
      <c r="F17" s="15">
        <v>260.35000000000002</v>
      </c>
      <c r="G17" s="15">
        <v>308.86399999999998</v>
      </c>
      <c r="H17" s="15">
        <v>341.88400000000001</v>
      </c>
      <c r="I17" s="15">
        <v>251.714</v>
      </c>
      <c r="J17" s="15">
        <v>233.42599999999999</v>
      </c>
      <c r="K17" s="15">
        <v>290.57600000000002</v>
      </c>
      <c r="L17" s="15">
        <v>385.82600000000002</v>
      </c>
      <c r="M17" s="15">
        <v>108.458</v>
      </c>
      <c r="N17" s="174">
        <v>2397.5059999999999</v>
      </c>
      <c r="O17" s="144">
        <f t="shared" si="0"/>
        <v>28</v>
      </c>
    </row>
    <row r="18" spans="1:15" ht="14.25" x14ac:dyDescent="0.2">
      <c r="A18" s="138">
        <v>1925</v>
      </c>
      <c r="B18" s="15">
        <v>27.94</v>
      </c>
      <c r="C18" s="15">
        <v>14.986000000000001</v>
      </c>
      <c r="D18" s="15">
        <v>21.335999999999999</v>
      </c>
      <c r="E18" s="15">
        <v>56.896000000000001</v>
      </c>
      <c r="F18" s="15">
        <v>244.602</v>
      </c>
      <c r="G18" s="15">
        <v>163.83000000000001</v>
      </c>
      <c r="H18" s="15">
        <v>323.85000000000002</v>
      </c>
      <c r="I18" s="15">
        <v>299.21199999999999</v>
      </c>
      <c r="J18" s="15">
        <v>306.57799999999997</v>
      </c>
      <c r="K18" s="15">
        <v>465.32799999999997</v>
      </c>
      <c r="L18" s="15">
        <v>307.84800000000001</v>
      </c>
      <c r="M18" s="15">
        <v>76.962000000000003</v>
      </c>
      <c r="N18" s="174">
        <v>2309.3679999999999</v>
      </c>
      <c r="O18" s="144">
        <f t="shared" si="0"/>
        <v>40</v>
      </c>
    </row>
    <row r="19" spans="1:15" ht="14.25" x14ac:dyDescent="0.2">
      <c r="A19" s="138">
        <v>1926</v>
      </c>
      <c r="B19" s="15">
        <v>0.76200000000000001</v>
      </c>
      <c r="C19" s="15">
        <v>19.05</v>
      </c>
      <c r="D19" s="15">
        <v>1.778</v>
      </c>
      <c r="E19" s="15">
        <v>14.224</v>
      </c>
      <c r="F19" s="15">
        <v>155.19399999999999</v>
      </c>
      <c r="G19" s="15">
        <v>362.20400000000001</v>
      </c>
      <c r="H19" s="15">
        <v>260.60399999999998</v>
      </c>
      <c r="I19" s="15">
        <v>244.09399999999999</v>
      </c>
      <c r="J19" s="15">
        <v>197.61199999999999</v>
      </c>
      <c r="K19" s="15">
        <v>349.75799999999998</v>
      </c>
      <c r="L19" s="15">
        <v>430.53</v>
      </c>
      <c r="M19" s="15">
        <v>310.38799999999998</v>
      </c>
      <c r="N19" s="174">
        <v>2346.1980000000003</v>
      </c>
      <c r="O19" s="144">
        <f t="shared" si="0"/>
        <v>34</v>
      </c>
    </row>
    <row r="20" spans="1:15" ht="14.25" x14ac:dyDescent="0.2">
      <c r="A20" s="138">
        <v>1927</v>
      </c>
      <c r="B20" s="15">
        <v>40.131999999999998</v>
      </c>
      <c r="C20" s="15">
        <v>36.83</v>
      </c>
      <c r="D20" s="15">
        <v>46.228000000000002</v>
      </c>
      <c r="E20" s="15">
        <v>188.46799999999999</v>
      </c>
      <c r="F20" s="15">
        <v>382.27</v>
      </c>
      <c r="G20" s="15">
        <v>303.78399999999999</v>
      </c>
      <c r="H20" s="15">
        <v>260.096</v>
      </c>
      <c r="I20" s="15">
        <v>80.010000000000005</v>
      </c>
      <c r="J20" s="15">
        <v>305.05399999999997</v>
      </c>
      <c r="K20" s="15">
        <v>234.44200000000001</v>
      </c>
      <c r="L20" s="15">
        <v>352.80599999999998</v>
      </c>
      <c r="M20" s="15">
        <v>131.572</v>
      </c>
      <c r="N20" s="174">
        <v>2361.692</v>
      </c>
      <c r="O20" s="144">
        <f t="shared" si="0"/>
        <v>32</v>
      </c>
    </row>
    <row r="21" spans="1:15" ht="14.25" x14ac:dyDescent="0.2">
      <c r="A21" s="138">
        <v>1928</v>
      </c>
      <c r="B21" s="15">
        <v>21.59</v>
      </c>
      <c r="C21" s="15">
        <v>12.7</v>
      </c>
      <c r="D21" s="15">
        <v>30.48</v>
      </c>
      <c r="E21" s="15">
        <v>63.753999999999998</v>
      </c>
      <c r="F21" s="15">
        <v>310.642</v>
      </c>
      <c r="G21" s="15">
        <v>288.54399999999998</v>
      </c>
      <c r="H21" s="15">
        <v>182.11799999999999</v>
      </c>
      <c r="I21" s="15">
        <v>478.02800000000002</v>
      </c>
      <c r="J21" s="15">
        <v>205.99399999999997</v>
      </c>
      <c r="K21" s="15">
        <v>320.04000000000002</v>
      </c>
      <c r="L21" s="15">
        <v>382.77800000000002</v>
      </c>
      <c r="M21" s="15">
        <v>198.374</v>
      </c>
      <c r="N21" s="174">
        <v>2495.0419999999995</v>
      </c>
      <c r="O21" s="144">
        <f t="shared" si="0"/>
        <v>18</v>
      </c>
    </row>
    <row r="22" spans="1:15" ht="14.25" x14ac:dyDescent="0.2">
      <c r="A22" s="138">
        <v>1929</v>
      </c>
      <c r="B22" s="15">
        <v>12.192</v>
      </c>
      <c r="C22" s="15">
        <v>0</v>
      </c>
      <c r="D22" s="15">
        <v>62.991999999999997</v>
      </c>
      <c r="E22" s="15">
        <v>55.88</v>
      </c>
      <c r="F22" s="15">
        <v>414.27399999999994</v>
      </c>
      <c r="G22" s="15">
        <v>195.072</v>
      </c>
      <c r="H22" s="15">
        <v>273.81200000000001</v>
      </c>
      <c r="I22" s="15">
        <v>334.77199999999999</v>
      </c>
      <c r="J22" s="15">
        <v>279.14600000000002</v>
      </c>
      <c r="K22" s="15">
        <v>273.81200000000001</v>
      </c>
      <c r="L22" s="15">
        <v>295.91000000000003</v>
      </c>
      <c r="M22" s="15">
        <v>72.644000000000005</v>
      </c>
      <c r="N22" s="174">
        <v>2270.5059999999994</v>
      </c>
      <c r="O22" s="144">
        <f t="shared" si="0"/>
        <v>48</v>
      </c>
    </row>
    <row r="23" spans="1:15" ht="14.25" x14ac:dyDescent="0.2">
      <c r="A23" s="138">
        <v>1930</v>
      </c>
      <c r="B23" s="15">
        <v>34.798000000000002</v>
      </c>
      <c r="C23" s="15">
        <v>24.638000000000002</v>
      </c>
      <c r="D23" s="15">
        <v>1.27</v>
      </c>
      <c r="E23" s="15">
        <v>140.208</v>
      </c>
      <c r="F23" s="15">
        <v>192.53200000000001</v>
      </c>
      <c r="G23" s="15">
        <v>126.492</v>
      </c>
      <c r="H23" s="15">
        <v>190.5</v>
      </c>
      <c r="I23" s="15">
        <v>244.85599999999999</v>
      </c>
      <c r="J23" s="15">
        <v>154.43199999999999</v>
      </c>
      <c r="K23" s="15">
        <v>181.61</v>
      </c>
      <c r="L23" s="15">
        <v>221.74199999999999</v>
      </c>
      <c r="M23" s="15">
        <v>172.97399999999999</v>
      </c>
      <c r="N23" s="174">
        <v>1686.0519999999997</v>
      </c>
      <c r="O23" s="144">
        <f t="shared" si="0"/>
        <v>92</v>
      </c>
    </row>
    <row r="24" spans="1:15" ht="14.25" x14ac:dyDescent="0.2">
      <c r="A24" s="138">
        <v>1931</v>
      </c>
      <c r="B24" s="15">
        <v>7.8739999999999997</v>
      </c>
      <c r="C24" s="15">
        <v>12.7</v>
      </c>
      <c r="D24" s="15">
        <v>77.47</v>
      </c>
      <c r="E24" s="15">
        <v>64.262</v>
      </c>
      <c r="F24" s="15">
        <v>237.49</v>
      </c>
      <c r="G24" s="15">
        <v>258.82600000000002</v>
      </c>
      <c r="H24" s="15">
        <v>427.48199999999997</v>
      </c>
      <c r="I24" s="15">
        <v>169.672</v>
      </c>
      <c r="J24" s="15">
        <v>311.404</v>
      </c>
      <c r="K24" s="15">
        <v>348.74200000000002</v>
      </c>
      <c r="L24" s="15">
        <v>627.12599999999998</v>
      </c>
      <c r="M24" s="15">
        <v>74.421999999999997</v>
      </c>
      <c r="N24" s="174">
        <v>2617.4699999999998</v>
      </c>
      <c r="O24" s="144">
        <f t="shared" si="0"/>
        <v>12</v>
      </c>
    </row>
    <row r="25" spans="1:15" ht="14.25" x14ac:dyDescent="0.2">
      <c r="A25" s="138">
        <v>1932</v>
      </c>
      <c r="B25" s="15">
        <v>22.86</v>
      </c>
      <c r="C25" s="15">
        <v>10.667999999999999</v>
      </c>
      <c r="D25" s="15">
        <v>23.622</v>
      </c>
      <c r="E25" s="15">
        <v>199.39</v>
      </c>
      <c r="F25" s="15">
        <v>205.74</v>
      </c>
      <c r="G25" s="15">
        <v>248.92</v>
      </c>
      <c r="H25" s="15">
        <v>340.36</v>
      </c>
      <c r="I25" s="15">
        <v>309.37200000000001</v>
      </c>
      <c r="J25" s="15">
        <v>188.214</v>
      </c>
      <c r="K25" s="15">
        <v>321.81799999999998</v>
      </c>
      <c r="L25" s="15">
        <v>828.54799999999989</v>
      </c>
      <c r="M25" s="15">
        <v>178.30799999999999</v>
      </c>
      <c r="N25" s="174">
        <v>2877.8199999999997</v>
      </c>
      <c r="O25" s="144">
        <f t="shared" si="0"/>
        <v>7</v>
      </c>
    </row>
    <row r="26" spans="1:15" ht="14.25" x14ac:dyDescent="0.2">
      <c r="A26" s="138">
        <v>1933</v>
      </c>
      <c r="B26" s="15">
        <v>54.863999999999997</v>
      </c>
      <c r="C26" s="15">
        <v>2.032</v>
      </c>
      <c r="D26" s="15">
        <v>42.417999999999999</v>
      </c>
      <c r="E26" s="15">
        <v>41.148000000000003</v>
      </c>
      <c r="F26" s="15">
        <v>183.38800000000001</v>
      </c>
      <c r="G26" s="15">
        <v>200.15199999999999</v>
      </c>
      <c r="H26" s="15">
        <v>215.9</v>
      </c>
      <c r="I26" s="15">
        <v>140.46199999999999</v>
      </c>
      <c r="J26" s="15">
        <v>161.29</v>
      </c>
      <c r="K26" s="15">
        <v>260.858</v>
      </c>
      <c r="L26" s="15">
        <v>538.226</v>
      </c>
      <c r="M26" s="15">
        <v>214.63</v>
      </c>
      <c r="N26" s="174">
        <v>2055.3679999999999</v>
      </c>
      <c r="O26" s="144">
        <f t="shared" si="0"/>
        <v>69</v>
      </c>
    </row>
    <row r="27" spans="1:15" ht="14.25" x14ac:dyDescent="0.2">
      <c r="A27" s="138">
        <v>1934</v>
      </c>
      <c r="B27" s="15">
        <v>88.646000000000001</v>
      </c>
      <c r="C27" s="15">
        <v>7.3659999999999997</v>
      </c>
      <c r="D27" s="15">
        <v>11.683999999999999</v>
      </c>
      <c r="E27" s="15">
        <v>77.724000000000004</v>
      </c>
      <c r="F27" s="15">
        <v>306.83199999999999</v>
      </c>
      <c r="G27" s="15">
        <v>256.54000000000002</v>
      </c>
      <c r="H27" s="15">
        <v>146.81200000000001</v>
      </c>
      <c r="I27" s="15">
        <v>160.78200000000001</v>
      </c>
      <c r="J27" s="15">
        <v>361.44200000000001</v>
      </c>
      <c r="K27" s="15">
        <v>370.84</v>
      </c>
      <c r="L27" s="15">
        <v>410.21</v>
      </c>
      <c r="M27" s="15">
        <v>360.68</v>
      </c>
      <c r="N27" s="174">
        <v>2559.5579999999995</v>
      </c>
      <c r="O27" s="144">
        <f t="shared" si="0"/>
        <v>16</v>
      </c>
    </row>
    <row r="28" spans="1:15" ht="14.25" x14ac:dyDescent="0.2">
      <c r="A28" s="138">
        <v>1935</v>
      </c>
      <c r="B28" s="15">
        <v>44.45</v>
      </c>
      <c r="C28" s="15">
        <v>71.373999999999995</v>
      </c>
      <c r="D28" s="15">
        <v>1.778</v>
      </c>
      <c r="E28" s="15">
        <v>61.468000000000004</v>
      </c>
      <c r="F28" s="15">
        <v>207.26400000000001</v>
      </c>
      <c r="G28" s="15">
        <v>177.54599999999999</v>
      </c>
      <c r="H28" s="15">
        <v>406.90800000000002</v>
      </c>
      <c r="I28" s="15">
        <v>242.57</v>
      </c>
      <c r="J28" s="15">
        <v>210.31199999999998</v>
      </c>
      <c r="K28" s="15">
        <v>205.48599999999999</v>
      </c>
      <c r="L28" s="15">
        <v>949.96</v>
      </c>
      <c r="M28" s="15">
        <v>420.37</v>
      </c>
      <c r="N28" s="174">
        <v>2999.4859999999999</v>
      </c>
      <c r="O28" s="144">
        <f t="shared" si="0"/>
        <v>3</v>
      </c>
    </row>
    <row r="29" spans="1:15" ht="14.25" x14ac:dyDescent="0.2">
      <c r="A29" s="138">
        <v>1936</v>
      </c>
      <c r="B29" s="15">
        <v>13.715999999999999</v>
      </c>
      <c r="C29" s="15">
        <v>2.032</v>
      </c>
      <c r="D29" s="15">
        <v>46.481999999999999</v>
      </c>
      <c r="E29" s="15">
        <v>31.75</v>
      </c>
      <c r="F29" s="15">
        <v>505.20600000000002</v>
      </c>
      <c r="G29" s="15">
        <v>145.03399999999999</v>
      </c>
      <c r="H29" s="15">
        <v>337.31200000000001</v>
      </c>
      <c r="I29" s="15">
        <v>207.01</v>
      </c>
      <c r="J29" s="15">
        <v>271.27199999999999</v>
      </c>
      <c r="K29" s="15">
        <v>475.74200000000002</v>
      </c>
      <c r="L29" s="15">
        <v>219.202</v>
      </c>
      <c r="M29" s="15">
        <v>34.29</v>
      </c>
      <c r="N29" s="174">
        <v>2289.0479999999998</v>
      </c>
      <c r="O29" s="144">
        <f t="shared" si="0"/>
        <v>44</v>
      </c>
    </row>
    <row r="30" spans="1:15" ht="14.25" x14ac:dyDescent="0.2">
      <c r="A30" s="138">
        <v>1937</v>
      </c>
      <c r="B30" s="15">
        <v>74.168000000000006</v>
      </c>
      <c r="C30" s="15">
        <v>5.8419999999999996</v>
      </c>
      <c r="D30" s="15">
        <v>0</v>
      </c>
      <c r="E30" s="15">
        <v>48.768000000000001</v>
      </c>
      <c r="F30" s="15">
        <v>346.202</v>
      </c>
      <c r="G30" s="15">
        <v>248.15799999999999</v>
      </c>
      <c r="H30" s="15">
        <v>272.03399999999999</v>
      </c>
      <c r="I30" s="15">
        <v>190.24600000000001</v>
      </c>
      <c r="J30" s="15">
        <v>262.12799999999999</v>
      </c>
      <c r="K30" s="15">
        <v>294.64</v>
      </c>
      <c r="L30" s="15">
        <v>333.50200000000001</v>
      </c>
      <c r="M30" s="15">
        <v>612.90200000000004</v>
      </c>
      <c r="N30" s="174">
        <v>2688.59</v>
      </c>
      <c r="O30" s="144">
        <f t="shared" si="0"/>
        <v>9</v>
      </c>
    </row>
    <row r="31" spans="1:15" ht="14.25" x14ac:dyDescent="0.2">
      <c r="A31" s="138">
        <v>1938</v>
      </c>
      <c r="B31" s="15">
        <v>17.271999999999998</v>
      </c>
      <c r="C31" s="15">
        <v>22.606000000000002</v>
      </c>
      <c r="D31" s="15">
        <v>11.938000000000001</v>
      </c>
      <c r="E31" s="15">
        <v>71.882000000000005</v>
      </c>
      <c r="F31" s="15">
        <v>465.83600000000001</v>
      </c>
      <c r="G31" s="15">
        <v>570.73800000000006</v>
      </c>
      <c r="H31" s="15">
        <v>228.6</v>
      </c>
      <c r="I31" s="15">
        <v>332.23200000000003</v>
      </c>
      <c r="J31" s="15">
        <v>265.43</v>
      </c>
      <c r="K31" s="15">
        <v>353.56799999999998</v>
      </c>
      <c r="L31" s="15">
        <v>496.57</v>
      </c>
      <c r="M31" s="15">
        <v>427.99</v>
      </c>
      <c r="N31" s="174">
        <v>3264.6620000000003</v>
      </c>
      <c r="O31" s="144">
        <f t="shared" si="0"/>
        <v>2</v>
      </c>
    </row>
    <row r="32" spans="1:15" ht="14.25" x14ac:dyDescent="0.2">
      <c r="A32" s="138">
        <v>1939</v>
      </c>
      <c r="B32" s="15">
        <v>0</v>
      </c>
      <c r="C32" s="15">
        <v>1.524</v>
      </c>
      <c r="D32" s="15">
        <v>4.5720000000000001</v>
      </c>
      <c r="E32" s="15">
        <v>32.258000000000003</v>
      </c>
      <c r="F32" s="15">
        <v>129.54</v>
      </c>
      <c r="G32" s="15">
        <v>150.62200000000001</v>
      </c>
      <c r="H32" s="15">
        <v>129.03200000000001</v>
      </c>
      <c r="I32" s="15">
        <v>155.95599999999999</v>
      </c>
      <c r="J32" s="15">
        <v>246.38</v>
      </c>
      <c r="K32" s="15">
        <v>278.63799999999998</v>
      </c>
      <c r="L32" s="15">
        <v>663.44799999999998</v>
      </c>
      <c r="M32" s="15">
        <v>201.93</v>
      </c>
      <c r="N32" s="174">
        <v>1993.8999999999999</v>
      </c>
      <c r="O32" s="144">
        <f t="shared" si="0"/>
        <v>75</v>
      </c>
    </row>
    <row r="33" spans="1:15" ht="14.25" x14ac:dyDescent="0.2">
      <c r="A33" s="138">
        <v>1940</v>
      </c>
      <c r="B33" s="15">
        <v>106.17199999999998</v>
      </c>
      <c r="C33" s="15">
        <v>42.417999999999999</v>
      </c>
      <c r="D33" s="15">
        <v>26.67</v>
      </c>
      <c r="E33" s="15">
        <v>9.6519999999999992</v>
      </c>
      <c r="F33" s="15">
        <v>269.24</v>
      </c>
      <c r="G33" s="15">
        <v>214.12200000000001</v>
      </c>
      <c r="H33" s="15">
        <v>224.79</v>
      </c>
      <c r="I33" s="15">
        <v>179.07</v>
      </c>
      <c r="J33" s="15">
        <v>186.43600000000001</v>
      </c>
      <c r="K33" s="15">
        <v>289.30599999999998</v>
      </c>
      <c r="L33" s="15">
        <v>187.452</v>
      </c>
      <c r="M33" s="15">
        <v>39.369999999999997</v>
      </c>
      <c r="N33" s="174">
        <v>1774.6979999999999</v>
      </c>
      <c r="O33" s="144">
        <f t="shared" si="0"/>
        <v>89</v>
      </c>
    </row>
    <row r="34" spans="1:15" ht="14.25" x14ac:dyDescent="0.2">
      <c r="A34" s="138">
        <v>1941</v>
      </c>
      <c r="B34" s="15">
        <v>43.942</v>
      </c>
      <c r="C34" s="15">
        <v>79.501999999999995</v>
      </c>
      <c r="D34" s="15">
        <v>14.478</v>
      </c>
      <c r="E34" s="15">
        <v>40.131999999999998</v>
      </c>
      <c r="F34" s="15">
        <v>167.64</v>
      </c>
      <c r="G34" s="15">
        <v>195.834</v>
      </c>
      <c r="H34" s="15">
        <v>277.36799999999999</v>
      </c>
      <c r="I34" s="15">
        <v>302.76799999999997</v>
      </c>
      <c r="J34" s="15">
        <v>265.17599999999999</v>
      </c>
      <c r="K34" s="15">
        <v>357.37799999999999</v>
      </c>
      <c r="L34" s="15">
        <v>294.64</v>
      </c>
      <c r="M34" s="15">
        <v>85.597999999999999</v>
      </c>
      <c r="N34" s="174">
        <v>2124.4559999999997</v>
      </c>
      <c r="O34" s="144">
        <f t="shared" si="0"/>
        <v>63</v>
      </c>
    </row>
    <row r="35" spans="1:15" ht="14.25" x14ac:dyDescent="0.2">
      <c r="A35" s="138">
        <v>1942</v>
      </c>
      <c r="B35" s="15">
        <v>35.56</v>
      </c>
      <c r="C35" s="15">
        <v>20.574000000000002</v>
      </c>
      <c r="D35" s="15">
        <v>45.466000000000001</v>
      </c>
      <c r="E35" s="15">
        <v>51.053999999999995</v>
      </c>
      <c r="F35" s="15">
        <v>289.56</v>
      </c>
      <c r="G35" s="15">
        <v>195.58</v>
      </c>
      <c r="H35" s="15">
        <v>184.65799999999999</v>
      </c>
      <c r="I35" s="15">
        <v>261.62</v>
      </c>
      <c r="J35" s="15">
        <v>167.386</v>
      </c>
      <c r="K35" s="15">
        <v>538.48</v>
      </c>
      <c r="L35" s="15">
        <v>99.06</v>
      </c>
      <c r="M35" s="15">
        <v>442.976</v>
      </c>
      <c r="N35" s="174">
        <v>2331.9740000000002</v>
      </c>
      <c r="O35" s="144">
        <f t="shared" si="0"/>
        <v>37</v>
      </c>
    </row>
    <row r="36" spans="1:15" ht="14.25" x14ac:dyDescent="0.2">
      <c r="A36" s="138">
        <v>1943</v>
      </c>
      <c r="B36" s="15">
        <v>38.862000000000002</v>
      </c>
      <c r="C36" s="15">
        <v>50.8</v>
      </c>
      <c r="D36" s="15">
        <v>52.323999999999998</v>
      </c>
      <c r="E36" s="15">
        <v>126.492</v>
      </c>
      <c r="F36" s="15">
        <v>228.6</v>
      </c>
      <c r="G36" s="15">
        <v>141.732</v>
      </c>
      <c r="H36" s="15">
        <v>158.75</v>
      </c>
      <c r="I36" s="15">
        <v>280.416</v>
      </c>
      <c r="J36" s="15">
        <v>207.77199999999999</v>
      </c>
      <c r="K36" s="15">
        <v>143.256</v>
      </c>
      <c r="L36" s="15">
        <v>321.56400000000002</v>
      </c>
      <c r="M36" s="15">
        <v>337.82</v>
      </c>
      <c r="N36" s="174">
        <v>2088.3879999999999</v>
      </c>
      <c r="O36" s="144">
        <f t="shared" si="0"/>
        <v>65</v>
      </c>
    </row>
    <row r="37" spans="1:15" ht="14.25" x14ac:dyDescent="0.2">
      <c r="A37" s="138">
        <v>1944</v>
      </c>
      <c r="B37" s="15">
        <v>74.168000000000006</v>
      </c>
      <c r="C37" s="15">
        <v>3.556</v>
      </c>
      <c r="D37" s="15">
        <v>5.08</v>
      </c>
      <c r="E37" s="15">
        <v>69.087999999999994</v>
      </c>
      <c r="F37" s="15">
        <v>246.63399999999999</v>
      </c>
      <c r="G37" s="15">
        <v>235.20400000000001</v>
      </c>
      <c r="H37" s="15">
        <v>207.26400000000001</v>
      </c>
      <c r="I37" s="15">
        <v>247.39599999999999</v>
      </c>
      <c r="J37" s="15">
        <v>239.77600000000001</v>
      </c>
      <c r="K37" s="15">
        <v>393.95400000000001</v>
      </c>
      <c r="L37" s="15">
        <v>234.44200000000001</v>
      </c>
      <c r="M37" s="15">
        <v>321.81799999999998</v>
      </c>
      <c r="N37" s="174">
        <v>2278.38</v>
      </c>
      <c r="O37" s="144">
        <f t="shared" si="0"/>
        <v>47</v>
      </c>
    </row>
    <row r="38" spans="1:15" ht="14.25" x14ac:dyDescent="0.2">
      <c r="A38" s="138">
        <v>1945</v>
      </c>
      <c r="B38" s="15">
        <v>38.1</v>
      </c>
      <c r="C38" s="15">
        <v>9.3979999999999997</v>
      </c>
      <c r="D38" s="15">
        <v>5.08</v>
      </c>
      <c r="E38" s="15">
        <v>49.53</v>
      </c>
      <c r="F38" s="15">
        <v>270.00200000000001</v>
      </c>
      <c r="G38" s="15">
        <v>215.64599999999999</v>
      </c>
      <c r="H38" s="15">
        <v>227.33</v>
      </c>
      <c r="I38" s="15">
        <v>312.928</v>
      </c>
      <c r="J38" s="15">
        <v>217.678</v>
      </c>
      <c r="K38" s="15">
        <v>251.714</v>
      </c>
      <c r="L38" s="15">
        <v>399.54199999999997</v>
      </c>
      <c r="M38" s="15">
        <v>434.34</v>
      </c>
      <c r="N38" s="174">
        <v>2431.288</v>
      </c>
      <c r="O38" s="144">
        <f t="shared" si="0"/>
        <v>23</v>
      </c>
    </row>
    <row r="39" spans="1:15" ht="14.25" x14ac:dyDescent="0.2">
      <c r="A39" s="138">
        <v>1946</v>
      </c>
      <c r="B39" s="15">
        <v>27.94</v>
      </c>
      <c r="C39" s="15">
        <v>3.556</v>
      </c>
      <c r="D39" s="15">
        <v>13.97</v>
      </c>
      <c r="E39" s="15">
        <v>57.15</v>
      </c>
      <c r="F39" s="15">
        <v>238.76</v>
      </c>
      <c r="G39" s="15">
        <v>140.71600000000001</v>
      </c>
      <c r="H39" s="15">
        <v>222.75800000000001</v>
      </c>
      <c r="I39" s="15">
        <v>144.52600000000001</v>
      </c>
      <c r="J39" s="15">
        <v>298.70400000000001</v>
      </c>
      <c r="K39" s="15">
        <v>299.46600000000001</v>
      </c>
      <c r="L39" s="15">
        <v>276.86</v>
      </c>
      <c r="M39" s="15">
        <v>133.858</v>
      </c>
      <c r="N39" s="174">
        <v>1858.2639999999999</v>
      </c>
      <c r="O39" s="144">
        <f t="shared" si="0"/>
        <v>82</v>
      </c>
    </row>
    <row r="40" spans="1:15" ht="14.25" x14ac:dyDescent="0.2">
      <c r="A40" s="138">
        <v>1947</v>
      </c>
      <c r="B40" s="15">
        <v>8.89</v>
      </c>
      <c r="C40" s="15">
        <v>30.734000000000002</v>
      </c>
      <c r="D40" s="15">
        <v>13.462</v>
      </c>
      <c r="E40" s="15">
        <v>37.338000000000001</v>
      </c>
      <c r="F40" s="15">
        <v>135.12799999999999</v>
      </c>
      <c r="G40" s="15">
        <v>323.596</v>
      </c>
      <c r="H40" s="15">
        <v>186.69</v>
      </c>
      <c r="I40" s="15">
        <v>177.54599999999999</v>
      </c>
      <c r="J40" s="15">
        <v>261.62</v>
      </c>
      <c r="K40" s="15">
        <v>473.71</v>
      </c>
      <c r="L40" s="15">
        <v>301.75200000000001</v>
      </c>
      <c r="M40" s="15">
        <v>195.834</v>
      </c>
      <c r="N40" s="174">
        <v>2146.2999999999997</v>
      </c>
      <c r="O40" s="144">
        <f t="shared" si="0"/>
        <v>62</v>
      </c>
    </row>
    <row r="41" spans="1:15" ht="14.25" x14ac:dyDescent="0.2">
      <c r="A41" s="138">
        <v>1948</v>
      </c>
      <c r="B41" s="15">
        <v>27.94</v>
      </c>
      <c r="C41" s="15">
        <v>0.76200000000000001</v>
      </c>
      <c r="D41" s="15">
        <v>6.8579999999999997</v>
      </c>
      <c r="E41" s="15">
        <v>20.827999999999999</v>
      </c>
      <c r="F41" s="15">
        <v>173.22800000000001</v>
      </c>
      <c r="G41" s="15">
        <v>156.464</v>
      </c>
      <c r="H41" s="15">
        <v>277.87599999999998</v>
      </c>
      <c r="I41" s="15">
        <v>251.46</v>
      </c>
      <c r="J41" s="15">
        <v>238.506</v>
      </c>
      <c r="K41" s="15">
        <v>291.33800000000002</v>
      </c>
      <c r="L41" s="15">
        <v>380.49200000000002</v>
      </c>
      <c r="M41" s="15">
        <v>36.322000000000003</v>
      </c>
      <c r="N41" s="174">
        <v>1862.0740000000001</v>
      </c>
      <c r="O41" s="144">
        <f t="shared" si="0"/>
        <v>80</v>
      </c>
    </row>
    <row r="42" spans="1:15" ht="14.25" x14ac:dyDescent="0.2">
      <c r="A42" s="138">
        <v>1949</v>
      </c>
      <c r="B42" s="15">
        <v>5.8419999999999996</v>
      </c>
      <c r="C42" s="15">
        <v>1.778</v>
      </c>
      <c r="D42" s="15">
        <v>9.1440000000000001</v>
      </c>
      <c r="E42" s="15">
        <v>9.3979999999999997</v>
      </c>
      <c r="F42" s="15">
        <v>289.30599999999998</v>
      </c>
      <c r="G42" s="15">
        <v>415.54399999999998</v>
      </c>
      <c r="H42" s="15">
        <v>253.238</v>
      </c>
      <c r="I42" s="15">
        <v>342.13799999999998</v>
      </c>
      <c r="J42" s="15">
        <v>215.9</v>
      </c>
      <c r="K42" s="15">
        <v>317.75400000000002</v>
      </c>
      <c r="L42" s="15">
        <v>470.66199999999998</v>
      </c>
      <c r="M42" s="15">
        <v>147.828</v>
      </c>
      <c r="N42" s="174">
        <v>2478.5319999999997</v>
      </c>
      <c r="O42" s="144">
        <f t="shared" si="0"/>
        <v>19</v>
      </c>
    </row>
    <row r="43" spans="1:15" ht="14.25" x14ac:dyDescent="0.2">
      <c r="A43" s="138">
        <v>1950</v>
      </c>
      <c r="B43" s="15">
        <v>3.556</v>
      </c>
      <c r="C43" s="15">
        <v>37.845999999999997</v>
      </c>
      <c r="D43" s="15">
        <v>11.683999999999999</v>
      </c>
      <c r="E43" s="15">
        <v>109.22</v>
      </c>
      <c r="F43" s="15">
        <v>175.768</v>
      </c>
      <c r="G43" s="15">
        <v>386.84199999999998</v>
      </c>
      <c r="H43" s="15">
        <v>192.53200000000001</v>
      </c>
      <c r="I43" s="15">
        <v>290.322</v>
      </c>
      <c r="J43" s="15">
        <v>136.90600000000001</v>
      </c>
      <c r="K43" s="15">
        <v>269.24</v>
      </c>
      <c r="L43" s="15">
        <v>442.72199999999998</v>
      </c>
      <c r="M43" s="15">
        <v>281.68599999999998</v>
      </c>
      <c r="N43" s="174">
        <v>2338.3240000000001</v>
      </c>
      <c r="O43" s="144">
        <f t="shared" si="0"/>
        <v>35</v>
      </c>
    </row>
    <row r="44" spans="1:15" ht="14.25" x14ac:dyDescent="0.2">
      <c r="A44" s="138">
        <v>1951</v>
      </c>
      <c r="B44" s="15">
        <v>42.164000000000001</v>
      </c>
      <c r="C44" s="15">
        <v>74.168000000000006</v>
      </c>
      <c r="D44" s="15">
        <v>4.5720000000000001</v>
      </c>
      <c r="E44" s="15">
        <v>133.096</v>
      </c>
      <c r="F44" s="15">
        <v>224.536</v>
      </c>
      <c r="G44" s="15">
        <v>114.554</v>
      </c>
      <c r="H44" s="15">
        <v>130.30199999999999</v>
      </c>
      <c r="I44" s="15">
        <v>364.99799999999999</v>
      </c>
      <c r="J44" s="15">
        <v>192.27799999999999</v>
      </c>
      <c r="K44" s="15">
        <v>287.02</v>
      </c>
      <c r="L44" s="15">
        <v>261.36599999999999</v>
      </c>
      <c r="M44" s="15">
        <v>215.13800000000001</v>
      </c>
      <c r="N44" s="174">
        <v>2044.192</v>
      </c>
      <c r="O44" s="144">
        <f t="shared" si="0"/>
        <v>71</v>
      </c>
    </row>
    <row r="45" spans="1:15" ht="14.25" x14ac:dyDescent="0.2">
      <c r="A45" s="138">
        <v>1952</v>
      </c>
      <c r="B45" s="15">
        <v>47.752000000000002</v>
      </c>
      <c r="C45" s="15">
        <v>12.192</v>
      </c>
      <c r="D45" s="15">
        <v>2.286</v>
      </c>
      <c r="E45" s="15">
        <v>108.712</v>
      </c>
      <c r="F45" s="15">
        <v>257.81</v>
      </c>
      <c r="G45" s="15">
        <v>221.488</v>
      </c>
      <c r="H45" s="15">
        <v>170.94200000000001</v>
      </c>
      <c r="I45" s="15">
        <v>106.42600000000002</v>
      </c>
      <c r="J45" s="15">
        <v>100.584</v>
      </c>
      <c r="K45" s="15">
        <v>357.37799999999999</v>
      </c>
      <c r="L45" s="15">
        <v>306.57799999999997</v>
      </c>
      <c r="M45" s="15">
        <v>306.32400000000001</v>
      </c>
      <c r="N45" s="174">
        <v>1998.472</v>
      </c>
      <c r="O45" s="144">
        <f t="shared" si="0"/>
        <v>74</v>
      </c>
    </row>
    <row r="46" spans="1:15" ht="14.25" x14ac:dyDescent="0.2">
      <c r="A46" s="138">
        <v>1953</v>
      </c>
      <c r="B46" s="15">
        <v>99.313999999999993</v>
      </c>
      <c r="C46" s="15">
        <v>16.510000000000002</v>
      </c>
      <c r="D46" s="15">
        <v>19.812000000000001</v>
      </c>
      <c r="E46" s="15">
        <v>103.63200000000001</v>
      </c>
      <c r="F46" s="15">
        <v>279.14600000000002</v>
      </c>
      <c r="G46" s="15">
        <v>212.85200000000003</v>
      </c>
      <c r="H46" s="15">
        <v>194.56399999999999</v>
      </c>
      <c r="I46" s="15">
        <v>191.00800000000001</v>
      </c>
      <c r="J46" s="15">
        <v>169.41800000000001</v>
      </c>
      <c r="K46" s="15">
        <v>406.4</v>
      </c>
      <c r="L46" s="15">
        <v>307.84800000000001</v>
      </c>
      <c r="M46" s="15">
        <v>100.584</v>
      </c>
      <c r="N46" s="174">
        <v>2101.0879999999997</v>
      </c>
      <c r="O46" s="144">
        <f t="shared" si="0"/>
        <v>64</v>
      </c>
    </row>
    <row r="47" spans="1:15" ht="14.25" x14ac:dyDescent="0.2">
      <c r="A47" s="138">
        <v>1954</v>
      </c>
      <c r="B47" s="15">
        <v>31.242000000000001</v>
      </c>
      <c r="C47" s="15">
        <v>28.193999999999999</v>
      </c>
      <c r="D47" s="15">
        <v>23.876000000000001</v>
      </c>
      <c r="E47" s="15">
        <v>135.88999999999999</v>
      </c>
      <c r="F47" s="15">
        <v>294.89400000000001</v>
      </c>
      <c r="G47" s="15">
        <v>233.172</v>
      </c>
      <c r="H47" s="15">
        <v>345.94799999999998</v>
      </c>
      <c r="I47" s="15">
        <v>284.226</v>
      </c>
      <c r="J47" s="15">
        <v>190.24600000000001</v>
      </c>
      <c r="K47" s="15">
        <v>286.512</v>
      </c>
      <c r="L47" s="15">
        <v>410.464</v>
      </c>
      <c r="M47" s="15">
        <v>123.952</v>
      </c>
      <c r="N47" s="174">
        <v>2388.616</v>
      </c>
      <c r="O47" s="144">
        <f t="shared" si="0"/>
        <v>30</v>
      </c>
    </row>
    <row r="48" spans="1:15" ht="14.25" x14ac:dyDescent="0.2">
      <c r="A48" s="138">
        <v>1955</v>
      </c>
      <c r="B48" s="15">
        <v>236.72800000000001</v>
      </c>
      <c r="C48" s="15">
        <v>10.16</v>
      </c>
      <c r="D48" s="15">
        <v>39.116</v>
      </c>
      <c r="E48" s="15">
        <v>3.048</v>
      </c>
      <c r="F48" s="15">
        <v>307.33999999999997</v>
      </c>
      <c r="G48" s="15">
        <v>283.464</v>
      </c>
      <c r="H48" s="15">
        <v>221.23400000000001</v>
      </c>
      <c r="I48" s="15">
        <v>312.928</v>
      </c>
      <c r="J48" s="15">
        <v>180.34</v>
      </c>
      <c r="K48" s="15">
        <v>165.35400000000001</v>
      </c>
      <c r="L48" s="15">
        <v>352.55200000000002</v>
      </c>
      <c r="M48" s="15">
        <v>256.286</v>
      </c>
      <c r="N48" s="174">
        <v>2368.5500000000002</v>
      </c>
      <c r="O48" s="144">
        <f t="shared" si="0"/>
        <v>31</v>
      </c>
    </row>
    <row r="49" spans="1:16" ht="14.25" x14ac:dyDescent="0.2">
      <c r="A49" s="138">
        <v>1956</v>
      </c>
      <c r="B49" s="15">
        <v>158.24199999999999</v>
      </c>
      <c r="C49" s="15">
        <v>53.085999999999991</v>
      </c>
      <c r="D49" s="15">
        <v>75.183999999999997</v>
      </c>
      <c r="E49" s="15">
        <v>40.64</v>
      </c>
      <c r="F49" s="15">
        <v>260.858</v>
      </c>
      <c r="G49" s="15">
        <v>141.98599999999999</v>
      </c>
      <c r="H49" s="15">
        <v>367.28399999999999</v>
      </c>
      <c r="I49" s="15">
        <v>207.26400000000001</v>
      </c>
      <c r="J49" s="15">
        <v>299.72000000000003</v>
      </c>
      <c r="K49" s="15">
        <v>392.17599999999999</v>
      </c>
      <c r="L49" s="15">
        <v>241.80799999999999</v>
      </c>
      <c r="M49" s="15">
        <v>89.153999999999996</v>
      </c>
      <c r="N49" s="174">
        <v>2327.4019999999996</v>
      </c>
      <c r="O49" s="144">
        <f t="shared" si="0"/>
        <v>38</v>
      </c>
    </row>
    <row r="50" spans="1:16" ht="14.25" x14ac:dyDescent="0.2">
      <c r="A50" s="138">
        <v>1957</v>
      </c>
      <c r="B50" s="15">
        <v>7.62</v>
      </c>
      <c r="C50" s="15">
        <v>10.667999999999999</v>
      </c>
      <c r="D50" s="15">
        <v>3.556</v>
      </c>
      <c r="E50" s="15">
        <v>1.016</v>
      </c>
      <c r="F50" s="15">
        <v>315.976</v>
      </c>
      <c r="G50" s="15">
        <v>188.72200000000001</v>
      </c>
      <c r="H50" s="15">
        <v>215.64599999999999</v>
      </c>
      <c r="I50" s="15">
        <v>227.33</v>
      </c>
      <c r="J50" s="15">
        <v>203.96199999999999</v>
      </c>
      <c r="K50" s="15">
        <v>459.74</v>
      </c>
      <c r="L50" s="15">
        <v>214.37599999999998</v>
      </c>
      <c r="M50" s="15">
        <v>123.444</v>
      </c>
      <c r="N50" s="174">
        <v>1972.056</v>
      </c>
      <c r="O50" s="144">
        <f t="shared" si="0"/>
        <v>76</v>
      </c>
    </row>
    <row r="51" spans="1:16" ht="14.25" x14ac:dyDescent="0.2">
      <c r="A51" s="138">
        <v>1958</v>
      </c>
      <c r="B51" s="15">
        <v>67.31</v>
      </c>
      <c r="C51" s="15">
        <v>47.497999999999998</v>
      </c>
      <c r="D51" s="15">
        <v>45.72</v>
      </c>
      <c r="E51" s="15">
        <v>32.765999999999998</v>
      </c>
      <c r="F51" s="15">
        <v>259.84199999999998</v>
      </c>
      <c r="G51" s="15">
        <v>115.57</v>
      </c>
      <c r="H51" s="15">
        <v>173.99</v>
      </c>
      <c r="I51" s="15">
        <v>285.24200000000002</v>
      </c>
      <c r="J51" s="15">
        <v>179.32400000000001</v>
      </c>
      <c r="K51" s="15">
        <v>357.37799999999999</v>
      </c>
      <c r="L51" s="15">
        <v>143.76400000000001</v>
      </c>
      <c r="M51" s="15">
        <v>103.886</v>
      </c>
      <c r="N51" s="174">
        <v>1812.29</v>
      </c>
      <c r="O51" s="144">
        <f t="shared" si="0"/>
        <v>87</v>
      </c>
    </row>
    <row r="52" spans="1:16" x14ac:dyDescent="0.2">
      <c r="A52" s="138">
        <v>1959</v>
      </c>
      <c r="B52" s="15">
        <v>4.3179999999999996</v>
      </c>
      <c r="C52" s="15">
        <v>0.50800000000000001</v>
      </c>
      <c r="D52" s="15">
        <v>1.27</v>
      </c>
      <c r="E52" s="15">
        <v>42.164000000000001</v>
      </c>
      <c r="F52" s="15">
        <v>167.386</v>
      </c>
      <c r="G52" s="15">
        <v>185.166</v>
      </c>
      <c r="H52" s="15"/>
      <c r="I52" s="15"/>
      <c r="J52" s="15"/>
      <c r="K52" s="15"/>
      <c r="L52" s="15"/>
      <c r="M52" s="15"/>
      <c r="N52" s="174"/>
    </row>
    <row r="53" spans="1:16" x14ac:dyDescent="0.2">
      <c r="A53" s="138">
        <v>1960</v>
      </c>
      <c r="B53" s="15"/>
      <c r="C53" s="15"/>
      <c r="D53" s="15"/>
      <c r="E53" s="15"/>
      <c r="F53" s="15"/>
      <c r="G53" s="15"/>
      <c r="H53" s="15"/>
      <c r="I53" s="15"/>
      <c r="J53" s="15"/>
      <c r="K53" s="15"/>
      <c r="L53" s="15"/>
      <c r="M53" s="15"/>
      <c r="N53" s="174"/>
    </row>
    <row r="54" spans="1:16" x14ac:dyDescent="0.2">
      <c r="A54" s="138">
        <v>1961</v>
      </c>
      <c r="B54" s="15"/>
      <c r="C54" s="15"/>
      <c r="D54" s="15"/>
      <c r="E54" s="15"/>
      <c r="F54" s="15"/>
      <c r="G54" s="15"/>
      <c r="H54" s="15"/>
      <c r="I54" s="15"/>
      <c r="J54" s="15"/>
      <c r="K54" s="15"/>
      <c r="L54" s="15"/>
      <c r="M54" s="15"/>
      <c r="N54" s="174"/>
    </row>
    <row r="55" spans="1:16" x14ac:dyDescent="0.2">
      <c r="A55" s="138">
        <v>1962</v>
      </c>
      <c r="B55" s="15"/>
      <c r="C55" s="15"/>
      <c r="D55" s="15"/>
      <c r="E55" s="15"/>
      <c r="F55" s="15"/>
      <c r="G55" s="15"/>
      <c r="H55" s="15"/>
      <c r="I55" s="15"/>
      <c r="J55" s="15"/>
      <c r="K55" s="15"/>
      <c r="L55" s="15"/>
      <c r="M55" s="15"/>
      <c r="N55" s="174"/>
    </row>
    <row r="56" spans="1:16" x14ac:dyDescent="0.2">
      <c r="A56" s="138">
        <v>1963</v>
      </c>
      <c r="B56" s="15"/>
      <c r="C56" s="15"/>
      <c r="D56" s="15"/>
      <c r="E56" s="15"/>
      <c r="F56" s="15"/>
      <c r="G56" s="15"/>
      <c r="H56" s="15"/>
      <c r="I56" s="15"/>
      <c r="J56" s="15"/>
      <c r="K56" s="15"/>
      <c r="L56" s="15"/>
      <c r="M56" s="15"/>
      <c r="N56" s="174"/>
    </row>
    <row r="57" spans="1:16" x14ac:dyDescent="0.2">
      <c r="A57" s="138">
        <v>1964</v>
      </c>
      <c r="B57" s="15"/>
      <c r="C57" s="15"/>
      <c r="D57" s="15"/>
      <c r="E57" s="15"/>
      <c r="F57" s="15"/>
      <c r="G57" s="15"/>
      <c r="H57" s="15"/>
      <c r="I57" s="15"/>
      <c r="J57" s="15"/>
      <c r="K57" s="15"/>
      <c r="L57" s="15"/>
      <c r="M57" s="15"/>
      <c r="N57" s="174"/>
    </row>
    <row r="58" spans="1:16" x14ac:dyDescent="0.2">
      <c r="A58" s="138">
        <v>1965</v>
      </c>
      <c r="B58" s="15"/>
      <c r="C58" s="15"/>
      <c r="D58" s="15"/>
      <c r="E58" s="15"/>
      <c r="F58" s="15"/>
      <c r="G58" s="15"/>
      <c r="H58" s="15"/>
      <c r="I58" s="15"/>
      <c r="J58" s="15"/>
      <c r="K58" s="15"/>
      <c r="L58" s="15"/>
      <c r="M58" s="15"/>
      <c r="N58" s="174"/>
      <c r="P58" s="13"/>
    </row>
    <row r="59" spans="1:16" x14ac:dyDescent="0.2">
      <c r="A59" s="138">
        <v>1966</v>
      </c>
      <c r="B59" s="15"/>
      <c r="C59" s="15"/>
      <c r="D59" s="15"/>
      <c r="E59" s="15"/>
      <c r="F59" s="15"/>
      <c r="G59" s="15"/>
      <c r="H59" s="15"/>
      <c r="I59" s="15"/>
      <c r="J59" s="15"/>
      <c r="K59" s="15"/>
      <c r="L59" s="15"/>
      <c r="M59" s="15"/>
      <c r="N59" s="174"/>
      <c r="P59" s="13"/>
    </row>
    <row r="60" spans="1:16" x14ac:dyDescent="0.2">
      <c r="A60" s="138">
        <v>1967</v>
      </c>
      <c r="B60" s="15"/>
      <c r="C60" s="15"/>
      <c r="D60" s="15"/>
      <c r="E60" s="15"/>
      <c r="F60" s="15"/>
      <c r="G60" s="15"/>
      <c r="H60" s="15"/>
      <c r="I60" s="15"/>
      <c r="J60" s="15"/>
      <c r="K60" s="15"/>
      <c r="L60" s="15"/>
      <c r="M60" s="15"/>
      <c r="N60" s="174"/>
      <c r="P60" s="13"/>
    </row>
    <row r="61" spans="1:16" x14ac:dyDescent="0.2">
      <c r="A61" s="138">
        <v>1968</v>
      </c>
      <c r="B61" s="15"/>
      <c r="C61" s="15"/>
      <c r="D61" s="15"/>
      <c r="E61" s="15"/>
      <c r="F61" s="15"/>
      <c r="G61" s="15"/>
      <c r="H61" s="15"/>
      <c r="I61" s="15"/>
      <c r="J61" s="15"/>
      <c r="K61" s="15"/>
      <c r="L61" s="15"/>
      <c r="M61" s="15"/>
      <c r="N61" s="174"/>
      <c r="P61" s="13"/>
    </row>
    <row r="62" spans="1:16" x14ac:dyDescent="0.2">
      <c r="A62" s="138">
        <v>1969</v>
      </c>
      <c r="B62" s="15"/>
      <c r="C62" s="15"/>
      <c r="D62" s="15"/>
      <c r="E62" s="15"/>
      <c r="F62" s="15"/>
      <c r="G62" s="15"/>
      <c r="H62" s="15"/>
      <c r="I62" s="15"/>
      <c r="J62" s="15"/>
      <c r="K62" s="15"/>
      <c r="L62" s="15"/>
      <c r="M62" s="15"/>
      <c r="N62" s="174"/>
      <c r="P62" s="13"/>
    </row>
    <row r="63" spans="1:16" x14ac:dyDescent="0.2">
      <c r="A63" s="138">
        <v>1970</v>
      </c>
      <c r="B63" s="15" t="s">
        <v>60</v>
      </c>
      <c r="C63" s="15" t="s">
        <v>60</v>
      </c>
      <c r="D63" s="15" t="s">
        <v>60</v>
      </c>
      <c r="E63" s="15" t="s">
        <v>60</v>
      </c>
      <c r="F63" s="15" t="s">
        <v>60</v>
      </c>
      <c r="G63" s="15" t="s">
        <v>60</v>
      </c>
      <c r="H63" s="15" t="s">
        <v>60</v>
      </c>
      <c r="I63" s="15" t="s">
        <v>60</v>
      </c>
      <c r="J63" s="15" t="s">
        <v>60</v>
      </c>
      <c r="K63" s="15" t="s">
        <v>60</v>
      </c>
      <c r="L63" s="15" t="s">
        <v>60</v>
      </c>
      <c r="M63" s="15" t="s">
        <v>60</v>
      </c>
      <c r="N63" s="174"/>
      <c r="P63" s="13"/>
    </row>
    <row r="64" spans="1:16" x14ac:dyDescent="0.2">
      <c r="A64" s="138">
        <v>1971</v>
      </c>
      <c r="B64" s="15" t="s">
        <v>60</v>
      </c>
      <c r="C64" s="15" t="s">
        <v>60</v>
      </c>
      <c r="D64" s="15">
        <v>50.8</v>
      </c>
      <c r="E64" s="15" t="s">
        <v>60</v>
      </c>
      <c r="F64" s="15">
        <v>439.4199999999999</v>
      </c>
      <c r="G64" s="15">
        <v>129.54000000000002</v>
      </c>
      <c r="H64" s="15">
        <v>147.32</v>
      </c>
      <c r="I64" s="15">
        <v>241.30000000000004</v>
      </c>
      <c r="J64" s="15">
        <v>388.62000000000006</v>
      </c>
      <c r="K64" s="15">
        <v>266.7</v>
      </c>
      <c r="L64" s="15">
        <v>271.78000000000003</v>
      </c>
      <c r="M64" s="15">
        <v>17.78</v>
      </c>
      <c r="N64" s="174"/>
      <c r="P64" s="13"/>
    </row>
    <row r="65" spans="1:16" ht="14.25" x14ac:dyDescent="0.2">
      <c r="A65" s="138">
        <v>1972</v>
      </c>
      <c r="B65" s="15">
        <v>124.46000000000006</v>
      </c>
      <c r="C65" s="15">
        <v>30.48</v>
      </c>
      <c r="D65" s="15">
        <v>25.4</v>
      </c>
      <c r="E65" s="15">
        <v>205.73999999999998</v>
      </c>
      <c r="F65" s="15">
        <v>193.04</v>
      </c>
      <c r="G65" s="15">
        <v>266.7</v>
      </c>
      <c r="H65" s="15">
        <v>109.22</v>
      </c>
      <c r="I65" s="15">
        <v>187.96000000000004</v>
      </c>
      <c r="J65" s="15">
        <v>238.75999999999996</v>
      </c>
      <c r="K65" s="15">
        <v>276.86</v>
      </c>
      <c r="L65" s="15">
        <v>279.39999999999998</v>
      </c>
      <c r="M65" s="15">
        <v>134.62</v>
      </c>
      <c r="N65" s="174">
        <f t="shared" ref="N65:N101" si="1">IF(COUNT(B65:M65)=12,SUM(B65:M65),"")</f>
        <v>2072.64</v>
      </c>
      <c r="O65" s="144">
        <f t="shared" ref="O65:O105" si="2">RANK(N65,N$5:N$120,0)</f>
        <v>68</v>
      </c>
      <c r="P65" s="13"/>
    </row>
    <row r="66" spans="1:16" ht="14.25" x14ac:dyDescent="0.2">
      <c r="A66" s="138">
        <v>1973</v>
      </c>
      <c r="B66" s="15">
        <v>27.94</v>
      </c>
      <c r="C66" s="15">
        <v>12.7</v>
      </c>
      <c r="D66" s="15">
        <v>0</v>
      </c>
      <c r="E66" s="15">
        <v>12.7</v>
      </c>
      <c r="F66" s="15">
        <v>228.6</v>
      </c>
      <c r="G66" s="15">
        <v>175.26</v>
      </c>
      <c r="H66" s="15">
        <v>299.72000000000008</v>
      </c>
      <c r="I66" s="15">
        <v>231.14</v>
      </c>
      <c r="J66" s="15">
        <v>294.64</v>
      </c>
      <c r="K66" s="15">
        <v>292.09999999999997</v>
      </c>
      <c r="L66" s="15">
        <v>414.0200000000001</v>
      </c>
      <c r="M66" s="15">
        <v>157.47999999999999</v>
      </c>
      <c r="N66" s="174">
        <f t="shared" si="1"/>
        <v>2146.3000000000002</v>
      </c>
      <c r="O66" s="144">
        <f t="shared" si="2"/>
        <v>61</v>
      </c>
      <c r="P66" s="13"/>
    </row>
    <row r="67" spans="1:16" ht="14.25" x14ac:dyDescent="0.2">
      <c r="A67" s="138">
        <v>1974</v>
      </c>
      <c r="B67" s="15">
        <v>10.16</v>
      </c>
      <c r="C67" s="15">
        <v>2.54</v>
      </c>
      <c r="D67" s="15">
        <v>12.7</v>
      </c>
      <c r="E67" s="15">
        <v>30.479999999999997</v>
      </c>
      <c r="F67" s="15">
        <v>106.67999999999998</v>
      </c>
      <c r="G67" s="15">
        <v>251.45999999999998</v>
      </c>
      <c r="H67" s="15">
        <v>330.2</v>
      </c>
      <c r="I67" s="15">
        <v>312.42000000000007</v>
      </c>
      <c r="J67" s="15">
        <v>182.87999999999997</v>
      </c>
      <c r="K67" s="15">
        <v>513.08000000000004</v>
      </c>
      <c r="L67" s="15">
        <v>375.92000000000007</v>
      </c>
      <c r="M67" s="15">
        <v>88.9</v>
      </c>
      <c r="N67" s="174">
        <f t="shared" si="1"/>
        <v>2217.42</v>
      </c>
      <c r="O67" s="144">
        <f t="shared" si="2"/>
        <v>52</v>
      </c>
      <c r="P67" s="13"/>
    </row>
    <row r="68" spans="1:16" ht="14.25" x14ac:dyDescent="0.2">
      <c r="A68" s="138">
        <v>1975</v>
      </c>
      <c r="B68" s="15">
        <v>0</v>
      </c>
      <c r="C68" s="15">
        <v>15.239999999999998</v>
      </c>
      <c r="D68" s="15">
        <v>63.5</v>
      </c>
      <c r="E68" s="15">
        <v>25.4</v>
      </c>
      <c r="F68" s="15">
        <v>259.08000000000004</v>
      </c>
      <c r="G68" s="15">
        <v>195.58</v>
      </c>
      <c r="H68" s="15">
        <v>208.28000000000003</v>
      </c>
      <c r="I68" s="15">
        <v>314.95999999999998</v>
      </c>
      <c r="J68" s="15">
        <v>139.70000000000002</v>
      </c>
      <c r="K68" s="15">
        <v>342.90000000000003</v>
      </c>
      <c r="L68" s="15">
        <v>462.28</v>
      </c>
      <c r="M68" s="15">
        <v>378.46000000000009</v>
      </c>
      <c r="N68" s="174">
        <f t="shared" si="1"/>
        <v>2405.3800000000006</v>
      </c>
      <c r="O68" s="144">
        <f t="shared" si="2"/>
        <v>27</v>
      </c>
      <c r="P68" s="13"/>
    </row>
    <row r="69" spans="1:16" ht="14.25" x14ac:dyDescent="0.2">
      <c r="A69" s="138">
        <v>1976</v>
      </c>
      <c r="B69" s="15">
        <v>30.479999999999997</v>
      </c>
      <c r="C69" s="15">
        <v>35.56</v>
      </c>
      <c r="D69" s="15">
        <v>5.08</v>
      </c>
      <c r="E69" s="15">
        <v>88.9</v>
      </c>
      <c r="F69" s="15">
        <v>162.56</v>
      </c>
      <c r="G69" s="15">
        <v>243.83999999999997</v>
      </c>
      <c r="H69" s="15">
        <v>50.8</v>
      </c>
      <c r="I69" s="15">
        <v>218.43999999999997</v>
      </c>
      <c r="J69" s="15">
        <v>388.62</v>
      </c>
      <c r="K69" s="15">
        <v>411.47999999999996</v>
      </c>
      <c r="L69" s="15">
        <v>142.23999999999998</v>
      </c>
      <c r="M69" s="15">
        <v>50.8</v>
      </c>
      <c r="N69" s="174">
        <f t="shared" si="1"/>
        <v>1828.7999999999997</v>
      </c>
      <c r="O69" s="144">
        <f t="shared" si="2"/>
        <v>86</v>
      </c>
      <c r="P69" s="13"/>
    </row>
    <row r="70" spans="1:16" ht="14.25" x14ac:dyDescent="0.2">
      <c r="A70" s="138">
        <v>1977</v>
      </c>
      <c r="B70" s="15">
        <v>15.239999999999998</v>
      </c>
      <c r="C70" s="15">
        <v>12.7</v>
      </c>
      <c r="D70" s="15">
        <v>12.7</v>
      </c>
      <c r="E70" s="15">
        <v>5.08</v>
      </c>
      <c r="F70" s="15">
        <v>200.65999999999997</v>
      </c>
      <c r="G70" s="15">
        <v>205.73999999999998</v>
      </c>
      <c r="H70" s="15">
        <v>144.78000000000003</v>
      </c>
      <c r="I70" s="15">
        <v>454.6600000000002</v>
      </c>
      <c r="J70" s="15">
        <v>370.83999999999992</v>
      </c>
      <c r="K70" s="15">
        <v>337.82000000000011</v>
      </c>
      <c r="L70" s="15">
        <v>358.14000000000004</v>
      </c>
      <c r="M70" s="15">
        <v>48.259999999999991</v>
      </c>
      <c r="N70" s="174">
        <f t="shared" si="1"/>
        <v>2166.62</v>
      </c>
      <c r="O70" s="144">
        <f t="shared" si="2"/>
        <v>56</v>
      </c>
      <c r="P70" s="13"/>
    </row>
    <row r="71" spans="1:16" ht="14.25" x14ac:dyDescent="0.2">
      <c r="A71" s="138">
        <v>1978</v>
      </c>
      <c r="B71" s="15">
        <v>15.239999999999998</v>
      </c>
      <c r="C71" s="15">
        <v>12.7</v>
      </c>
      <c r="D71" s="15">
        <v>45.72</v>
      </c>
      <c r="E71" s="15">
        <v>190.49999999999997</v>
      </c>
      <c r="F71" s="15">
        <v>274.32</v>
      </c>
      <c r="G71" s="15">
        <v>284.47999999999996</v>
      </c>
      <c r="H71" s="15">
        <v>281.94000000000005</v>
      </c>
      <c r="I71" s="15">
        <v>355.59999999999997</v>
      </c>
      <c r="J71" s="15">
        <v>208.27999999999997</v>
      </c>
      <c r="K71" s="15">
        <v>347.98</v>
      </c>
      <c r="L71" s="15">
        <v>236.22000000000003</v>
      </c>
      <c r="M71" s="15">
        <v>48.26</v>
      </c>
      <c r="N71" s="174">
        <f t="shared" si="1"/>
        <v>2301.2400000000002</v>
      </c>
      <c r="O71" s="144">
        <f t="shared" si="2"/>
        <v>41</v>
      </c>
      <c r="P71" s="13"/>
    </row>
    <row r="72" spans="1:16" ht="14.25" x14ac:dyDescent="0.2">
      <c r="A72" s="138">
        <v>1979</v>
      </c>
      <c r="B72" s="15">
        <v>2.54</v>
      </c>
      <c r="C72" s="15">
        <v>20.32</v>
      </c>
      <c r="D72" s="15">
        <v>2.54</v>
      </c>
      <c r="E72" s="15">
        <v>134.62</v>
      </c>
      <c r="F72" s="15">
        <v>119.38000000000002</v>
      </c>
      <c r="G72" s="15">
        <v>233.67999999999998</v>
      </c>
      <c r="H72" s="15">
        <v>304.80000000000013</v>
      </c>
      <c r="I72" s="15">
        <v>370.84000000000003</v>
      </c>
      <c r="J72" s="15">
        <v>259.08</v>
      </c>
      <c r="K72" s="15">
        <v>200.65999999999997</v>
      </c>
      <c r="L72" s="15">
        <v>330.20000000000005</v>
      </c>
      <c r="M72" s="15">
        <v>106.68000000000002</v>
      </c>
      <c r="N72" s="174">
        <f t="shared" si="1"/>
        <v>2085.34</v>
      </c>
      <c r="O72" s="144">
        <f t="shared" si="2"/>
        <v>66</v>
      </c>
      <c r="P72" s="13"/>
    </row>
    <row r="73" spans="1:16" ht="14.25" x14ac:dyDescent="0.2">
      <c r="A73" s="138">
        <v>1980</v>
      </c>
      <c r="B73" s="15">
        <v>104.14</v>
      </c>
      <c r="C73" s="15">
        <v>45.72</v>
      </c>
      <c r="D73" s="15">
        <v>0</v>
      </c>
      <c r="E73" s="15">
        <v>15.239999999999998</v>
      </c>
      <c r="F73" s="15">
        <v>243.84</v>
      </c>
      <c r="G73" s="15">
        <v>170.18</v>
      </c>
      <c r="H73" s="15">
        <v>167.64000000000001</v>
      </c>
      <c r="I73" s="15">
        <v>210.82000000000005</v>
      </c>
      <c r="J73" s="15">
        <v>142.23999999999998</v>
      </c>
      <c r="K73" s="15">
        <v>231.14000000000004</v>
      </c>
      <c r="L73" s="15">
        <v>355.59999999999997</v>
      </c>
      <c r="M73" s="15">
        <v>175.26</v>
      </c>
      <c r="N73" s="174">
        <f t="shared" si="1"/>
        <v>1861.8200000000002</v>
      </c>
      <c r="O73" s="144">
        <f t="shared" si="2"/>
        <v>81</v>
      </c>
      <c r="P73" s="13"/>
    </row>
    <row r="74" spans="1:16" ht="14.25" x14ac:dyDescent="0.2">
      <c r="A74" s="138">
        <v>1981</v>
      </c>
      <c r="B74" s="15">
        <v>337.82</v>
      </c>
      <c r="C74" s="15">
        <v>20.32</v>
      </c>
      <c r="D74" s="15">
        <v>50.8</v>
      </c>
      <c r="E74" s="15">
        <v>320.04000000000002</v>
      </c>
      <c r="F74" s="15">
        <v>515.62000000000012</v>
      </c>
      <c r="G74" s="15">
        <v>314.96000000000004</v>
      </c>
      <c r="H74" s="15">
        <v>325.12000000000012</v>
      </c>
      <c r="I74" s="15">
        <v>337.82</v>
      </c>
      <c r="J74" s="15">
        <v>185.42000000000002</v>
      </c>
      <c r="K74" s="15">
        <v>368.30000000000007</v>
      </c>
      <c r="L74" s="15">
        <v>347.98</v>
      </c>
      <c r="M74" s="15">
        <v>365.7600000000001</v>
      </c>
      <c r="N74" s="174">
        <f t="shared" si="1"/>
        <v>3489.9600000000009</v>
      </c>
      <c r="O74" s="144">
        <f t="shared" si="2"/>
        <v>1</v>
      </c>
      <c r="P74" s="13"/>
    </row>
    <row r="75" spans="1:16" ht="14.25" x14ac:dyDescent="0.2">
      <c r="A75" s="138">
        <v>1982</v>
      </c>
      <c r="B75" s="15">
        <v>81.28000000000003</v>
      </c>
      <c r="C75" s="15">
        <v>0</v>
      </c>
      <c r="D75" s="15">
        <v>10.16</v>
      </c>
      <c r="E75" s="15">
        <v>127</v>
      </c>
      <c r="F75" s="15">
        <v>160.02000000000001</v>
      </c>
      <c r="G75" s="15">
        <v>154.94000000000003</v>
      </c>
      <c r="H75" s="15">
        <v>144.78000000000003</v>
      </c>
      <c r="I75" s="15">
        <v>271.78000000000003</v>
      </c>
      <c r="J75" s="15">
        <v>177.79999999999998</v>
      </c>
      <c r="K75" s="15">
        <v>269.24000000000012</v>
      </c>
      <c r="L75" s="15">
        <v>111.76000000000002</v>
      </c>
      <c r="M75" s="15">
        <v>17.78</v>
      </c>
      <c r="N75" s="174">
        <f t="shared" si="1"/>
        <v>1526.54</v>
      </c>
      <c r="O75" s="144">
        <f t="shared" si="2"/>
        <v>94</v>
      </c>
      <c r="P75" s="13"/>
    </row>
    <row r="76" spans="1:16" ht="14.25" x14ac:dyDescent="0.2">
      <c r="A76" s="138">
        <v>1983</v>
      </c>
      <c r="B76" s="15">
        <v>10.16</v>
      </c>
      <c r="C76" s="15">
        <v>2.54</v>
      </c>
      <c r="D76" s="15">
        <v>2.54</v>
      </c>
      <c r="E76" s="15">
        <v>50.800000000000004</v>
      </c>
      <c r="F76" s="15">
        <v>165.10000000000005</v>
      </c>
      <c r="G76" s="15">
        <v>279.39999999999992</v>
      </c>
      <c r="H76" s="15">
        <v>139.69999999999999</v>
      </c>
      <c r="I76" s="15">
        <v>160.02000000000001</v>
      </c>
      <c r="J76" s="15">
        <v>226.06000000000003</v>
      </c>
      <c r="K76" s="15">
        <v>203.20000000000005</v>
      </c>
      <c r="L76" s="15">
        <v>327.65999999999997</v>
      </c>
      <c r="M76" s="15">
        <v>185.42</v>
      </c>
      <c r="N76" s="174">
        <f t="shared" si="1"/>
        <v>1752.6</v>
      </c>
      <c r="O76" s="144">
        <f t="shared" si="2"/>
        <v>91</v>
      </c>
      <c r="P76" s="13"/>
    </row>
    <row r="77" spans="1:16" ht="14.25" x14ac:dyDescent="0.2">
      <c r="A77" s="138">
        <v>1984</v>
      </c>
      <c r="B77" s="15">
        <v>91.440000000000012</v>
      </c>
      <c r="C77" s="15">
        <v>35.559999999999995</v>
      </c>
      <c r="D77" s="15">
        <v>12.7</v>
      </c>
      <c r="E77" s="15">
        <v>53.339999999999996</v>
      </c>
      <c r="F77" s="15">
        <v>205.74</v>
      </c>
      <c r="G77" s="15">
        <v>327.66000000000003</v>
      </c>
      <c r="H77" s="15">
        <v>162.56</v>
      </c>
      <c r="I77" s="15">
        <v>327.65999999999997</v>
      </c>
      <c r="J77" s="15">
        <v>299.72000000000003</v>
      </c>
      <c r="K77" s="15">
        <v>375.92</v>
      </c>
      <c r="L77" s="15">
        <v>434.34</v>
      </c>
      <c r="M77" s="15">
        <v>20.319999999999997</v>
      </c>
      <c r="N77" s="174">
        <f t="shared" si="1"/>
        <v>2346.96</v>
      </c>
      <c r="O77" s="144">
        <f t="shared" si="2"/>
        <v>33</v>
      </c>
      <c r="P77" s="13"/>
    </row>
    <row r="78" spans="1:16" ht="14.25" x14ac:dyDescent="0.2">
      <c r="A78" s="138">
        <v>1985</v>
      </c>
      <c r="B78" s="15">
        <v>20.32</v>
      </c>
      <c r="C78" s="15">
        <v>20.32</v>
      </c>
      <c r="D78" s="15">
        <v>2.54</v>
      </c>
      <c r="E78" s="15">
        <v>10.16</v>
      </c>
      <c r="F78" s="15">
        <v>104.14000000000001</v>
      </c>
      <c r="G78" s="15">
        <v>241.29999999999995</v>
      </c>
      <c r="H78" s="15">
        <v>162.56</v>
      </c>
      <c r="I78" s="15">
        <v>223.52</v>
      </c>
      <c r="J78" s="15">
        <v>347.98000000000008</v>
      </c>
      <c r="K78" s="15">
        <v>210.82</v>
      </c>
      <c r="L78" s="15">
        <v>299.72000000000003</v>
      </c>
      <c r="M78" s="15">
        <v>187.96</v>
      </c>
      <c r="N78" s="174">
        <f t="shared" si="1"/>
        <v>1831.34</v>
      </c>
      <c r="O78" s="144">
        <f t="shared" si="2"/>
        <v>85</v>
      </c>
      <c r="P78" s="13"/>
    </row>
    <row r="79" spans="1:16" ht="14.25" x14ac:dyDescent="0.2">
      <c r="A79" s="138">
        <v>1986</v>
      </c>
      <c r="B79" s="15">
        <v>15.239999999999998</v>
      </c>
      <c r="C79" s="15">
        <v>10.16</v>
      </c>
      <c r="D79" s="15">
        <v>20.32</v>
      </c>
      <c r="E79" s="15">
        <v>78.739999999999995</v>
      </c>
      <c r="F79" s="15">
        <v>86.360000000000014</v>
      </c>
      <c r="G79" s="15">
        <v>233.68</v>
      </c>
      <c r="H79" s="15">
        <v>127.00000000000001</v>
      </c>
      <c r="I79" s="15">
        <v>256.54000000000002</v>
      </c>
      <c r="J79" s="15">
        <v>274.32000000000005</v>
      </c>
      <c r="K79" s="15">
        <v>495.3</v>
      </c>
      <c r="L79" s="15">
        <v>149.85999999999999</v>
      </c>
      <c r="M79" s="15">
        <v>30.479999999999997</v>
      </c>
      <c r="N79" s="174">
        <f t="shared" si="1"/>
        <v>1778</v>
      </c>
      <c r="O79" s="144">
        <f t="shared" si="2"/>
        <v>88</v>
      </c>
      <c r="P79" s="13"/>
    </row>
    <row r="80" spans="1:16" ht="14.25" x14ac:dyDescent="0.2">
      <c r="A80" s="138">
        <v>1987</v>
      </c>
      <c r="B80" s="15">
        <v>17.779999999999998</v>
      </c>
      <c r="C80" s="15">
        <v>30.479999999999997</v>
      </c>
      <c r="D80" s="15">
        <v>2.54</v>
      </c>
      <c r="E80" s="15">
        <v>142.24</v>
      </c>
      <c r="F80" s="15">
        <v>350.52000000000004</v>
      </c>
      <c r="G80" s="15">
        <v>147.32000000000005</v>
      </c>
      <c r="H80" s="15">
        <v>284.48</v>
      </c>
      <c r="I80" s="15">
        <v>236.22</v>
      </c>
      <c r="J80" s="15">
        <v>345.44000000000005</v>
      </c>
      <c r="K80" s="15">
        <v>381</v>
      </c>
      <c r="L80" s="15">
        <v>203.20000000000002</v>
      </c>
      <c r="M80" s="15">
        <v>121.92000000000002</v>
      </c>
      <c r="N80" s="174">
        <f t="shared" si="1"/>
        <v>2263.1400000000003</v>
      </c>
      <c r="O80" s="144">
        <f t="shared" si="2"/>
        <v>51</v>
      </c>
      <c r="P80" s="13"/>
    </row>
    <row r="81" spans="1:16" ht="14.25" x14ac:dyDescent="0.2">
      <c r="A81" s="138">
        <v>1988</v>
      </c>
      <c r="B81" s="15">
        <v>0</v>
      </c>
      <c r="C81" s="15">
        <v>15.239999999999998</v>
      </c>
      <c r="D81" s="15">
        <v>2.54</v>
      </c>
      <c r="E81" s="15">
        <v>10.16</v>
      </c>
      <c r="F81" s="15">
        <v>187.96</v>
      </c>
      <c r="G81" s="15">
        <v>233.67999999999995</v>
      </c>
      <c r="H81" s="15">
        <v>187.96</v>
      </c>
      <c r="I81" s="15">
        <v>256.54000000000002</v>
      </c>
      <c r="J81" s="15">
        <v>454.66000000000008</v>
      </c>
      <c r="K81" s="15">
        <v>322.58</v>
      </c>
      <c r="L81" s="15">
        <v>312.42000000000007</v>
      </c>
      <c r="M81" s="15">
        <v>180.34</v>
      </c>
      <c r="N81" s="174">
        <f t="shared" si="1"/>
        <v>2164.08</v>
      </c>
      <c r="O81" s="144">
        <f t="shared" si="2"/>
        <v>57</v>
      </c>
      <c r="P81" s="13"/>
    </row>
    <row r="82" spans="1:16" ht="14.25" x14ac:dyDescent="0.2">
      <c r="A82" s="138">
        <v>1989</v>
      </c>
      <c r="B82" s="15">
        <v>38.1</v>
      </c>
      <c r="C82" s="15">
        <v>38.1</v>
      </c>
      <c r="D82" s="15">
        <v>22.86</v>
      </c>
      <c r="E82" s="15">
        <v>17.78</v>
      </c>
      <c r="F82" s="15">
        <v>203.2</v>
      </c>
      <c r="G82" s="15">
        <v>177.79999999999995</v>
      </c>
      <c r="H82" s="15">
        <v>134.62</v>
      </c>
      <c r="I82" s="15">
        <v>152.4</v>
      </c>
      <c r="J82" s="15">
        <v>121.92000000000002</v>
      </c>
      <c r="K82" s="15">
        <v>137.16</v>
      </c>
      <c r="L82" s="15">
        <v>129.54000000000005</v>
      </c>
      <c r="M82" s="15">
        <v>154.94</v>
      </c>
      <c r="N82" s="174">
        <f t="shared" si="1"/>
        <v>1328.42</v>
      </c>
      <c r="O82" s="144">
        <f t="shared" si="2"/>
        <v>97</v>
      </c>
      <c r="P82" s="13"/>
    </row>
    <row r="83" spans="1:16" ht="14.25" x14ac:dyDescent="0.2">
      <c r="A83" s="138">
        <v>1990</v>
      </c>
      <c r="B83" s="15">
        <v>38.099999999999994</v>
      </c>
      <c r="C83" s="15">
        <v>2.54</v>
      </c>
      <c r="D83" s="15">
        <v>33.019999999999996</v>
      </c>
      <c r="E83" s="15">
        <v>53.34</v>
      </c>
      <c r="F83" s="15">
        <v>302.26</v>
      </c>
      <c r="G83" s="15">
        <v>134.62</v>
      </c>
      <c r="H83" s="15">
        <v>231.14000000000001</v>
      </c>
      <c r="I83" s="15">
        <v>198.12000000000003</v>
      </c>
      <c r="J83" s="15">
        <v>279.39999999999998</v>
      </c>
      <c r="K83" s="15">
        <v>480.06</v>
      </c>
      <c r="L83" s="15">
        <v>320.04000000000002</v>
      </c>
      <c r="M83" s="15">
        <v>226.05999999999995</v>
      </c>
      <c r="N83" s="174">
        <f t="shared" si="1"/>
        <v>2298.6999999999998</v>
      </c>
      <c r="O83" s="144">
        <f t="shared" si="2"/>
        <v>43</v>
      </c>
      <c r="P83" s="13"/>
    </row>
    <row r="84" spans="1:16" ht="14.25" x14ac:dyDescent="0.2">
      <c r="A84" s="138">
        <v>1991</v>
      </c>
      <c r="B84" s="15">
        <v>7.62</v>
      </c>
      <c r="C84" s="15">
        <v>17.78</v>
      </c>
      <c r="D84" s="15">
        <v>88.9</v>
      </c>
      <c r="E84" s="15">
        <v>12.7</v>
      </c>
      <c r="F84" s="15">
        <v>276.86</v>
      </c>
      <c r="G84" s="15">
        <v>231.14000000000004</v>
      </c>
      <c r="H84" s="15">
        <v>203.2</v>
      </c>
      <c r="I84" s="15">
        <v>276.86</v>
      </c>
      <c r="J84" s="15">
        <v>317.50000000000006</v>
      </c>
      <c r="K84" s="15">
        <v>279.40000000000003</v>
      </c>
      <c r="L84" s="15">
        <v>266.7</v>
      </c>
      <c r="M84" s="15">
        <v>73.660000000000025</v>
      </c>
      <c r="N84" s="174">
        <f t="shared" si="1"/>
        <v>2052.3200000000002</v>
      </c>
      <c r="O84" s="144">
        <f t="shared" si="2"/>
        <v>70</v>
      </c>
      <c r="P84" s="13"/>
    </row>
    <row r="85" spans="1:16" ht="14.25" x14ac:dyDescent="0.2">
      <c r="A85" s="138">
        <v>1992</v>
      </c>
      <c r="B85" s="15">
        <v>15.239999999999998</v>
      </c>
      <c r="C85" s="15">
        <v>5.08</v>
      </c>
      <c r="D85" s="15">
        <v>7.62</v>
      </c>
      <c r="E85" s="15">
        <v>129.54000000000002</v>
      </c>
      <c r="F85" s="15">
        <v>284.48000000000008</v>
      </c>
      <c r="G85" s="15">
        <v>345.44000000000005</v>
      </c>
      <c r="H85" s="15">
        <v>228.60000000000002</v>
      </c>
      <c r="I85" s="15">
        <v>312.42000000000007</v>
      </c>
      <c r="J85" s="15">
        <v>317.50000000000006</v>
      </c>
      <c r="K85" s="15">
        <v>342.9</v>
      </c>
      <c r="L85" s="15">
        <v>269.23999999999995</v>
      </c>
      <c r="M85" s="15">
        <v>137.16</v>
      </c>
      <c r="N85" s="174">
        <f t="shared" si="1"/>
        <v>2395.2199999999998</v>
      </c>
      <c r="O85" s="144">
        <f t="shared" si="2"/>
        <v>29</v>
      </c>
      <c r="P85" s="13"/>
    </row>
    <row r="86" spans="1:16" ht="14.25" x14ac:dyDescent="0.2">
      <c r="A86" s="138">
        <v>1993</v>
      </c>
      <c r="B86" s="15">
        <v>73.660000000000025</v>
      </c>
      <c r="C86" s="15">
        <v>10.16</v>
      </c>
      <c r="D86" s="15">
        <v>22.86</v>
      </c>
      <c r="E86" s="15">
        <v>78.739999999999995</v>
      </c>
      <c r="F86" s="15">
        <v>223.51999999999998</v>
      </c>
      <c r="G86" s="15">
        <v>205.74</v>
      </c>
      <c r="H86" s="15">
        <v>294.64</v>
      </c>
      <c r="I86" s="15">
        <v>210.82000000000005</v>
      </c>
      <c r="J86" s="15">
        <v>246.38</v>
      </c>
      <c r="K86" s="15">
        <v>325.12</v>
      </c>
      <c r="L86" s="15">
        <v>381</v>
      </c>
      <c r="M86" s="15">
        <v>193.04000000000002</v>
      </c>
      <c r="N86" s="174">
        <f t="shared" si="1"/>
        <v>2265.6799999999998</v>
      </c>
      <c r="O86" s="144">
        <f t="shared" si="2"/>
        <v>50</v>
      </c>
      <c r="P86" s="13"/>
    </row>
    <row r="87" spans="1:16" ht="14.25" x14ac:dyDescent="0.2">
      <c r="A87" s="138">
        <v>1994</v>
      </c>
      <c r="B87" s="15">
        <v>76.200000000000017</v>
      </c>
      <c r="C87" s="15">
        <v>2.54</v>
      </c>
      <c r="D87" s="15">
        <v>53.34</v>
      </c>
      <c r="E87" s="15">
        <v>25.4</v>
      </c>
      <c r="F87" s="15">
        <v>284.47999999999996</v>
      </c>
      <c r="G87" s="15">
        <v>236.21999999999997</v>
      </c>
      <c r="H87" s="15">
        <v>114.30000000000003</v>
      </c>
      <c r="I87" s="15">
        <v>279.40000000000003</v>
      </c>
      <c r="J87" s="15">
        <v>241.3</v>
      </c>
      <c r="K87" s="15">
        <v>228.6</v>
      </c>
      <c r="L87" s="15">
        <v>426.71999999999997</v>
      </c>
      <c r="M87" s="15">
        <v>50.8</v>
      </c>
      <c r="N87" s="174">
        <f t="shared" si="1"/>
        <v>2019.3</v>
      </c>
      <c r="O87" s="144">
        <f t="shared" si="2"/>
        <v>73</v>
      </c>
      <c r="P87" s="13"/>
    </row>
    <row r="88" spans="1:16" ht="14.25" x14ac:dyDescent="0.2">
      <c r="A88" s="138">
        <v>1995</v>
      </c>
      <c r="B88" s="15">
        <v>73.660000000000011</v>
      </c>
      <c r="C88" s="15">
        <v>10.16</v>
      </c>
      <c r="D88" s="15">
        <v>5.08</v>
      </c>
      <c r="E88" s="15">
        <v>68.580000000000013</v>
      </c>
      <c r="F88" s="15">
        <v>396.24</v>
      </c>
      <c r="G88" s="15">
        <v>312.42</v>
      </c>
      <c r="H88" s="15">
        <v>345.44</v>
      </c>
      <c r="I88" s="15">
        <v>147.32</v>
      </c>
      <c r="J88" s="15">
        <v>157.47999999999999</v>
      </c>
      <c r="K88" s="15">
        <v>302.26</v>
      </c>
      <c r="L88" s="15">
        <v>289.56</v>
      </c>
      <c r="M88" s="15">
        <v>228.60000000000002</v>
      </c>
      <c r="N88" s="174">
        <f t="shared" si="1"/>
        <v>2336.8000000000002</v>
      </c>
      <c r="O88" s="144">
        <f t="shared" si="2"/>
        <v>36</v>
      </c>
      <c r="P88" s="13"/>
    </row>
    <row r="89" spans="1:16" ht="14.25" x14ac:dyDescent="0.2">
      <c r="A89" s="138">
        <v>1996</v>
      </c>
      <c r="B89" s="15">
        <v>256.54000000000002</v>
      </c>
      <c r="C89" s="15">
        <v>116.84</v>
      </c>
      <c r="D89" s="15">
        <v>114.30000000000003</v>
      </c>
      <c r="E89" s="15">
        <v>25.4</v>
      </c>
      <c r="F89" s="15">
        <v>289.56</v>
      </c>
      <c r="G89" s="15">
        <v>157.48000000000002</v>
      </c>
      <c r="H89" s="15">
        <v>284.4799999999999</v>
      </c>
      <c r="I89" s="15">
        <v>218.44</v>
      </c>
      <c r="J89" s="15">
        <v>271.78000000000003</v>
      </c>
      <c r="K89" s="15">
        <v>284.48</v>
      </c>
      <c r="L89" s="15">
        <v>325.11999999999995</v>
      </c>
      <c r="M89" s="15">
        <v>63.499999999999993</v>
      </c>
      <c r="N89" s="174">
        <f t="shared" si="1"/>
        <v>2407.92</v>
      </c>
      <c r="O89" s="144">
        <f t="shared" si="2"/>
        <v>26</v>
      </c>
      <c r="P89" s="13"/>
    </row>
    <row r="90" spans="1:16" ht="14.25" x14ac:dyDescent="0.2">
      <c r="A90" s="138">
        <v>1997</v>
      </c>
      <c r="B90" s="15">
        <v>12.7</v>
      </c>
      <c r="C90" s="15">
        <v>20.32</v>
      </c>
      <c r="D90" s="15">
        <v>2.54</v>
      </c>
      <c r="E90" s="15">
        <v>10.16</v>
      </c>
      <c r="F90" s="15">
        <v>198.12</v>
      </c>
      <c r="G90" s="15">
        <v>271.77999999999997</v>
      </c>
      <c r="H90" s="15">
        <v>129.54000000000002</v>
      </c>
      <c r="I90" s="15">
        <v>60.96</v>
      </c>
      <c r="J90" s="15">
        <v>287.02</v>
      </c>
      <c r="K90" s="15">
        <v>246.38000000000005</v>
      </c>
      <c r="L90" s="15">
        <v>104.14000000000003</v>
      </c>
      <c r="M90" s="15">
        <v>17.78</v>
      </c>
      <c r="N90" s="174">
        <f t="shared" si="1"/>
        <v>1361.4400000000003</v>
      </c>
      <c r="O90" s="144">
        <f t="shared" si="2"/>
        <v>96</v>
      </c>
      <c r="P90" s="13"/>
    </row>
    <row r="91" spans="1:16" ht="14.25" x14ac:dyDescent="0.2">
      <c r="A91" s="138">
        <v>1998</v>
      </c>
      <c r="B91" s="15">
        <v>2.54</v>
      </c>
      <c r="C91" s="15">
        <v>5.08</v>
      </c>
      <c r="D91" s="15">
        <v>10.16</v>
      </c>
      <c r="E91" s="15">
        <v>109.22000000000001</v>
      </c>
      <c r="F91" s="15">
        <v>238.76</v>
      </c>
      <c r="G91" s="15">
        <v>297.18000000000006</v>
      </c>
      <c r="H91" s="15">
        <v>193.04000000000002</v>
      </c>
      <c r="I91" s="15">
        <v>274.32000000000005</v>
      </c>
      <c r="J91" s="15">
        <v>314.96000000000004</v>
      </c>
      <c r="K91" s="15">
        <v>309.88000000000005</v>
      </c>
      <c r="L91" s="15">
        <v>261.62</v>
      </c>
      <c r="M91" s="15">
        <v>251.46000000000006</v>
      </c>
      <c r="N91" s="174">
        <f t="shared" si="1"/>
        <v>2268.2200000000003</v>
      </c>
      <c r="O91" s="144">
        <f t="shared" si="2"/>
        <v>49</v>
      </c>
      <c r="P91" s="13"/>
    </row>
    <row r="92" spans="1:16" ht="14.25" x14ac:dyDescent="0.2">
      <c r="A92" s="138">
        <v>1999</v>
      </c>
      <c r="B92" s="15">
        <v>86.360000000000014</v>
      </c>
      <c r="C92" s="15">
        <v>30.48</v>
      </c>
      <c r="D92" s="15">
        <v>114.30000000000001</v>
      </c>
      <c r="E92" s="15">
        <v>86.359999999999985</v>
      </c>
      <c r="F92" s="15">
        <v>73.660000000000011</v>
      </c>
      <c r="G92" s="15">
        <v>340.36</v>
      </c>
      <c r="H92" s="15">
        <v>172.72</v>
      </c>
      <c r="I92" s="15">
        <v>254</v>
      </c>
      <c r="J92" s="15">
        <v>297.17999999999995</v>
      </c>
      <c r="K92" s="15">
        <v>231.13999999999996</v>
      </c>
      <c r="L92" s="15">
        <v>304.80000000000007</v>
      </c>
      <c r="M92" s="15">
        <v>439.42000000000013</v>
      </c>
      <c r="N92" s="174">
        <f t="shared" si="1"/>
        <v>2430.7800000000002</v>
      </c>
      <c r="O92" s="144">
        <f t="shared" si="2"/>
        <v>24</v>
      </c>
      <c r="P92" s="13"/>
    </row>
    <row r="93" spans="1:16" ht="14.25" x14ac:dyDescent="0.2">
      <c r="A93" s="138">
        <v>2000</v>
      </c>
      <c r="B93" s="15">
        <v>93.980000000000018</v>
      </c>
      <c r="C93" s="15">
        <v>30.479999999999997</v>
      </c>
      <c r="D93" s="15">
        <v>0</v>
      </c>
      <c r="E93" s="15">
        <v>86.36</v>
      </c>
      <c r="F93" s="15">
        <v>243.84</v>
      </c>
      <c r="G93" s="15">
        <v>284.47999999999996</v>
      </c>
      <c r="H93" s="15">
        <v>144.78000000000003</v>
      </c>
      <c r="I93" s="15">
        <v>198.12000000000003</v>
      </c>
      <c r="J93" s="15">
        <v>203.2</v>
      </c>
      <c r="K93" s="15">
        <v>360.68000000000006</v>
      </c>
      <c r="L93" s="15">
        <v>223.51999999999998</v>
      </c>
      <c r="M93" s="15">
        <v>342.9</v>
      </c>
      <c r="N93" s="174">
        <f t="shared" si="1"/>
        <v>2212.34</v>
      </c>
      <c r="O93" s="144">
        <f t="shared" si="2"/>
        <v>53</v>
      </c>
      <c r="P93" s="13"/>
    </row>
    <row r="94" spans="1:16" ht="14.25" x14ac:dyDescent="0.2">
      <c r="A94" s="138">
        <v>2001</v>
      </c>
      <c r="B94" s="15">
        <v>33.019999999999996</v>
      </c>
      <c r="C94" s="15">
        <v>0</v>
      </c>
      <c r="D94" s="15">
        <v>22.86</v>
      </c>
      <c r="E94" s="15">
        <v>5.08</v>
      </c>
      <c r="F94" s="15">
        <v>210.82</v>
      </c>
      <c r="G94" s="15">
        <v>175.26</v>
      </c>
      <c r="H94" s="15">
        <v>142.24</v>
      </c>
      <c r="I94" s="15">
        <v>220.98000000000002</v>
      </c>
      <c r="J94" s="15">
        <v>172.72000000000003</v>
      </c>
      <c r="K94" s="15">
        <v>149.86000000000001</v>
      </c>
      <c r="L94" s="15">
        <v>246.38000000000002</v>
      </c>
      <c r="M94" s="15">
        <v>210.82000000000002</v>
      </c>
      <c r="N94" s="174">
        <f t="shared" si="1"/>
        <v>1590.0400000000002</v>
      </c>
      <c r="O94" s="144">
        <f t="shared" si="2"/>
        <v>93</v>
      </c>
    </row>
    <row r="95" spans="1:16" ht="14.25" x14ac:dyDescent="0.2">
      <c r="A95" s="138">
        <v>2002</v>
      </c>
      <c r="B95" s="15">
        <v>101.60000000000001</v>
      </c>
      <c r="C95" s="15">
        <v>5.08</v>
      </c>
      <c r="D95" s="15">
        <v>0</v>
      </c>
      <c r="E95" s="15">
        <v>127</v>
      </c>
      <c r="F95" s="15">
        <v>111.76</v>
      </c>
      <c r="G95" s="15">
        <v>205.74</v>
      </c>
      <c r="H95" s="15">
        <v>205.74</v>
      </c>
      <c r="I95" s="15">
        <v>398.78000000000003</v>
      </c>
      <c r="J95" s="15">
        <v>208.28</v>
      </c>
      <c r="K95" s="15">
        <v>317.5</v>
      </c>
      <c r="L95" s="15">
        <v>434.34000000000003</v>
      </c>
      <c r="M95" s="15">
        <v>45.72</v>
      </c>
      <c r="N95" s="174">
        <f t="shared" si="1"/>
        <v>2161.54</v>
      </c>
      <c r="O95" s="144">
        <f t="shared" si="2"/>
        <v>58</v>
      </c>
    </row>
    <row r="96" spans="1:16" ht="14.25" x14ac:dyDescent="0.2">
      <c r="A96" s="138">
        <v>2003</v>
      </c>
      <c r="B96" s="15">
        <v>10.16</v>
      </c>
      <c r="C96" s="15">
        <v>20.32</v>
      </c>
      <c r="D96" s="15">
        <v>5.08</v>
      </c>
      <c r="E96" s="15">
        <v>71.11999999999999</v>
      </c>
      <c r="F96" s="15">
        <v>213.35999999999999</v>
      </c>
      <c r="G96" s="15">
        <v>180.33999999999997</v>
      </c>
      <c r="H96" s="15">
        <v>152.40000000000003</v>
      </c>
      <c r="I96" s="15">
        <v>170.18</v>
      </c>
      <c r="J96" s="15">
        <v>383.54</v>
      </c>
      <c r="K96" s="15">
        <v>429.26</v>
      </c>
      <c r="L96" s="15">
        <v>370.84000000000003</v>
      </c>
      <c r="M96" s="15">
        <v>294.64000000000004</v>
      </c>
      <c r="N96" s="174">
        <f t="shared" si="1"/>
        <v>2301.2399999999998</v>
      </c>
      <c r="O96" s="144">
        <f t="shared" si="2"/>
        <v>42</v>
      </c>
    </row>
    <row r="97" spans="1:15" ht="14.25" x14ac:dyDescent="0.2">
      <c r="A97" s="138">
        <v>2004</v>
      </c>
      <c r="B97" s="15">
        <v>40.64</v>
      </c>
      <c r="C97" s="15">
        <v>2.54</v>
      </c>
      <c r="D97" s="15">
        <v>25.4</v>
      </c>
      <c r="E97" s="15">
        <v>88.9</v>
      </c>
      <c r="F97" s="15">
        <v>469.90000000000009</v>
      </c>
      <c r="G97" s="15">
        <v>154.94</v>
      </c>
      <c r="H97" s="15">
        <v>177.8</v>
      </c>
      <c r="I97" s="15">
        <v>269.24</v>
      </c>
      <c r="J97" s="15">
        <v>165.1</v>
      </c>
      <c r="K97" s="15">
        <v>304.79999999999995</v>
      </c>
      <c r="L97" s="15">
        <v>368.3</v>
      </c>
      <c r="M97" s="15">
        <v>124.46000000000004</v>
      </c>
      <c r="N97" s="174">
        <f t="shared" si="1"/>
        <v>2192.02</v>
      </c>
      <c r="O97" s="144">
        <f t="shared" si="2"/>
        <v>54</v>
      </c>
    </row>
    <row r="98" spans="1:15" ht="14.25" x14ac:dyDescent="0.2">
      <c r="A98" s="138">
        <v>2005</v>
      </c>
      <c r="B98" s="15">
        <v>76.200000000000017</v>
      </c>
      <c r="C98" s="15">
        <v>22.86</v>
      </c>
      <c r="D98" s="15">
        <v>66.039999999999992</v>
      </c>
      <c r="E98" s="15">
        <v>121.92</v>
      </c>
      <c r="F98" s="15">
        <v>259.08</v>
      </c>
      <c r="G98" s="15">
        <v>137.16</v>
      </c>
      <c r="H98" s="15">
        <v>160.01999999999998</v>
      </c>
      <c r="I98" s="15">
        <v>215.9</v>
      </c>
      <c r="J98" s="15">
        <v>332.74</v>
      </c>
      <c r="K98" s="15">
        <v>198.12</v>
      </c>
      <c r="L98" s="15">
        <v>269.24000000000012</v>
      </c>
      <c r="M98" s="15">
        <v>10.16</v>
      </c>
      <c r="N98" s="174">
        <f t="shared" si="1"/>
        <v>1869.4400000000003</v>
      </c>
      <c r="O98" s="144">
        <f t="shared" si="2"/>
        <v>78</v>
      </c>
    </row>
    <row r="99" spans="1:15" ht="14.25" x14ac:dyDescent="0.2">
      <c r="A99" s="138">
        <v>2006</v>
      </c>
      <c r="B99" s="15">
        <v>40.64</v>
      </c>
      <c r="C99" s="15">
        <v>15.24</v>
      </c>
      <c r="D99" s="15">
        <v>50.8</v>
      </c>
      <c r="E99" s="15">
        <v>15.239999999999998</v>
      </c>
      <c r="F99" s="15">
        <v>373.37999999999994</v>
      </c>
      <c r="G99" s="15">
        <v>106.67999999999999</v>
      </c>
      <c r="H99" s="15">
        <v>398.78000000000009</v>
      </c>
      <c r="I99" s="15">
        <v>297.18</v>
      </c>
      <c r="J99" s="15">
        <v>208.28000000000003</v>
      </c>
      <c r="K99" s="15">
        <v>223.51999999999995</v>
      </c>
      <c r="L99" s="15">
        <v>373.37999999999994</v>
      </c>
      <c r="M99" s="15">
        <v>185.42</v>
      </c>
      <c r="N99" s="174">
        <f t="shared" si="1"/>
        <v>2288.54</v>
      </c>
      <c r="O99" s="144">
        <f t="shared" si="2"/>
        <v>45</v>
      </c>
    </row>
    <row r="100" spans="1:15" ht="14.25" x14ac:dyDescent="0.2">
      <c r="A100" s="138">
        <v>2007</v>
      </c>
      <c r="B100" s="15">
        <v>2.54</v>
      </c>
      <c r="C100" s="15">
        <v>0</v>
      </c>
      <c r="D100" s="15">
        <v>38.1</v>
      </c>
      <c r="E100" s="15">
        <v>216</v>
      </c>
      <c r="F100" s="15">
        <v>504</v>
      </c>
      <c r="G100" s="15">
        <v>219</v>
      </c>
      <c r="H100" s="15">
        <v>381</v>
      </c>
      <c r="I100" s="15">
        <v>284</v>
      </c>
      <c r="J100" s="15">
        <v>359</v>
      </c>
      <c r="K100" s="15">
        <v>352</v>
      </c>
      <c r="L100" s="15">
        <v>385</v>
      </c>
      <c r="M100" s="15">
        <v>140</v>
      </c>
      <c r="N100" s="174">
        <f t="shared" si="1"/>
        <v>2880.64</v>
      </c>
      <c r="O100" s="144">
        <f t="shared" si="2"/>
        <v>6</v>
      </c>
    </row>
    <row r="101" spans="1:15" ht="14.25" x14ac:dyDescent="0.2">
      <c r="A101" s="138">
        <v>2008</v>
      </c>
      <c r="B101" s="15">
        <v>9</v>
      </c>
      <c r="C101" s="15">
        <v>10</v>
      </c>
      <c r="D101" s="15">
        <v>3</v>
      </c>
      <c r="E101" s="15">
        <v>53</v>
      </c>
      <c r="F101" s="15">
        <v>157</v>
      </c>
      <c r="G101" s="15">
        <v>206</v>
      </c>
      <c r="H101" s="15">
        <v>410</v>
      </c>
      <c r="I101" s="15">
        <v>135</v>
      </c>
      <c r="J101" s="15">
        <v>118</v>
      </c>
      <c r="K101" s="15">
        <v>241</v>
      </c>
      <c r="L101" s="15">
        <v>440</v>
      </c>
      <c r="M101" s="15">
        <v>82</v>
      </c>
      <c r="N101" s="174">
        <f t="shared" si="1"/>
        <v>1864</v>
      </c>
      <c r="O101" s="144">
        <f t="shared" si="2"/>
        <v>79</v>
      </c>
    </row>
    <row r="102" spans="1:15" ht="14.25" x14ac:dyDescent="0.2">
      <c r="A102" s="138">
        <v>2009</v>
      </c>
      <c r="B102" s="15">
        <v>32</v>
      </c>
      <c r="C102" s="15">
        <v>9</v>
      </c>
      <c r="D102" s="15">
        <v>11</v>
      </c>
      <c r="E102" s="15">
        <v>34</v>
      </c>
      <c r="F102" s="15">
        <v>152</v>
      </c>
      <c r="G102" s="15">
        <v>260</v>
      </c>
      <c r="H102" s="15">
        <v>246</v>
      </c>
      <c r="I102" s="15">
        <v>459</v>
      </c>
      <c r="J102" s="15">
        <v>144</v>
      </c>
      <c r="K102" s="15">
        <v>390</v>
      </c>
      <c r="L102" s="15">
        <v>500</v>
      </c>
      <c r="M102" s="15">
        <v>46</v>
      </c>
      <c r="N102" s="174">
        <f t="shared" ref="N102:N112" si="3">IF(COUNT(B102:M102)=12,SUM(B102:M102),"")</f>
        <v>2283</v>
      </c>
      <c r="O102" s="144">
        <f t="shared" si="2"/>
        <v>46</v>
      </c>
    </row>
    <row r="103" spans="1:15" ht="14.25" x14ac:dyDescent="0.2">
      <c r="A103" s="138">
        <v>2010</v>
      </c>
      <c r="B103" s="15">
        <v>14</v>
      </c>
      <c r="C103" s="15">
        <v>19</v>
      </c>
      <c r="D103" s="15">
        <v>88</v>
      </c>
      <c r="E103" s="15">
        <v>123</v>
      </c>
      <c r="F103" s="15">
        <v>229</v>
      </c>
      <c r="G103" s="15">
        <v>237</v>
      </c>
      <c r="H103" s="15">
        <v>257</v>
      </c>
      <c r="I103" s="15">
        <v>453</v>
      </c>
      <c r="J103" s="15">
        <v>221</v>
      </c>
      <c r="K103" s="15">
        <v>216</v>
      </c>
      <c r="L103" s="15">
        <v>345</v>
      </c>
      <c r="M103" s="15">
        <v>768</v>
      </c>
      <c r="N103" s="174">
        <f t="shared" si="3"/>
        <v>2970</v>
      </c>
      <c r="O103" s="144">
        <f t="shared" si="2"/>
        <v>4</v>
      </c>
    </row>
    <row r="104" spans="1:15" ht="14.25" x14ac:dyDescent="0.2">
      <c r="A104" s="138">
        <v>2011</v>
      </c>
      <c r="B104" s="15">
        <v>105</v>
      </c>
      <c r="C104" s="15">
        <v>42</v>
      </c>
      <c r="D104" s="15">
        <v>29</v>
      </c>
      <c r="E104" s="15">
        <v>113</v>
      </c>
      <c r="F104" s="15">
        <v>298</v>
      </c>
      <c r="G104" s="15">
        <v>221</v>
      </c>
      <c r="H104" s="15">
        <v>228</v>
      </c>
      <c r="I104" s="15">
        <v>257</v>
      </c>
      <c r="J104" s="15">
        <v>183</v>
      </c>
      <c r="K104" s="15">
        <v>194</v>
      </c>
      <c r="L104" s="15">
        <v>540</v>
      </c>
      <c r="M104" s="15">
        <v>374</v>
      </c>
      <c r="N104" s="174">
        <f t="shared" si="3"/>
        <v>2584</v>
      </c>
      <c r="O104" s="144">
        <f t="shared" si="2"/>
        <v>13</v>
      </c>
    </row>
    <row r="105" spans="1:15" ht="14.25" x14ac:dyDescent="0.2">
      <c r="A105" s="138">
        <v>2012</v>
      </c>
      <c r="B105" s="15">
        <v>1</v>
      </c>
      <c r="C105" s="15">
        <v>2</v>
      </c>
      <c r="D105" s="15">
        <v>8</v>
      </c>
      <c r="E105" s="15">
        <v>128</v>
      </c>
      <c r="F105" s="15">
        <v>219</v>
      </c>
      <c r="G105" s="15">
        <v>197</v>
      </c>
      <c r="H105" s="15">
        <v>315</v>
      </c>
      <c r="I105" s="15">
        <v>228</v>
      </c>
      <c r="J105" s="15">
        <v>157</v>
      </c>
      <c r="K105" s="15">
        <v>376</v>
      </c>
      <c r="L105" s="15">
        <v>572</v>
      </c>
      <c r="M105" s="15">
        <v>247</v>
      </c>
      <c r="N105" s="174">
        <f t="shared" si="3"/>
        <v>2450</v>
      </c>
      <c r="O105" s="144">
        <f t="shared" si="2"/>
        <v>22</v>
      </c>
    </row>
    <row r="106" spans="1:15" x14ac:dyDescent="0.2">
      <c r="A106" s="138">
        <v>2013</v>
      </c>
      <c r="B106" s="15">
        <v>0</v>
      </c>
      <c r="C106" s="15">
        <v>40</v>
      </c>
      <c r="D106" s="15">
        <v>34</v>
      </c>
      <c r="E106" s="15">
        <v>6</v>
      </c>
      <c r="F106" s="15">
        <v>231</v>
      </c>
      <c r="G106" s="15" t="s">
        <v>60</v>
      </c>
      <c r="H106" s="15">
        <v>301</v>
      </c>
      <c r="I106" s="15">
        <v>264</v>
      </c>
      <c r="J106" s="15">
        <v>342</v>
      </c>
      <c r="K106" s="15">
        <v>275</v>
      </c>
      <c r="L106" s="15">
        <v>171</v>
      </c>
      <c r="M106" s="15">
        <v>72</v>
      </c>
      <c r="N106" s="174"/>
    </row>
    <row r="107" spans="1:15" ht="14.25" x14ac:dyDescent="0.2">
      <c r="A107" s="138">
        <v>2014</v>
      </c>
      <c r="B107" s="15">
        <v>5</v>
      </c>
      <c r="C107" s="15">
        <v>2</v>
      </c>
      <c r="D107" s="15">
        <v>47</v>
      </c>
      <c r="E107" s="15">
        <v>79</v>
      </c>
      <c r="F107" s="15">
        <v>163</v>
      </c>
      <c r="G107" s="15">
        <v>231</v>
      </c>
      <c r="H107" s="15">
        <v>69</v>
      </c>
      <c r="I107" s="15">
        <v>202.3</v>
      </c>
      <c r="J107" s="15">
        <v>333</v>
      </c>
      <c r="K107" s="15">
        <v>293</v>
      </c>
      <c r="L107" s="15">
        <v>255</v>
      </c>
      <c r="M107" s="15">
        <v>160</v>
      </c>
      <c r="N107" s="174">
        <f t="shared" si="3"/>
        <v>1839.3</v>
      </c>
      <c r="O107" s="144">
        <f>RANK(N107,N$5:N$120,0)</f>
        <v>84</v>
      </c>
    </row>
    <row r="108" spans="1:15" x14ac:dyDescent="0.2">
      <c r="A108" s="138">
        <v>2015</v>
      </c>
      <c r="B108" s="15">
        <v>7</v>
      </c>
      <c r="C108" s="15">
        <v>9</v>
      </c>
      <c r="D108" s="15">
        <v>7</v>
      </c>
      <c r="E108" s="15">
        <v>56</v>
      </c>
      <c r="F108" s="15">
        <v>189</v>
      </c>
      <c r="G108" s="15">
        <v>61</v>
      </c>
      <c r="H108" s="15">
        <v>71.5</v>
      </c>
      <c r="I108" s="15">
        <v>207</v>
      </c>
      <c r="J108" s="15">
        <v>207</v>
      </c>
      <c r="K108" s="15"/>
      <c r="L108" s="15">
        <v>141</v>
      </c>
      <c r="M108" s="15">
        <v>3</v>
      </c>
      <c r="N108" s="174"/>
    </row>
    <row r="109" spans="1:15" ht="14.25" x14ac:dyDescent="0.2">
      <c r="A109" s="138">
        <v>2016</v>
      </c>
      <c r="B109" s="15">
        <v>13</v>
      </c>
      <c r="C109" s="15">
        <v>8</v>
      </c>
      <c r="D109" s="15">
        <v>1</v>
      </c>
      <c r="E109" s="15">
        <v>49</v>
      </c>
      <c r="F109" s="15">
        <v>275</v>
      </c>
      <c r="G109" s="15">
        <v>295</v>
      </c>
      <c r="H109" s="15">
        <v>220</v>
      </c>
      <c r="I109" s="15">
        <v>200</v>
      </c>
      <c r="J109" s="15">
        <v>326</v>
      </c>
      <c r="K109" s="15">
        <v>388</v>
      </c>
      <c r="L109" s="15">
        <v>692</v>
      </c>
      <c r="M109" s="15">
        <v>154</v>
      </c>
      <c r="N109" s="174">
        <f t="shared" si="3"/>
        <v>2621</v>
      </c>
      <c r="O109" s="144">
        <f>RANK(N109,N$5:N$120,0)</f>
        <v>11</v>
      </c>
    </row>
    <row r="110" spans="1:15" ht="14.25" x14ac:dyDescent="0.2">
      <c r="A110" s="138">
        <v>2017</v>
      </c>
      <c r="B110" s="15">
        <v>9</v>
      </c>
      <c r="C110" s="15">
        <v>3</v>
      </c>
      <c r="D110" s="15">
        <v>28</v>
      </c>
      <c r="E110" s="15">
        <v>50</v>
      </c>
      <c r="F110" s="15">
        <v>373</v>
      </c>
      <c r="G110" s="15">
        <v>156</v>
      </c>
      <c r="H110" s="15">
        <v>129</v>
      </c>
      <c r="I110" s="15">
        <v>270</v>
      </c>
      <c r="J110" s="15">
        <v>121</v>
      </c>
      <c r="K110" s="15">
        <v>151</v>
      </c>
      <c r="L110" s="15">
        <v>275</v>
      </c>
      <c r="M110" s="15">
        <v>285</v>
      </c>
      <c r="N110" s="174">
        <f t="shared" si="3"/>
        <v>1850</v>
      </c>
      <c r="O110" s="144">
        <f>RANK(N110,N$5:N$120,0)</f>
        <v>83</v>
      </c>
    </row>
    <row r="111" spans="1:15" ht="14.25" x14ac:dyDescent="0.2">
      <c r="A111" s="138">
        <v>2018</v>
      </c>
      <c r="B111" s="15">
        <v>218</v>
      </c>
      <c r="C111" s="15">
        <v>2</v>
      </c>
      <c r="D111" s="15">
        <v>113</v>
      </c>
      <c r="E111" s="15">
        <v>23</v>
      </c>
      <c r="F111" s="15">
        <v>241</v>
      </c>
      <c r="G111" s="15">
        <v>432</v>
      </c>
      <c r="H111" s="15">
        <v>305</v>
      </c>
      <c r="I111" s="15">
        <v>214</v>
      </c>
      <c r="J111" s="15">
        <v>340</v>
      </c>
      <c r="K111" s="15">
        <v>301</v>
      </c>
      <c r="L111" s="15">
        <v>272</v>
      </c>
      <c r="M111" s="15">
        <v>5</v>
      </c>
      <c r="N111" s="174">
        <f t="shared" si="3"/>
        <v>2466</v>
      </c>
      <c r="O111" s="144">
        <f>RANK(N111,N$5:N$120,0)</f>
        <v>20</v>
      </c>
    </row>
    <row r="112" spans="1:15" ht="14.25" x14ac:dyDescent="0.2">
      <c r="A112" s="138">
        <v>2019</v>
      </c>
      <c r="B112" s="15">
        <v>6</v>
      </c>
      <c r="C112" s="15">
        <v>5</v>
      </c>
      <c r="D112" s="15">
        <v>5</v>
      </c>
      <c r="E112" s="15">
        <v>73</v>
      </c>
      <c r="F112" s="15">
        <v>143</v>
      </c>
      <c r="G112" s="15">
        <v>342</v>
      </c>
      <c r="H112" s="15">
        <v>231</v>
      </c>
      <c r="I112" s="15">
        <v>329</v>
      </c>
      <c r="J112" s="15">
        <v>181</v>
      </c>
      <c r="K112" s="15">
        <v>78</v>
      </c>
      <c r="L112" s="15">
        <v>190</v>
      </c>
      <c r="M112" s="15">
        <v>182</v>
      </c>
      <c r="N112" s="174">
        <f t="shared" si="3"/>
        <v>1765</v>
      </c>
      <c r="O112" s="144">
        <f>RANK(N112,N$5:N$120,0)</f>
        <v>90</v>
      </c>
    </row>
    <row r="113" spans="1:15" ht="14.25" x14ac:dyDescent="0.2">
      <c r="A113" s="138">
        <v>2020</v>
      </c>
      <c r="B113" s="15">
        <v>33</v>
      </c>
      <c r="C113" s="15">
        <v>4</v>
      </c>
      <c r="D113" s="15">
        <v>7</v>
      </c>
      <c r="E113" s="15">
        <v>135</v>
      </c>
      <c r="F113" s="15">
        <v>162</v>
      </c>
      <c r="G113" s="15">
        <v>278</v>
      </c>
      <c r="H113" s="15">
        <v>213</v>
      </c>
      <c r="I113" s="15">
        <v>146</v>
      </c>
      <c r="J113" s="15">
        <v>343</v>
      </c>
      <c r="K113" s="15">
        <v>211</v>
      </c>
      <c r="L113" s="15">
        <v>308</v>
      </c>
      <c r="M113" s="15">
        <v>244</v>
      </c>
      <c r="N113" s="174">
        <f t="shared" ref="N113" si="4">IF(COUNT(B113:M113)=12,SUM(B113:M113),"")</f>
        <v>2084</v>
      </c>
      <c r="O113" s="144">
        <f t="shared" ref="O113" si="5">RANK(N113,N$5:N$120,0)</f>
        <v>67</v>
      </c>
    </row>
    <row r="114" spans="1:15" ht="14.25" x14ac:dyDescent="0.2">
      <c r="A114" s="138">
        <v>2021</v>
      </c>
      <c r="B114" s="15">
        <v>53</v>
      </c>
      <c r="C114" s="15">
        <v>6</v>
      </c>
      <c r="D114" s="15">
        <v>70</v>
      </c>
      <c r="E114" s="15">
        <v>204</v>
      </c>
      <c r="F114" s="15">
        <v>132</v>
      </c>
      <c r="G114" s="15">
        <v>341</v>
      </c>
      <c r="H114" s="15">
        <v>361</v>
      </c>
      <c r="I114" s="15">
        <v>299</v>
      </c>
      <c r="J114" s="15">
        <v>214</v>
      </c>
      <c r="K114" s="15">
        <v>282</v>
      </c>
      <c r="L114" s="15">
        <v>551</v>
      </c>
      <c r="M114" s="15">
        <v>70</v>
      </c>
      <c r="N114" s="174">
        <f t="shared" ref="N114" si="6">IF(COUNT(B114:M114)=12,SUM(B114:M114),"")</f>
        <v>2583</v>
      </c>
      <c r="O114" s="144">
        <f t="shared" ref="O114" si="7">RANK(N114,N$5:N$120,0)</f>
        <v>14</v>
      </c>
    </row>
    <row r="115" spans="1:15" ht="14.25" x14ac:dyDescent="0.2">
      <c r="A115" s="138">
        <v>2022</v>
      </c>
      <c r="B115" s="3">
        <v>35</v>
      </c>
      <c r="C115" s="3">
        <v>6</v>
      </c>
      <c r="D115" s="3">
        <v>81</v>
      </c>
      <c r="E115" s="3">
        <v>270</v>
      </c>
      <c r="F115" s="3">
        <v>389</v>
      </c>
      <c r="G115" s="3">
        <v>379</v>
      </c>
      <c r="H115" s="3">
        <v>266</v>
      </c>
      <c r="I115" s="3">
        <v>281</v>
      </c>
      <c r="J115" s="3">
        <v>225</v>
      </c>
      <c r="K115" s="3">
        <v>340</v>
      </c>
      <c r="L115" s="3">
        <v>384</v>
      </c>
      <c r="M115" s="3">
        <v>63</v>
      </c>
      <c r="N115" s="174">
        <f t="shared" ref="N115:N116" si="8">IF(COUNT(B115:M115)=12,SUM(B115:M115),"")</f>
        <v>2719</v>
      </c>
      <c r="O115" s="144">
        <f t="shared" ref="O115:O116" si="9">RANK(N115,N$5:N$120,0)</f>
        <v>8</v>
      </c>
    </row>
    <row r="116" spans="1:15" ht="14.25" x14ac:dyDescent="0.2">
      <c r="A116" s="138">
        <v>2023</v>
      </c>
      <c r="B116" s="3">
        <v>59</v>
      </c>
      <c r="C116" s="3">
        <v>0</v>
      </c>
      <c r="D116" s="3">
        <v>11</v>
      </c>
      <c r="E116" s="3">
        <v>9</v>
      </c>
      <c r="F116" s="3">
        <v>72</v>
      </c>
      <c r="G116" s="3">
        <v>154</v>
      </c>
      <c r="H116" s="3">
        <v>240</v>
      </c>
      <c r="I116" s="3">
        <v>114</v>
      </c>
      <c r="J116" s="3">
        <v>248</v>
      </c>
      <c r="K116" s="3">
        <v>100</v>
      </c>
      <c r="L116" s="3">
        <v>324</v>
      </c>
      <c r="M116" s="3">
        <v>91</v>
      </c>
      <c r="N116" s="174">
        <f t="shared" si="8"/>
        <v>1422</v>
      </c>
      <c r="O116" s="144">
        <f t="shared" si="9"/>
        <v>95</v>
      </c>
    </row>
    <row r="117" spans="1:15" ht="14.25" x14ac:dyDescent="0.2">
      <c r="A117" s="138">
        <v>2024</v>
      </c>
      <c r="B117" s="15"/>
      <c r="C117" s="15"/>
      <c r="D117" s="15"/>
      <c r="E117" s="15"/>
      <c r="F117" s="15"/>
      <c r="G117" s="15"/>
      <c r="H117" s="15"/>
      <c r="I117" s="15"/>
      <c r="J117" s="15"/>
      <c r="K117" s="15"/>
      <c r="L117" s="15"/>
      <c r="M117" s="15"/>
      <c r="N117" s="174"/>
      <c r="O117" s="144"/>
    </row>
    <row r="118" spans="1:15" ht="14.25" x14ac:dyDescent="0.2">
      <c r="A118" s="138">
        <v>2025</v>
      </c>
      <c r="B118" s="15"/>
      <c r="C118" s="15"/>
      <c r="D118" s="15"/>
      <c r="E118" s="15"/>
      <c r="F118" s="15"/>
      <c r="G118" s="15"/>
      <c r="H118" s="15"/>
      <c r="I118" s="15"/>
      <c r="J118" s="15"/>
      <c r="K118" s="15"/>
      <c r="L118" s="15"/>
      <c r="M118" s="15"/>
      <c r="N118" s="174"/>
      <c r="O118" s="144"/>
    </row>
    <row r="119" spans="1:15" ht="14.25" x14ac:dyDescent="0.2">
      <c r="A119" s="138">
        <v>2026</v>
      </c>
      <c r="B119" s="15"/>
      <c r="C119" s="15"/>
      <c r="D119" s="15"/>
      <c r="E119" s="15"/>
      <c r="F119" s="15"/>
      <c r="G119" s="15"/>
      <c r="H119" s="15"/>
      <c r="I119" s="15"/>
      <c r="J119" s="15"/>
      <c r="K119" s="15"/>
      <c r="L119" s="15"/>
      <c r="M119" s="15"/>
      <c r="N119" s="174"/>
      <c r="O119" s="144"/>
    </row>
    <row r="120" spans="1:15" ht="13.5" thickBot="1" x14ac:dyDescent="0.25">
      <c r="A120" s="146"/>
      <c r="B120" s="98"/>
      <c r="C120" s="98"/>
      <c r="D120" s="98"/>
      <c r="E120" s="15"/>
      <c r="F120" s="15"/>
      <c r="G120" s="15"/>
      <c r="H120" s="15"/>
      <c r="I120" s="15"/>
      <c r="J120" s="15"/>
      <c r="K120" s="15"/>
      <c r="L120" s="15"/>
      <c r="M120" s="15"/>
      <c r="N120" s="175"/>
    </row>
    <row r="121" spans="1:15" x14ac:dyDescent="0.2">
      <c r="A121" s="147" t="s">
        <v>603</v>
      </c>
      <c r="B121" s="105">
        <f>AVERAGE(B5:B120)</f>
        <v>48.458799999999989</v>
      </c>
      <c r="C121" s="105">
        <f>AVERAGE(C5:C120)</f>
        <v>20.801279999999998</v>
      </c>
      <c r="D121" s="105">
        <f t="shared" ref="D121:N121" si="10">AVERAGE(D5:D120)</f>
        <v>25.007168316831677</v>
      </c>
      <c r="E121" s="105">
        <f t="shared" si="10"/>
        <v>77.965019999999967</v>
      </c>
      <c r="F121" s="105">
        <f t="shared" si="10"/>
        <v>247.80970297029714</v>
      </c>
      <c r="G121" s="105">
        <f t="shared" si="10"/>
        <v>232.92426</v>
      </c>
      <c r="H121" s="105">
        <f t="shared" si="10"/>
        <v>228.29442000000006</v>
      </c>
      <c r="I121" s="105">
        <f t="shared" si="10"/>
        <v>253.62324000000004</v>
      </c>
      <c r="J121" s="105">
        <f t="shared" si="10"/>
        <v>248.72981999999999</v>
      </c>
      <c r="K121" s="105">
        <f t="shared" si="10"/>
        <v>317.78527272727274</v>
      </c>
      <c r="L121" s="105">
        <f t="shared" si="10"/>
        <v>341.35648000000003</v>
      </c>
      <c r="M121" s="105">
        <f t="shared" si="10"/>
        <v>175.86428000000001</v>
      </c>
      <c r="N121" s="105">
        <f t="shared" si="10"/>
        <v>2234.7261237113407</v>
      </c>
    </row>
    <row r="122" spans="1:15" x14ac:dyDescent="0.2">
      <c r="A122" s="148" t="s">
        <v>604</v>
      </c>
      <c r="B122" s="3">
        <f>STDEV(B5:B120)</f>
        <v>57.255315201897972</v>
      </c>
      <c r="C122" s="3">
        <f>STDEV(C5:C120)</f>
        <v>23.541593295924297</v>
      </c>
      <c r="D122" s="3">
        <f t="shared" ref="D122:N122" si="11">STDEV(D5:D120)</f>
        <v>27.500178024539885</v>
      </c>
      <c r="E122" s="3">
        <f t="shared" si="11"/>
        <v>69.502072955929322</v>
      </c>
      <c r="F122" s="3">
        <f t="shared" si="11"/>
        <v>95.01490209409701</v>
      </c>
      <c r="G122" s="3">
        <f t="shared" si="11"/>
        <v>80.594159131499964</v>
      </c>
      <c r="H122" s="3">
        <f t="shared" si="11"/>
        <v>87.183450522641735</v>
      </c>
      <c r="I122" s="3">
        <f t="shared" si="11"/>
        <v>83.313174580792932</v>
      </c>
      <c r="J122" s="3">
        <f t="shared" si="11"/>
        <v>75.734642794961474</v>
      </c>
      <c r="K122" s="3">
        <f t="shared" si="11"/>
        <v>98.452642315866271</v>
      </c>
      <c r="L122" s="3">
        <f t="shared" si="11"/>
        <v>145.11326618583436</v>
      </c>
      <c r="M122" s="3">
        <f t="shared" si="11"/>
        <v>136.26537040687498</v>
      </c>
      <c r="N122" s="114">
        <f t="shared" si="11"/>
        <v>378.05667291566914</v>
      </c>
    </row>
    <row r="123" spans="1:15" x14ac:dyDescent="0.2">
      <c r="A123" s="148" t="s">
        <v>605</v>
      </c>
      <c r="B123" s="3">
        <f>B122/B121*100</f>
        <v>118.15256506949818</v>
      </c>
      <c r="C123" s="3">
        <f>C122/C121*100</f>
        <v>113.17377245979236</v>
      </c>
      <c r="D123" s="3">
        <f t="shared" ref="D123:N123" si="12">D122/D121*100</f>
        <v>109.96918034110334</v>
      </c>
      <c r="E123" s="3">
        <f t="shared" si="12"/>
        <v>89.145199931878878</v>
      </c>
      <c r="F123" s="3">
        <f t="shared" si="12"/>
        <v>38.341881272294508</v>
      </c>
      <c r="G123" s="3">
        <f t="shared" si="12"/>
        <v>34.601015425142904</v>
      </c>
      <c r="H123" s="3">
        <f t="shared" si="12"/>
        <v>38.189041380267511</v>
      </c>
      <c r="I123" s="3">
        <f t="shared" si="12"/>
        <v>32.84918786653499</v>
      </c>
      <c r="J123" s="3">
        <f t="shared" si="12"/>
        <v>30.448557714133944</v>
      </c>
      <c r="K123" s="3">
        <f t="shared" si="12"/>
        <v>30.980870029291619</v>
      </c>
      <c r="L123" s="3">
        <f t="shared" si="12"/>
        <v>42.510769441328414</v>
      </c>
      <c r="M123" s="3">
        <f t="shared" si="12"/>
        <v>77.483256069325151</v>
      </c>
      <c r="N123" s="114">
        <f t="shared" si="12"/>
        <v>16.917360427496515</v>
      </c>
    </row>
    <row r="124" spans="1:15" x14ac:dyDescent="0.2">
      <c r="A124" s="148" t="s">
        <v>606</v>
      </c>
      <c r="B124" s="1">
        <f>MIN(B5:B120)</f>
        <v>0</v>
      </c>
      <c r="C124" s="1">
        <f>MIN(C5:C120)</f>
        <v>0</v>
      </c>
      <c r="D124" s="1">
        <f t="shared" ref="D124:N124" si="13">MIN(D5:D120)</f>
        <v>0</v>
      </c>
      <c r="E124" s="1">
        <f t="shared" si="13"/>
        <v>1.016</v>
      </c>
      <c r="F124" s="1">
        <f t="shared" si="13"/>
        <v>72</v>
      </c>
      <c r="G124" s="1">
        <f t="shared" si="13"/>
        <v>61</v>
      </c>
      <c r="H124" s="1">
        <f t="shared" si="13"/>
        <v>50.8</v>
      </c>
      <c r="I124" s="1">
        <f t="shared" si="13"/>
        <v>60.96</v>
      </c>
      <c r="J124" s="1">
        <f t="shared" si="13"/>
        <v>100.584</v>
      </c>
      <c r="K124" s="1">
        <f t="shared" si="13"/>
        <v>78</v>
      </c>
      <c r="L124" s="1">
        <f t="shared" si="13"/>
        <v>89.662000000000006</v>
      </c>
      <c r="M124" s="1">
        <f t="shared" si="13"/>
        <v>3</v>
      </c>
      <c r="N124" s="114">
        <f t="shared" si="13"/>
        <v>1328.42</v>
      </c>
    </row>
    <row r="125" spans="1:15" x14ac:dyDescent="0.2">
      <c r="A125" s="148" t="s">
        <v>607</v>
      </c>
      <c r="B125" s="3">
        <f>MAX(B5:B120)</f>
        <v>337.82</v>
      </c>
      <c r="C125" s="3">
        <f>MAX(C5:C120)</f>
        <v>116.84</v>
      </c>
      <c r="D125" s="3">
        <f t="shared" ref="D125:N125" si="14">MAX(D5:D120)</f>
        <v>114.30000000000003</v>
      </c>
      <c r="E125" s="3">
        <f t="shared" si="14"/>
        <v>320.04000000000002</v>
      </c>
      <c r="F125" s="3">
        <f t="shared" si="14"/>
        <v>515.62000000000012</v>
      </c>
      <c r="G125" s="3">
        <f t="shared" si="14"/>
        <v>570.73800000000006</v>
      </c>
      <c r="H125" s="3">
        <f t="shared" si="14"/>
        <v>427.48199999999997</v>
      </c>
      <c r="I125" s="3">
        <f t="shared" si="14"/>
        <v>478.02800000000002</v>
      </c>
      <c r="J125" s="3">
        <f t="shared" si="14"/>
        <v>454.66000000000008</v>
      </c>
      <c r="K125" s="3">
        <f t="shared" si="14"/>
        <v>609.6</v>
      </c>
      <c r="L125" s="3">
        <f t="shared" si="14"/>
        <v>949.96</v>
      </c>
      <c r="M125" s="3">
        <f t="shared" si="14"/>
        <v>768</v>
      </c>
      <c r="N125" s="114">
        <f t="shared" si="14"/>
        <v>3489.9600000000009</v>
      </c>
    </row>
    <row r="126" spans="1:15" x14ac:dyDescent="0.2">
      <c r="A126" s="148" t="s">
        <v>608</v>
      </c>
      <c r="B126" s="3">
        <f>QUARTILE(B5:B120,1)</f>
        <v>9.9060000000000006</v>
      </c>
      <c r="C126" s="3">
        <f>QUARTILE(C5:C120,1)</f>
        <v>4.9565000000000001</v>
      </c>
      <c r="D126" s="3">
        <f t="shared" ref="D126:N126" si="15">QUARTILE(D5:D120,1)</f>
        <v>5.08</v>
      </c>
      <c r="E126" s="3">
        <f t="shared" si="15"/>
        <v>25.4</v>
      </c>
      <c r="F126" s="3">
        <f t="shared" si="15"/>
        <v>187.96</v>
      </c>
      <c r="G126" s="3">
        <f t="shared" si="15"/>
        <v>176.97449999999998</v>
      </c>
      <c r="H126" s="3">
        <f t="shared" si="15"/>
        <v>161.92500000000001</v>
      </c>
      <c r="I126" s="3">
        <f t="shared" si="15"/>
        <v>198.12000000000003</v>
      </c>
      <c r="J126" s="3">
        <f t="shared" si="15"/>
        <v>189.738</v>
      </c>
      <c r="K126" s="3">
        <f t="shared" si="15"/>
        <v>263.779</v>
      </c>
      <c r="L126" s="3">
        <f t="shared" si="15"/>
        <v>253.48</v>
      </c>
      <c r="M126" s="3">
        <f t="shared" si="15"/>
        <v>73.40600000000002</v>
      </c>
      <c r="N126" s="114">
        <f t="shared" si="15"/>
        <v>2019.3</v>
      </c>
    </row>
    <row r="127" spans="1:15" x14ac:dyDescent="0.2">
      <c r="A127" s="148" t="s">
        <v>609</v>
      </c>
      <c r="B127" s="3">
        <f>QUARTILE(B5:B120,2)</f>
        <v>33.01</v>
      </c>
      <c r="C127" s="3">
        <f>QUARTILE(C5:C120,2)</f>
        <v>12.7</v>
      </c>
      <c r="D127" s="3">
        <f t="shared" ref="D127:N127" si="16">QUARTILE(D5:D120,2)</f>
        <v>12.7</v>
      </c>
      <c r="E127" s="3">
        <f t="shared" si="16"/>
        <v>56.448</v>
      </c>
      <c r="F127" s="3">
        <f t="shared" si="16"/>
        <v>238.76</v>
      </c>
      <c r="G127" s="3">
        <f t="shared" si="16"/>
        <v>226.244</v>
      </c>
      <c r="H127" s="3">
        <f t="shared" si="16"/>
        <v>217.95</v>
      </c>
      <c r="I127" s="3">
        <f t="shared" si="16"/>
        <v>251.58699999999999</v>
      </c>
      <c r="J127" s="3">
        <f t="shared" si="16"/>
        <v>239.26799999999997</v>
      </c>
      <c r="K127" s="3">
        <f t="shared" si="16"/>
        <v>317.5</v>
      </c>
      <c r="L127" s="3">
        <f t="shared" si="16"/>
        <v>322.78200000000004</v>
      </c>
      <c r="M127" s="3">
        <f t="shared" si="16"/>
        <v>144.52600000000001</v>
      </c>
      <c r="N127" s="114">
        <f t="shared" si="16"/>
        <v>2268.2200000000003</v>
      </c>
    </row>
    <row r="128" spans="1:15" x14ac:dyDescent="0.2">
      <c r="A128" s="148" t="s">
        <v>610</v>
      </c>
      <c r="B128" s="3">
        <f>QUARTILE(B5:B120,3)</f>
        <v>73.660000000000011</v>
      </c>
      <c r="C128" s="3">
        <f>QUARTILE(C5:C120,3)</f>
        <v>29.5275</v>
      </c>
      <c r="D128" s="3">
        <f t="shared" ref="D128:N128" si="17">QUARTILE(D5:D120,3)</f>
        <v>39.116</v>
      </c>
      <c r="E128" s="3">
        <f t="shared" si="17"/>
        <v>119.634</v>
      </c>
      <c r="F128" s="3">
        <f t="shared" si="17"/>
        <v>289.56</v>
      </c>
      <c r="G128" s="3">
        <f t="shared" si="17"/>
        <v>280.09849999999994</v>
      </c>
      <c r="H128" s="3">
        <f t="shared" si="17"/>
        <v>284.60700000000003</v>
      </c>
      <c r="I128" s="3">
        <f t="shared" si="17"/>
        <v>304.41899999999998</v>
      </c>
      <c r="J128" s="3">
        <f t="shared" si="17"/>
        <v>305.43499999999995</v>
      </c>
      <c r="K128" s="3">
        <f t="shared" si="17"/>
        <v>371.85599999999999</v>
      </c>
      <c r="L128" s="3">
        <f t="shared" si="17"/>
        <v>410.27350000000001</v>
      </c>
      <c r="M128" s="3">
        <f t="shared" si="17"/>
        <v>244.75</v>
      </c>
      <c r="N128" s="114">
        <f t="shared" si="17"/>
        <v>2423.4139999999998</v>
      </c>
    </row>
    <row r="129" spans="1:14" x14ac:dyDescent="0.2">
      <c r="A129" s="148" t="s">
        <v>611</v>
      </c>
      <c r="B129" s="5">
        <f>RANK(B116,B5:B120,0)</f>
        <v>30</v>
      </c>
      <c r="C129" s="5">
        <f t="shared" ref="C129:N129" si="18">RANK(C116,C5:C120,0)</f>
        <v>96</v>
      </c>
      <c r="D129" s="5">
        <f t="shared" si="18"/>
        <v>57</v>
      </c>
      <c r="E129" s="5">
        <f t="shared" si="18"/>
        <v>94</v>
      </c>
      <c r="F129" s="5">
        <f t="shared" si="18"/>
        <v>101</v>
      </c>
      <c r="G129" s="5">
        <f t="shared" si="18"/>
        <v>86</v>
      </c>
      <c r="H129" s="5">
        <f t="shared" si="18"/>
        <v>40</v>
      </c>
      <c r="I129" s="5">
        <f t="shared" si="18"/>
        <v>97</v>
      </c>
      <c r="J129" s="5">
        <f t="shared" si="18"/>
        <v>45</v>
      </c>
      <c r="K129" s="5">
        <f t="shared" si="18"/>
        <v>98</v>
      </c>
      <c r="L129" s="5">
        <f t="shared" si="18"/>
        <v>50</v>
      </c>
      <c r="M129" s="5">
        <f t="shared" si="18"/>
        <v>68</v>
      </c>
      <c r="N129" s="171">
        <f t="shared" si="18"/>
        <v>95</v>
      </c>
    </row>
    <row r="130" spans="1:14" x14ac:dyDescent="0.2">
      <c r="A130" s="148" t="s">
        <v>612</v>
      </c>
      <c r="B130" s="5">
        <f>COUNT(B5:B120)</f>
        <v>100</v>
      </c>
      <c r="C130" s="5">
        <f>COUNT(C5:C120)</f>
        <v>100</v>
      </c>
      <c r="D130" s="5">
        <f t="shared" ref="D130:N130" si="19">COUNT(D5:D120)</f>
        <v>101</v>
      </c>
      <c r="E130" s="5">
        <f t="shared" si="19"/>
        <v>100</v>
      </c>
      <c r="F130" s="5">
        <f t="shared" si="19"/>
        <v>101</v>
      </c>
      <c r="G130" s="5">
        <f t="shared" si="19"/>
        <v>100</v>
      </c>
      <c r="H130" s="5">
        <f t="shared" si="19"/>
        <v>100</v>
      </c>
      <c r="I130" s="5">
        <f t="shared" si="19"/>
        <v>100</v>
      </c>
      <c r="J130" s="5">
        <f t="shared" si="19"/>
        <v>100</v>
      </c>
      <c r="K130" s="5">
        <f t="shared" si="19"/>
        <v>99</v>
      </c>
      <c r="L130" s="5">
        <f t="shared" si="19"/>
        <v>100</v>
      </c>
      <c r="M130" s="5">
        <f t="shared" si="19"/>
        <v>100</v>
      </c>
      <c r="N130" s="171">
        <f t="shared" si="19"/>
        <v>97</v>
      </c>
    </row>
    <row r="131" spans="1:14" x14ac:dyDescent="0.2">
      <c r="A131" s="148" t="s">
        <v>614</v>
      </c>
      <c r="B131" s="3">
        <f>B116</f>
        <v>59</v>
      </c>
      <c r="C131" s="3">
        <f>B131+C116</f>
        <v>59</v>
      </c>
      <c r="D131" s="3">
        <f t="shared" ref="D131:M131" si="20">C131+D116</f>
        <v>70</v>
      </c>
      <c r="E131" s="3">
        <f t="shared" si="20"/>
        <v>79</v>
      </c>
      <c r="F131" s="3">
        <f t="shared" si="20"/>
        <v>151</v>
      </c>
      <c r="G131" s="3">
        <f t="shared" si="20"/>
        <v>305</v>
      </c>
      <c r="H131" s="3">
        <f t="shared" si="20"/>
        <v>545</v>
      </c>
      <c r="I131" s="3">
        <f t="shared" si="20"/>
        <v>659</v>
      </c>
      <c r="J131" s="3">
        <f t="shared" si="20"/>
        <v>907</v>
      </c>
      <c r="K131" s="3">
        <f t="shared" si="20"/>
        <v>1007</v>
      </c>
      <c r="L131" s="3">
        <f t="shared" si="20"/>
        <v>1331</v>
      </c>
      <c r="M131" s="3">
        <f t="shared" si="20"/>
        <v>1422</v>
      </c>
      <c r="N131" s="171"/>
    </row>
    <row r="132" spans="1:14" x14ac:dyDescent="0.2">
      <c r="A132" s="148" t="s">
        <v>613</v>
      </c>
      <c r="B132" s="3">
        <f>B121</f>
        <v>48.458799999999989</v>
      </c>
      <c r="C132" s="3">
        <f>B132+C121</f>
        <v>69.260079999999988</v>
      </c>
      <c r="D132" s="3">
        <f t="shared" ref="D132:M132" si="21">C132+D121</f>
        <v>94.267248316831669</v>
      </c>
      <c r="E132" s="3">
        <f t="shared" si="21"/>
        <v>172.23226831683164</v>
      </c>
      <c r="F132" s="3">
        <f t="shared" si="21"/>
        <v>420.04197128712877</v>
      </c>
      <c r="G132" s="3">
        <f t="shared" si="21"/>
        <v>652.96623128712872</v>
      </c>
      <c r="H132" s="3">
        <f t="shared" si="21"/>
        <v>881.26065128712878</v>
      </c>
      <c r="I132" s="3">
        <f t="shared" si="21"/>
        <v>1134.8838912871288</v>
      </c>
      <c r="J132" s="3">
        <f t="shared" si="21"/>
        <v>1383.6137112871288</v>
      </c>
      <c r="K132" s="3">
        <f t="shared" si="21"/>
        <v>1701.3989840144015</v>
      </c>
      <c r="L132" s="3">
        <f t="shared" si="21"/>
        <v>2042.7554640144017</v>
      </c>
      <c r="M132" s="3">
        <f t="shared" si="21"/>
        <v>2218.6197440144015</v>
      </c>
      <c r="N132" s="171"/>
    </row>
    <row r="133" spans="1:14" x14ac:dyDescent="0.2">
      <c r="B133" s="1"/>
      <c r="C133" s="1"/>
      <c r="D133" s="1"/>
      <c r="E133" s="1"/>
      <c r="F133" s="1"/>
      <c r="G133" s="1"/>
      <c r="H133" s="1"/>
      <c r="I133" s="1"/>
      <c r="J133" s="1"/>
      <c r="K133" s="1"/>
      <c r="L133" s="1"/>
      <c r="M133" s="1"/>
      <c r="N133" s="169"/>
    </row>
    <row r="134" spans="1:14" x14ac:dyDescent="0.2">
      <c r="B134" s="1"/>
      <c r="C134" s="1"/>
      <c r="D134" s="1"/>
      <c r="E134" s="1"/>
      <c r="F134" s="1"/>
      <c r="G134" s="1"/>
      <c r="H134" s="1"/>
      <c r="I134" s="1"/>
      <c r="J134" s="1"/>
      <c r="K134" s="1"/>
      <c r="L134" s="1"/>
      <c r="M134" s="1"/>
      <c r="N134" s="169"/>
    </row>
    <row r="135" spans="1:14" x14ac:dyDescent="0.2">
      <c r="B135" s="1"/>
      <c r="C135" s="1"/>
      <c r="D135" s="1"/>
      <c r="E135" s="1"/>
      <c r="F135" s="1"/>
      <c r="G135" s="1"/>
      <c r="H135" s="1"/>
      <c r="I135" s="1"/>
      <c r="J135" s="1"/>
      <c r="K135" s="1"/>
      <c r="L135" s="1"/>
      <c r="M135" s="1"/>
      <c r="N135" s="169"/>
    </row>
    <row r="136" spans="1:14" x14ac:dyDescent="0.2">
      <c r="B136" s="1"/>
      <c r="C136" s="1"/>
      <c r="D136" s="1"/>
      <c r="E136" s="1"/>
      <c r="F136" s="1"/>
      <c r="G136" s="1"/>
      <c r="H136" s="1"/>
      <c r="I136" s="1"/>
      <c r="J136" s="1"/>
      <c r="K136" s="1"/>
      <c r="L136" s="1"/>
      <c r="M136" s="1"/>
      <c r="N136" s="169"/>
    </row>
    <row r="137" spans="1:14" x14ac:dyDescent="0.2">
      <c r="B137" s="1"/>
      <c r="C137" s="1"/>
      <c r="D137" s="1"/>
      <c r="E137" s="1"/>
      <c r="F137" s="1"/>
      <c r="G137" s="1"/>
      <c r="H137" s="1"/>
      <c r="I137" s="1"/>
      <c r="J137" s="1"/>
      <c r="K137" s="1"/>
      <c r="L137" s="1"/>
      <c r="M137" s="1"/>
      <c r="N137" s="169"/>
    </row>
    <row r="138" spans="1:14" x14ac:dyDescent="0.2">
      <c r="B138" s="1"/>
      <c r="C138" s="1"/>
      <c r="D138" s="1"/>
      <c r="E138" s="1"/>
      <c r="F138" s="1"/>
      <c r="G138" s="1"/>
      <c r="H138" s="1"/>
      <c r="I138" s="1"/>
      <c r="J138" s="1"/>
      <c r="K138" s="1"/>
      <c r="L138" s="1"/>
      <c r="M138" s="1"/>
      <c r="N138" s="169"/>
    </row>
    <row r="139" spans="1:14" x14ac:dyDescent="0.2">
      <c r="B139" s="1"/>
      <c r="C139" s="1"/>
      <c r="D139" s="1"/>
      <c r="E139" s="1"/>
      <c r="F139" s="1"/>
      <c r="G139" s="1"/>
      <c r="H139" s="1"/>
      <c r="I139" s="1"/>
      <c r="J139" s="1"/>
      <c r="K139" s="1"/>
      <c r="L139" s="1"/>
      <c r="M139" s="1"/>
      <c r="N139" s="169"/>
    </row>
    <row r="140" spans="1:14" x14ac:dyDescent="0.2">
      <c r="B140" s="1"/>
      <c r="C140" s="1"/>
      <c r="D140" s="1"/>
      <c r="E140" s="1"/>
      <c r="F140" s="1"/>
      <c r="G140" s="1"/>
      <c r="H140" s="1"/>
      <c r="I140" s="1"/>
      <c r="J140" s="1"/>
      <c r="K140" s="1"/>
      <c r="L140" s="1"/>
      <c r="M140" s="1"/>
      <c r="N140" s="169"/>
    </row>
    <row r="141" spans="1:14" x14ac:dyDescent="0.2">
      <c r="B141" s="1"/>
      <c r="C141" s="1"/>
      <c r="D141" s="1"/>
      <c r="E141" s="1"/>
      <c r="F141" s="1"/>
      <c r="G141" s="1"/>
      <c r="H141" s="1"/>
      <c r="I141" s="1"/>
      <c r="J141" s="1"/>
      <c r="K141" s="1"/>
      <c r="L141" s="1"/>
      <c r="M141" s="1"/>
      <c r="N141" s="169"/>
    </row>
    <row r="142" spans="1:14" x14ac:dyDescent="0.2">
      <c r="B142" s="1"/>
      <c r="C142" s="1"/>
      <c r="D142" s="1"/>
      <c r="E142" s="1"/>
      <c r="F142" s="1"/>
      <c r="G142" s="1"/>
      <c r="H142" s="1"/>
      <c r="I142" s="1"/>
      <c r="J142" s="1"/>
      <c r="K142" s="1"/>
      <c r="L142" s="1"/>
      <c r="M142" s="1"/>
      <c r="N142" s="169"/>
    </row>
    <row r="143" spans="1:14" x14ac:dyDescent="0.2">
      <c r="B143" s="1"/>
      <c r="C143" s="1"/>
      <c r="D143" s="1"/>
      <c r="E143" s="1"/>
      <c r="F143" s="1"/>
      <c r="G143" s="1"/>
      <c r="H143" s="1"/>
      <c r="I143" s="1"/>
      <c r="J143" s="1"/>
      <c r="K143" s="1"/>
      <c r="L143" s="1"/>
      <c r="M143" s="1"/>
      <c r="N143" s="169"/>
    </row>
    <row r="144" spans="1:14" x14ac:dyDescent="0.2">
      <c r="B144" s="1"/>
      <c r="C144" s="1"/>
      <c r="D144" s="1"/>
      <c r="E144" s="1"/>
      <c r="F144" s="1"/>
      <c r="G144" s="1"/>
      <c r="H144" s="1"/>
      <c r="I144" s="1"/>
      <c r="J144" s="1"/>
      <c r="K144" s="1"/>
      <c r="L144" s="1"/>
      <c r="M144" s="1"/>
      <c r="N144" s="169"/>
    </row>
    <row r="145" spans="2:14" x14ac:dyDescent="0.2">
      <c r="B145" s="1"/>
      <c r="C145" s="1"/>
      <c r="D145" s="1"/>
      <c r="E145" s="1"/>
      <c r="F145" s="1"/>
      <c r="G145" s="1"/>
      <c r="H145" s="1"/>
      <c r="I145" s="1"/>
      <c r="J145" s="1"/>
      <c r="K145" s="1"/>
      <c r="L145" s="1"/>
      <c r="M145" s="1"/>
      <c r="N145" s="169"/>
    </row>
    <row r="146" spans="2:14" x14ac:dyDescent="0.2">
      <c r="B146" s="1"/>
      <c r="C146" s="1"/>
      <c r="D146" s="1"/>
      <c r="E146" s="1"/>
      <c r="F146" s="1"/>
      <c r="G146" s="1"/>
      <c r="H146" s="1"/>
      <c r="I146" s="1"/>
      <c r="J146" s="1"/>
      <c r="K146" s="1"/>
      <c r="L146" s="1"/>
      <c r="M146" s="1"/>
      <c r="N146" s="169"/>
    </row>
    <row r="147" spans="2:14" x14ac:dyDescent="0.2">
      <c r="B147" s="1"/>
      <c r="C147" s="1"/>
      <c r="D147" s="1"/>
      <c r="E147" s="1"/>
      <c r="F147" s="1"/>
      <c r="G147" s="1"/>
      <c r="H147" s="1"/>
      <c r="I147" s="1"/>
      <c r="J147" s="1"/>
      <c r="K147" s="1"/>
      <c r="L147" s="1"/>
      <c r="M147" s="1"/>
      <c r="N147" s="169"/>
    </row>
    <row r="148" spans="2:14" x14ac:dyDescent="0.2">
      <c r="B148" s="1"/>
      <c r="C148" s="1"/>
      <c r="D148" s="1"/>
      <c r="E148" s="1"/>
      <c r="F148" s="1"/>
      <c r="G148" s="1"/>
      <c r="H148" s="1"/>
      <c r="I148" s="1"/>
      <c r="J148" s="1"/>
      <c r="K148" s="1"/>
      <c r="L148" s="1"/>
      <c r="M148" s="1"/>
      <c r="N148" s="169"/>
    </row>
    <row r="149" spans="2:14" x14ac:dyDescent="0.2">
      <c r="B149" s="1"/>
      <c r="C149" s="1"/>
      <c r="D149" s="1"/>
      <c r="E149" s="1"/>
      <c r="F149" s="1"/>
      <c r="G149" s="1"/>
      <c r="H149" s="1"/>
      <c r="I149" s="1"/>
      <c r="J149" s="1"/>
      <c r="K149" s="1"/>
      <c r="L149" s="1"/>
      <c r="M149" s="1"/>
      <c r="N149" s="169"/>
    </row>
    <row r="150" spans="2:14" x14ac:dyDescent="0.2">
      <c r="B150" s="1"/>
      <c r="C150" s="1"/>
      <c r="D150" s="1"/>
      <c r="E150" s="1"/>
      <c r="F150" s="1"/>
      <c r="G150" s="1"/>
      <c r="H150" s="1"/>
      <c r="I150" s="1"/>
      <c r="J150" s="1"/>
      <c r="K150" s="1"/>
      <c r="L150" s="1"/>
      <c r="M150" s="1"/>
      <c r="N150" s="169"/>
    </row>
    <row r="151" spans="2:14" x14ac:dyDescent="0.2">
      <c r="B151" s="1"/>
      <c r="C151" s="1"/>
      <c r="D151" s="1"/>
      <c r="E151" s="1"/>
      <c r="F151" s="1"/>
      <c r="G151" s="1"/>
      <c r="H151" s="1"/>
      <c r="I151" s="1"/>
      <c r="J151" s="1"/>
      <c r="K151" s="1"/>
      <c r="L151" s="1"/>
      <c r="M151" s="1"/>
      <c r="N151" s="169"/>
    </row>
    <row r="152" spans="2:14" x14ac:dyDescent="0.2">
      <c r="B152" s="1"/>
      <c r="C152" s="1"/>
      <c r="D152" s="1"/>
      <c r="E152" s="1"/>
      <c r="F152" s="1"/>
      <c r="G152" s="1"/>
      <c r="H152" s="1"/>
      <c r="I152" s="1"/>
      <c r="J152" s="1"/>
      <c r="K152" s="1"/>
      <c r="L152" s="1"/>
      <c r="M152" s="1"/>
      <c r="N152" s="169"/>
    </row>
    <row r="153" spans="2:14" x14ac:dyDescent="0.2">
      <c r="B153" s="1"/>
      <c r="C153" s="1"/>
      <c r="D153" s="1"/>
      <c r="E153" s="1"/>
      <c r="F153" s="1"/>
      <c r="G153" s="1"/>
      <c r="H153" s="1"/>
      <c r="I153" s="1"/>
      <c r="J153" s="1"/>
      <c r="K153" s="1"/>
      <c r="L153" s="1"/>
      <c r="M153" s="1"/>
      <c r="N153" s="169"/>
    </row>
    <row r="154" spans="2:14" x14ac:dyDescent="0.2">
      <c r="B154" s="1"/>
      <c r="C154" s="1"/>
      <c r="D154" s="1"/>
      <c r="E154" s="1"/>
      <c r="F154" s="1"/>
      <c r="G154" s="1"/>
      <c r="H154" s="1"/>
      <c r="I154" s="1"/>
      <c r="J154" s="1"/>
      <c r="K154" s="1"/>
      <c r="L154" s="1"/>
      <c r="M154" s="1"/>
      <c r="N154" s="169"/>
    </row>
    <row r="155" spans="2:14" x14ac:dyDescent="0.2">
      <c r="B155" s="1"/>
      <c r="C155" s="1"/>
      <c r="D155" s="1"/>
      <c r="E155" s="1"/>
      <c r="F155" s="1"/>
      <c r="G155" s="1"/>
      <c r="H155" s="1"/>
      <c r="I155" s="1"/>
      <c r="J155" s="1"/>
      <c r="K155" s="1"/>
      <c r="L155" s="1"/>
      <c r="M155" s="1"/>
      <c r="N155" s="169"/>
    </row>
    <row r="156" spans="2:14" x14ac:dyDescent="0.2">
      <c r="B156" s="1"/>
      <c r="C156" s="1"/>
      <c r="D156" s="1"/>
      <c r="E156" s="1"/>
      <c r="F156" s="1"/>
      <c r="G156" s="1"/>
      <c r="H156" s="1"/>
      <c r="I156" s="1"/>
      <c r="J156" s="1"/>
      <c r="K156" s="1"/>
      <c r="L156" s="1"/>
      <c r="M156" s="1"/>
      <c r="N156" s="169"/>
    </row>
    <row r="157" spans="2:14" x14ac:dyDescent="0.2">
      <c r="B157" s="1"/>
      <c r="C157" s="1"/>
      <c r="D157" s="1"/>
      <c r="E157" s="1"/>
      <c r="F157" s="1"/>
      <c r="G157" s="1"/>
      <c r="H157" s="1"/>
      <c r="I157" s="1"/>
      <c r="J157" s="1"/>
      <c r="K157" s="1"/>
      <c r="L157" s="1"/>
      <c r="M157" s="1"/>
      <c r="N157" s="169"/>
    </row>
    <row r="158" spans="2:14" x14ac:dyDescent="0.2">
      <c r="B158" s="1"/>
      <c r="C158" s="1"/>
      <c r="D158" s="1"/>
      <c r="E158" s="1"/>
      <c r="F158" s="1"/>
      <c r="G158" s="1"/>
      <c r="H158" s="1"/>
      <c r="I158" s="1"/>
      <c r="J158" s="1"/>
      <c r="K158" s="1"/>
      <c r="L158" s="1"/>
      <c r="M158" s="1"/>
      <c r="N158" s="169"/>
    </row>
    <row r="159" spans="2:14" x14ac:dyDescent="0.2">
      <c r="B159" s="1"/>
      <c r="C159" s="1"/>
      <c r="D159" s="1"/>
      <c r="E159" s="1"/>
      <c r="F159" s="1"/>
      <c r="G159" s="1"/>
      <c r="H159" s="1"/>
      <c r="I159" s="1"/>
      <c r="J159" s="1"/>
      <c r="K159" s="1"/>
      <c r="L159" s="1"/>
      <c r="M159" s="1"/>
      <c r="N159" s="169"/>
    </row>
    <row r="160" spans="2:14" x14ac:dyDescent="0.2">
      <c r="B160" s="1"/>
      <c r="C160" s="1"/>
      <c r="D160" s="1"/>
      <c r="E160" s="1"/>
      <c r="F160" s="1"/>
      <c r="G160" s="1"/>
      <c r="H160" s="1"/>
      <c r="I160" s="1"/>
      <c r="J160" s="1"/>
      <c r="K160" s="1"/>
      <c r="L160" s="1"/>
      <c r="M160" s="1"/>
      <c r="N160" s="169"/>
    </row>
    <row r="161" spans="2:14" x14ac:dyDescent="0.2">
      <c r="B161" s="1"/>
      <c r="C161" s="1"/>
      <c r="D161" s="1"/>
      <c r="E161" s="1"/>
      <c r="F161" s="1"/>
      <c r="G161" s="1"/>
      <c r="H161" s="1"/>
      <c r="I161" s="1"/>
      <c r="J161" s="1"/>
      <c r="K161" s="1"/>
      <c r="L161" s="1"/>
      <c r="M161" s="1"/>
      <c r="N161" s="169"/>
    </row>
    <row r="162" spans="2:14" x14ac:dyDescent="0.2">
      <c r="B162" s="1"/>
      <c r="C162" s="1"/>
      <c r="D162" s="1"/>
      <c r="E162" s="1"/>
      <c r="F162" s="1"/>
      <c r="G162" s="1"/>
      <c r="H162" s="1"/>
      <c r="I162" s="1"/>
      <c r="J162" s="1"/>
      <c r="K162" s="1"/>
      <c r="L162" s="1"/>
      <c r="M162" s="1"/>
      <c r="N162" s="169"/>
    </row>
    <row r="163" spans="2:14" x14ac:dyDescent="0.2">
      <c r="B163" s="1"/>
      <c r="C163" s="1"/>
      <c r="D163" s="1"/>
      <c r="E163" s="1"/>
      <c r="F163" s="1"/>
      <c r="G163" s="1"/>
      <c r="H163" s="1"/>
      <c r="I163" s="1"/>
      <c r="J163" s="1"/>
      <c r="K163" s="1"/>
      <c r="L163" s="1"/>
      <c r="M163" s="1"/>
      <c r="N163" s="169"/>
    </row>
    <row r="164" spans="2:14" x14ac:dyDescent="0.2">
      <c r="B164" s="1"/>
      <c r="C164" s="1"/>
      <c r="D164" s="1"/>
      <c r="E164" s="1"/>
      <c r="F164" s="1"/>
      <c r="G164" s="1"/>
      <c r="H164" s="1"/>
      <c r="I164" s="1"/>
      <c r="J164" s="1"/>
      <c r="K164" s="1"/>
      <c r="L164" s="1"/>
      <c r="M164" s="1"/>
      <c r="N164" s="169"/>
    </row>
    <row r="165" spans="2:14" x14ac:dyDescent="0.2">
      <c r="B165" s="1"/>
      <c r="C165" s="1"/>
      <c r="D165" s="1"/>
      <c r="E165" s="1"/>
      <c r="F165" s="1"/>
      <c r="G165" s="1"/>
      <c r="H165" s="1"/>
      <c r="I165" s="1"/>
      <c r="J165" s="1"/>
      <c r="K165" s="1"/>
      <c r="L165" s="1"/>
      <c r="M165" s="1"/>
      <c r="N165" s="169"/>
    </row>
    <row r="166" spans="2:14" x14ac:dyDescent="0.2">
      <c r="B166" s="1"/>
      <c r="C166" s="1"/>
      <c r="D166" s="1"/>
      <c r="E166" s="1"/>
      <c r="F166" s="1"/>
      <c r="G166" s="1"/>
      <c r="H166" s="1"/>
      <c r="I166" s="1"/>
      <c r="J166" s="1"/>
      <c r="K166" s="1"/>
      <c r="L166" s="1"/>
      <c r="M166" s="1"/>
      <c r="N166" s="169"/>
    </row>
    <row r="167" spans="2:14" x14ac:dyDescent="0.2">
      <c r="B167" s="1"/>
      <c r="C167" s="1"/>
      <c r="D167" s="1"/>
      <c r="E167" s="1"/>
      <c r="F167" s="1"/>
      <c r="G167" s="1"/>
      <c r="H167" s="1"/>
      <c r="I167" s="1"/>
      <c r="J167" s="1"/>
      <c r="K167" s="1"/>
      <c r="L167" s="1"/>
      <c r="M167" s="1"/>
      <c r="N167" s="169"/>
    </row>
    <row r="168" spans="2:14" x14ac:dyDescent="0.2">
      <c r="B168" s="1"/>
      <c r="C168" s="1"/>
      <c r="D168" s="1"/>
      <c r="E168" s="1"/>
      <c r="F168" s="1"/>
      <c r="G168" s="1"/>
      <c r="H168" s="1"/>
      <c r="I168" s="1"/>
      <c r="J168" s="1"/>
      <c r="K168" s="1"/>
      <c r="L168" s="1"/>
      <c r="M168" s="1"/>
      <c r="N168" s="169"/>
    </row>
    <row r="169" spans="2:14" x14ac:dyDescent="0.2">
      <c r="B169" s="1"/>
      <c r="C169" s="1"/>
      <c r="D169" s="1"/>
      <c r="E169" s="1"/>
      <c r="F169" s="1"/>
      <c r="G169" s="1"/>
      <c r="H169" s="1"/>
      <c r="I169" s="1"/>
      <c r="J169" s="1"/>
      <c r="K169" s="1"/>
      <c r="L169" s="1"/>
      <c r="M169" s="1"/>
      <c r="N169" s="169"/>
    </row>
    <row r="170" spans="2:14" x14ac:dyDescent="0.2">
      <c r="B170" s="1"/>
      <c r="C170" s="1"/>
      <c r="D170" s="1"/>
      <c r="E170" s="1"/>
      <c r="F170" s="1"/>
      <c r="G170" s="1"/>
      <c r="H170" s="1"/>
      <c r="I170" s="1"/>
      <c r="J170" s="1"/>
      <c r="K170" s="1"/>
      <c r="L170" s="1"/>
      <c r="M170" s="1"/>
      <c r="N170" s="169"/>
    </row>
    <row r="171" spans="2:14" x14ac:dyDescent="0.2">
      <c r="B171" s="1"/>
      <c r="C171" s="1"/>
      <c r="D171" s="1"/>
      <c r="E171" s="1"/>
      <c r="F171" s="1"/>
      <c r="G171" s="1"/>
      <c r="H171" s="1"/>
      <c r="I171" s="1"/>
      <c r="J171" s="1"/>
      <c r="K171" s="1"/>
      <c r="L171" s="1"/>
      <c r="M171" s="1"/>
      <c r="N171" s="169"/>
    </row>
    <row r="172" spans="2:14" x14ac:dyDescent="0.2">
      <c r="B172" s="1"/>
      <c r="C172" s="1"/>
      <c r="D172" s="1"/>
      <c r="E172" s="1"/>
      <c r="F172" s="1"/>
      <c r="G172" s="1"/>
      <c r="H172" s="1"/>
      <c r="I172" s="1"/>
      <c r="J172" s="1"/>
      <c r="K172" s="1"/>
      <c r="L172" s="1"/>
      <c r="M172" s="1"/>
      <c r="N172" s="169"/>
    </row>
    <row r="173" spans="2:14" x14ac:dyDescent="0.2">
      <c r="B173" s="1"/>
      <c r="C173" s="1"/>
      <c r="D173" s="1"/>
      <c r="E173" s="1"/>
      <c r="F173" s="1"/>
      <c r="G173" s="1"/>
      <c r="H173" s="1"/>
      <c r="I173" s="1"/>
      <c r="J173" s="1"/>
      <c r="K173" s="1"/>
      <c r="L173" s="1"/>
      <c r="M173" s="1"/>
      <c r="N173" s="169"/>
    </row>
    <row r="174" spans="2:14" x14ac:dyDescent="0.2">
      <c r="B174" s="1"/>
      <c r="C174" s="1"/>
      <c r="D174" s="1"/>
      <c r="E174" s="1"/>
      <c r="F174" s="1"/>
      <c r="G174" s="1"/>
      <c r="H174" s="1"/>
      <c r="I174" s="1"/>
      <c r="J174" s="1"/>
      <c r="K174" s="1"/>
      <c r="L174" s="1"/>
      <c r="M174" s="1"/>
      <c r="N174" s="169"/>
    </row>
    <row r="175" spans="2:14" x14ac:dyDescent="0.2">
      <c r="B175" s="1"/>
      <c r="C175" s="1"/>
      <c r="D175" s="1"/>
      <c r="E175" s="1"/>
      <c r="F175" s="1"/>
      <c r="G175" s="1"/>
      <c r="H175" s="1"/>
      <c r="I175" s="1"/>
      <c r="J175" s="1"/>
      <c r="K175" s="1"/>
      <c r="L175" s="1"/>
      <c r="M175" s="1"/>
      <c r="N175" s="169"/>
    </row>
    <row r="176" spans="2:14" x14ac:dyDescent="0.2">
      <c r="B176" s="1"/>
      <c r="C176" s="1"/>
      <c r="D176" s="1"/>
      <c r="E176" s="1"/>
      <c r="F176" s="1"/>
      <c r="G176" s="1"/>
      <c r="H176" s="1"/>
      <c r="I176" s="1"/>
      <c r="J176" s="1"/>
      <c r="K176" s="1"/>
      <c r="L176" s="1"/>
      <c r="M176" s="1"/>
      <c r="N176" s="169"/>
    </row>
    <row r="177" spans="2:14" x14ac:dyDescent="0.2">
      <c r="B177" s="1"/>
      <c r="C177" s="1"/>
      <c r="D177" s="1"/>
      <c r="E177" s="1"/>
      <c r="F177" s="1"/>
      <c r="G177" s="1"/>
      <c r="H177" s="1"/>
      <c r="I177" s="1"/>
      <c r="J177" s="1"/>
      <c r="K177" s="1"/>
      <c r="L177" s="1"/>
      <c r="M177" s="1"/>
      <c r="N177" s="169"/>
    </row>
    <row r="178" spans="2:14" x14ac:dyDescent="0.2">
      <c r="B178" s="1"/>
      <c r="C178" s="1"/>
      <c r="D178" s="1"/>
      <c r="E178" s="1"/>
      <c r="F178" s="1"/>
      <c r="G178" s="1"/>
      <c r="H178" s="1"/>
      <c r="I178" s="1"/>
      <c r="J178" s="1"/>
      <c r="K178" s="1"/>
      <c r="L178" s="1"/>
      <c r="M178" s="1"/>
      <c r="N178" s="169"/>
    </row>
    <row r="179" spans="2:14" x14ac:dyDescent="0.2">
      <c r="B179" s="1"/>
      <c r="C179" s="1"/>
      <c r="D179" s="1"/>
      <c r="E179" s="1"/>
      <c r="F179" s="1"/>
      <c r="G179" s="1"/>
      <c r="H179" s="1"/>
      <c r="I179" s="1"/>
      <c r="J179" s="1"/>
      <c r="K179" s="1"/>
      <c r="L179" s="1"/>
      <c r="M179" s="1"/>
      <c r="N179" s="169"/>
    </row>
    <row r="180" spans="2:14" x14ac:dyDescent="0.2">
      <c r="B180" s="1"/>
      <c r="C180" s="1"/>
      <c r="D180" s="1"/>
      <c r="E180" s="1"/>
      <c r="F180" s="1"/>
      <c r="G180" s="1"/>
      <c r="H180" s="1"/>
      <c r="I180" s="1"/>
      <c r="J180" s="1"/>
      <c r="K180" s="1"/>
      <c r="L180" s="1"/>
      <c r="M180" s="1"/>
      <c r="N180" s="169"/>
    </row>
    <row r="181" spans="2:14" x14ac:dyDescent="0.2">
      <c r="B181" s="1"/>
      <c r="C181" s="1"/>
      <c r="D181" s="1"/>
      <c r="E181" s="1"/>
      <c r="F181" s="1"/>
      <c r="G181" s="1"/>
      <c r="H181" s="1"/>
      <c r="I181" s="1"/>
      <c r="J181" s="1"/>
      <c r="K181" s="1"/>
      <c r="L181" s="1"/>
      <c r="M181" s="1"/>
      <c r="N181" s="169"/>
    </row>
    <row r="182" spans="2:14" x14ac:dyDescent="0.2">
      <c r="B182" s="1"/>
      <c r="C182" s="1"/>
      <c r="D182" s="1"/>
      <c r="E182" s="1"/>
      <c r="F182" s="1"/>
      <c r="G182" s="1"/>
      <c r="H182" s="1"/>
      <c r="I182" s="1"/>
      <c r="J182" s="1"/>
      <c r="K182" s="1"/>
      <c r="L182" s="1"/>
      <c r="M182" s="1"/>
      <c r="N182" s="169"/>
    </row>
    <row r="183" spans="2:14" x14ac:dyDescent="0.2">
      <c r="B183" s="1"/>
      <c r="C183" s="1"/>
      <c r="D183" s="1"/>
      <c r="E183" s="1"/>
      <c r="F183" s="1"/>
      <c r="G183" s="1"/>
      <c r="H183" s="1"/>
      <c r="I183" s="1"/>
      <c r="J183" s="1"/>
      <c r="K183" s="1"/>
      <c r="L183" s="1"/>
      <c r="M183" s="1"/>
      <c r="N183" s="169"/>
    </row>
  </sheetData>
  <customSheetViews>
    <customSheetView guid="{5162BB63-DB3B-11D3-AA0A-00104B61DA78}" showRuler="0">
      <pane xSplit="1" ySplit="4" topLeftCell="B95" activePane="bottomRight" state="frozen"/>
      <selection pane="bottomRight" activeCell="N96" sqref="N96:N122"/>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120">
    <cfRule type="top10" dxfId="1791" priority="101" bottom="1" rank="1"/>
    <cfRule type="top10" dxfId="1790" priority="102" rank="1"/>
  </conditionalFormatting>
  <conditionalFormatting sqref="C120">
    <cfRule type="top10" dxfId="1789" priority="99" bottom="1" rank="1"/>
    <cfRule type="top10" dxfId="1788" priority="100" rank="1"/>
  </conditionalFormatting>
  <conditionalFormatting sqref="D120">
    <cfRule type="top10" dxfId="1787" priority="97" bottom="1" rank="1"/>
    <cfRule type="top10" dxfId="1786" priority="98" rank="1"/>
  </conditionalFormatting>
  <conditionalFormatting sqref="E120">
    <cfRule type="top10" dxfId="1785" priority="95" bottom="1" rank="1"/>
    <cfRule type="top10" dxfId="1784" priority="96" rank="1"/>
  </conditionalFormatting>
  <conditionalFormatting sqref="F120">
    <cfRule type="top10" dxfId="1783" priority="93" bottom="1" rank="1"/>
    <cfRule type="top10" dxfId="1782" priority="94" rank="1"/>
  </conditionalFormatting>
  <conditionalFormatting sqref="G120">
    <cfRule type="top10" dxfId="1781" priority="91" bottom="1" rank="1"/>
    <cfRule type="top10" dxfId="1780" priority="92" rank="1"/>
  </conditionalFormatting>
  <conditionalFormatting sqref="H120">
    <cfRule type="top10" dxfId="1779" priority="89" bottom="1" rank="1"/>
    <cfRule type="top10" dxfId="1778" priority="90" rank="1"/>
  </conditionalFormatting>
  <conditionalFormatting sqref="I120">
    <cfRule type="top10" dxfId="1777" priority="87" bottom="1" rank="1"/>
    <cfRule type="top10" dxfId="1776" priority="88" rank="1"/>
  </conditionalFormatting>
  <conditionalFormatting sqref="J120">
    <cfRule type="top10" dxfId="1775" priority="85" bottom="1" rank="1"/>
    <cfRule type="top10" dxfId="1774" priority="86" rank="1"/>
  </conditionalFormatting>
  <conditionalFormatting sqref="K120">
    <cfRule type="top10" dxfId="1773" priority="83" bottom="1" rank="1"/>
    <cfRule type="top10" dxfId="1772" priority="84" rank="1"/>
  </conditionalFormatting>
  <conditionalFormatting sqref="L120">
    <cfRule type="top10" dxfId="1771" priority="81" bottom="1" rank="1"/>
    <cfRule type="top10" dxfId="1770" priority="82" rank="1"/>
  </conditionalFormatting>
  <conditionalFormatting sqref="M120">
    <cfRule type="top10" dxfId="1769" priority="79" bottom="1" rank="1"/>
    <cfRule type="top10" dxfId="1768" priority="80" rank="1"/>
  </conditionalFormatting>
  <conditionalFormatting sqref="N120">
    <cfRule type="top10" dxfId="1767" priority="77" bottom="1" rank="1"/>
    <cfRule type="top10" dxfId="1766" priority="78" rank="1"/>
  </conditionalFormatting>
  <conditionalFormatting sqref="C5:C119">
    <cfRule type="top10" dxfId="1765" priority="45" bottom="1" rank="1"/>
    <cfRule type="top10" dxfId="1764" priority="46" rank="1"/>
  </conditionalFormatting>
  <conditionalFormatting sqref="D5:D119">
    <cfRule type="top10" dxfId="1763" priority="43" bottom="1" rank="1"/>
    <cfRule type="top10" dxfId="1762" priority="44" rank="1"/>
  </conditionalFormatting>
  <conditionalFormatting sqref="E5:E120">
    <cfRule type="top10" dxfId="1761" priority="41" bottom="1" rank="1"/>
    <cfRule type="top10" dxfId="1760" priority="42" rank="1"/>
  </conditionalFormatting>
  <conditionalFormatting sqref="F5:F120">
    <cfRule type="top10" dxfId="1759" priority="39" bottom="1" rank="1"/>
    <cfRule type="top10" dxfId="1758" priority="40" rank="1"/>
  </conditionalFormatting>
  <conditionalFormatting sqref="G5:G120">
    <cfRule type="top10" dxfId="1757" priority="37" bottom="1" rank="1"/>
    <cfRule type="top10" dxfId="1756" priority="38" rank="1"/>
  </conditionalFormatting>
  <conditionalFormatting sqref="H5:H120">
    <cfRule type="top10" dxfId="1755" priority="35" bottom="1" rank="1"/>
    <cfRule type="top10" dxfId="1754" priority="36" rank="1"/>
  </conditionalFormatting>
  <conditionalFormatting sqref="I5:I120">
    <cfRule type="top10" dxfId="1753" priority="33" bottom="1" rank="1"/>
    <cfRule type="top10" dxfId="1752" priority="34" rank="1"/>
  </conditionalFormatting>
  <conditionalFormatting sqref="J5:J120">
    <cfRule type="top10" dxfId="1751" priority="31" bottom="1" rank="1"/>
    <cfRule type="top10" dxfId="1750" priority="32" rank="1"/>
  </conditionalFormatting>
  <conditionalFormatting sqref="K5:K120">
    <cfRule type="top10" dxfId="1749" priority="29" bottom="1" rank="1"/>
    <cfRule type="top10" dxfId="1748" priority="30" rank="1"/>
  </conditionalFormatting>
  <conditionalFormatting sqref="L5:L120">
    <cfRule type="top10" dxfId="1747" priority="27" bottom="1" rank="1"/>
    <cfRule type="top10" dxfId="1746" priority="28" rank="1"/>
  </conditionalFormatting>
  <conditionalFormatting sqref="M5:M120">
    <cfRule type="top10" dxfId="1745" priority="25" bottom="1" rank="1"/>
    <cfRule type="top10" dxfId="1744" priority="26" rank="1"/>
  </conditionalFormatting>
  <conditionalFormatting sqref="N5:N120">
    <cfRule type="top10" dxfId="1743" priority="23" bottom="1" rank="1"/>
    <cfRule type="top10" dxfId="1742" priority="24"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2"/>
  <dimension ref="A1:AJ183"/>
  <sheetViews>
    <sheetView zoomScale="75" zoomScaleNormal="75" workbookViewId="0">
      <pane xSplit="1" ySplit="4" topLeftCell="B52" activePane="bottomRight" state="frozen"/>
      <selection activeCell="C149" sqref="C149:O149"/>
      <selection pane="topRight" activeCell="C149" sqref="C149:O149"/>
      <selection pane="bottomLeft" activeCell="C149" sqref="C149:O149"/>
      <selection pane="bottomRight" activeCell="N80" sqref="N80:N81"/>
    </sheetView>
  </sheetViews>
  <sheetFormatPr defaultRowHeight="12.75" x14ac:dyDescent="0.2"/>
  <cols>
    <col min="1" max="1" width="9.85546875" style="139" bestFit="1" customWidth="1"/>
    <col min="2" max="13" width="7.7109375" customWidth="1"/>
    <col min="14" max="14" width="9.28515625" style="103" customWidth="1"/>
    <col min="15" max="15" width="9.42578125" bestFit="1" customWidth="1"/>
    <col min="16" max="36" width="9.140625" style="10"/>
  </cols>
  <sheetData>
    <row r="1" spans="1:27" ht="16.5" thickBot="1" x14ac:dyDescent="0.3">
      <c r="A1" s="243" t="s">
        <v>25</v>
      </c>
      <c r="B1" s="244"/>
      <c r="C1" s="244"/>
      <c r="D1" s="244"/>
      <c r="E1" s="245"/>
      <c r="F1" s="245"/>
      <c r="G1" s="245"/>
      <c r="H1" s="245"/>
      <c r="I1" s="245"/>
      <c r="J1" s="245"/>
      <c r="K1" s="245"/>
      <c r="L1" s="245"/>
      <c r="M1" s="245"/>
      <c r="N1" s="246"/>
    </row>
    <row r="2" spans="1:27" ht="13.5" thickBot="1" x14ac:dyDescent="0.25">
      <c r="A2" s="135" t="s">
        <v>122</v>
      </c>
      <c r="B2" s="40" t="s">
        <v>175</v>
      </c>
      <c r="C2" s="37" t="s">
        <v>261</v>
      </c>
      <c r="D2" s="38"/>
      <c r="E2" s="58"/>
      <c r="F2" s="68"/>
      <c r="G2" s="247" t="s">
        <v>80</v>
      </c>
      <c r="H2" s="247"/>
      <c r="I2" s="69"/>
      <c r="J2" s="69"/>
      <c r="K2" s="69"/>
      <c r="L2" s="69"/>
      <c r="M2" s="69"/>
      <c r="N2" s="165"/>
    </row>
    <row r="3" spans="1:27" ht="13.5" thickBot="1" x14ac:dyDescent="0.25">
      <c r="A3" s="136"/>
      <c r="B3" s="41" t="s">
        <v>176</v>
      </c>
      <c r="C3" s="36" t="s">
        <v>262</v>
      </c>
      <c r="D3" s="39"/>
      <c r="E3" s="41" t="s">
        <v>78</v>
      </c>
      <c r="F3" s="65">
        <v>125</v>
      </c>
      <c r="G3" s="17"/>
      <c r="H3" s="66" t="s">
        <v>81</v>
      </c>
      <c r="I3" s="67">
        <v>38.1</v>
      </c>
      <c r="J3" s="17"/>
      <c r="K3" s="17"/>
      <c r="L3" s="17"/>
      <c r="M3" s="17"/>
      <c r="N3" s="39"/>
    </row>
    <row r="4" spans="1:27" ht="15.75" thickBot="1" x14ac:dyDescent="0.3">
      <c r="A4" s="137"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c r="P4" s="23"/>
      <c r="Q4" s="23"/>
      <c r="R4" s="23"/>
      <c r="S4" s="23"/>
      <c r="T4" s="23"/>
      <c r="U4" s="23"/>
      <c r="V4" s="23"/>
      <c r="W4" s="23"/>
      <c r="X4" s="23"/>
      <c r="Y4" s="23"/>
      <c r="Z4" s="23"/>
      <c r="AA4" s="23"/>
    </row>
    <row r="5" spans="1:27" ht="14.25" x14ac:dyDescent="0.2">
      <c r="A5" s="138">
        <v>1947</v>
      </c>
      <c r="B5" s="15"/>
      <c r="C5" s="15"/>
      <c r="D5" s="15"/>
      <c r="E5" s="15">
        <v>119.634</v>
      </c>
      <c r="F5" s="15">
        <v>177.8</v>
      </c>
      <c r="G5" s="15">
        <v>426.97399999999993</v>
      </c>
      <c r="H5" s="15">
        <v>258.06400000000002</v>
      </c>
      <c r="I5" s="15">
        <v>256.54000000000002</v>
      </c>
      <c r="J5" s="15">
        <v>304.8</v>
      </c>
      <c r="K5" s="15">
        <v>317.75400000000002</v>
      </c>
      <c r="L5" s="15">
        <v>253.238</v>
      </c>
      <c r="M5" s="15">
        <v>256.03199999999998</v>
      </c>
      <c r="N5" s="173" t="s">
        <v>60</v>
      </c>
      <c r="O5" s="144"/>
    </row>
    <row r="6" spans="1:27" ht="14.25" x14ac:dyDescent="0.2">
      <c r="A6" s="138">
        <v>1948</v>
      </c>
      <c r="B6" s="15">
        <v>74.421999999999997</v>
      </c>
      <c r="C6" s="15">
        <v>0</v>
      </c>
      <c r="D6" s="15">
        <v>53.085999999999991</v>
      </c>
      <c r="E6" s="15">
        <v>29.972000000000001</v>
      </c>
      <c r="F6" s="15">
        <v>391.16</v>
      </c>
      <c r="G6" s="15">
        <v>223.52</v>
      </c>
      <c r="H6" s="15">
        <v>370.07799999999997</v>
      </c>
      <c r="I6" s="15">
        <v>404.36799999999999</v>
      </c>
      <c r="J6" s="15">
        <v>294.38600000000002</v>
      </c>
      <c r="K6" s="15">
        <v>239.52199999999999</v>
      </c>
      <c r="L6" s="15">
        <v>329.69200000000001</v>
      </c>
      <c r="M6" s="15">
        <v>34.036000000000001</v>
      </c>
      <c r="N6" s="174">
        <v>2444.2419999999997</v>
      </c>
      <c r="O6" s="144">
        <f>RANK(N6,N$5:N$85,0)</f>
        <v>58</v>
      </c>
    </row>
    <row r="7" spans="1:27" ht="14.25" x14ac:dyDescent="0.2">
      <c r="A7" s="138">
        <v>1949</v>
      </c>
      <c r="B7" s="15">
        <v>5.5880000000000001</v>
      </c>
      <c r="C7" s="15">
        <v>0</v>
      </c>
      <c r="D7" s="15">
        <v>16.256</v>
      </c>
      <c r="E7" s="15">
        <v>26.923999999999999</v>
      </c>
      <c r="F7" s="15">
        <v>265.93799999999999</v>
      </c>
      <c r="G7" s="15">
        <v>283.464</v>
      </c>
      <c r="H7" s="15">
        <v>270.00200000000001</v>
      </c>
      <c r="I7" s="15">
        <v>291.846</v>
      </c>
      <c r="J7" s="15">
        <v>304.29199999999997</v>
      </c>
      <c r="K7" s="15">
        <v>415.79800000000006</v>
      </c>
      <c r="L7" s="15">
        <v>828.04</v>
      </c>
      <c r="M7" s="15">
        <v>355.346</v>
      </c>
      <c r="N7" s="174">
        <v>3063.4940000000001</v>
      </c>
      <c r="O7" s="144">
        <f t="shared" ref="O7:O19" si="0">RANK(N7,N$5:N$85,0)</f>
        <v>27</v>
      </c>
    </row>
    <row r="8" spans="1:27" ht="14.25" x14ac:dyDescent="0.2">
      <c r="A8" s="138">
        <v>1950</v>
      </c>
      <c r="B8" s="15">
        <v>3.302</v>
      </c>
      <c r="C8" s="15">
        <v>59.182000000000002</v>
      </c>
      <c r="D8" s="15">
        <v>48.768000000000001</v>
      </c>
      <c r="E8" s="15">
        <v>129.79400000000001</v>
      </c>
      <c r="F8" s="15">
        <v>157.73400000000001</v>
      </c>
      <c r="G8" s="15">
        <v>384.30200000000002</v>
      </c>
      <c r="H8" s="15">
        <v>454.66</v>
      </c>
      <c r="I8" s="15">
        <v>418.084</v>
      </c>
      <c r="J8" s="15">
        <v>300.73599999999999</v>
      </c>
      <c r="K8" s="15">
        <v>299.46600000000001</v>
      </c>
      <c r="L8" s="15">
        <v>726.69399999999996</v>
      </c>
      <c r="M8" s="15">
        <v>819.15</v>
      </c>
      <c r="N8" s="174">
        <v>3801.8720000000003</v>
      </c>
      <c r="O8" s="144">
        <f t="shared" si="0"/>
        <v>6</v>
      </c>
    </row>
    <row r="9" spans="1:27" ht="14.25" x14ac:dyDescent="0.2">
      <c r="A9" s="138">
        <v>1951</v>
      </c>
      <c r="B9" s="15">
        <v>55.118000000000002</v>
      </c>
      <c r="C9" s="15">
        <v>187.19800000000001</v>
      </c>
      <c r="D9" s="15">
        <v>25.4</v>
      </c>
      <c r="E9" s="15">
        <v>116.586</v>
      </c>
      <c r="F9" s="15">
        <v>494.03</v>
      </c>
      <c r="G9" s="15">
        <v>152.90799999999999</v>
      </c>
      <c r="H9" s="15">
        <v>392.93799999999999</v>
      </c>
      <c r="I9" s="15">
        <v>391.66800000000001</v>
      </c>
      <c r="J9" s="15">
        <v>389.89</v>
      </c>
      <c r="K9" s="15">
        <v>610.87</v>
      </c>
      <c r="L9" s="15">
        <v>451.61200000000002</v>
      </c>
      <c r="M9" s="15">
        <v>447.29399999999998</v>
      </c>
      <c r="N9" s="174">
        <v>3715.5119999999997</v>
      </c>
      <c r="O9" s="144">
        <f t="shared" si="0"/>
        <v>8</v>
      </c>
    </row>
    <row r="10" spans="1:27" ht="14.25" x14ac:dyDescent="0.2">
      <c r="A10" s="138">
        <v>1952</v>
      </c>
      <c r="B10" s="15">
        <v>37.591999999999999</v>
      </c>
      <c r="C10" s="15">
        <v>7.3659999999999997</v>
      </c>
      <c r="D10" s="15">
        <v>0.254</v>
      </c>
      <c r="E10" s="15">
        <v>114.04600000000001</v>
      </c>
      <c r="F10" s="15">
        <v>539.75</v>
      </c>
      <c r="G10" s="15">
        <v>417.83</v>
      </c>
      <c r="H10" s="15">
        <v>408.68599999999998</v>
      </c>
      <c r="I10" s="15">
        <v>392.43</v>
      </c>
      <c r="J10" s="15">
        <v>397.25599999999997</v>
      </c>
      <c r="K10" s="15">
        <v>378.714</v>
      </c>
      <c r="L10" s="15">
        <v>213.10600000000002</v>
      </c>
      <c r="M10" s="15">
        <v>509.77800000000002</v>
      </c>
      <c r="N10" s="174">
        <v>3416.808</v>
      </c>
      <c r="O10" s="144">
        <f t="shared" si="0"/>
        <v>15</v>
      </c>
    </row>
    <row r="11" spans="1:27" ht="14.25" x14ac:dyDescent="0.2">
      <c r="A11" s="138">
        <v>1953</v>
      </c>
      <c r="B11" s="15">
        <v>110.236</v>
      </c>
      <c r="C11" s="15">
        <v>73.66</v>
      </c>
      <c r="D11" s="15">
        <v>30.988</v>
      </c>
      <c r="E11" s="15">
        <v>76.707999999999998</v>
      </c>
      <c r="F11" s="15">
        <v>248.41200000000001</v>
      </c>
      <c r="G11" s="15">
        <v>231.39400000000001</v>
      </c>
      <c r="H11" s="15">
        <v>410.21</v>
      </c>
      <c r="I11" s="15">
        <v>358.90199999999999</v>
      </c>
      <c r="J11" s="15">
        <v>225.04400000000001</v>
      </c>
      <c r="K11" s="15">
        <v>689.86400000000003</v>
      </c>
      <c r="L11" s="15">
        <v>449.834</v>
      </c>
      <c r="M11" s="15">
        <v>150.36799999999999</v>
      </c>
      <c r="N11" s="174">
        <v>3055.62</v>
      </c>
      <c r="O11" s="144">
        <f t="shared" si="0"/>
        <v>28</v>
      </c>
    </row>
    <row r="12" spans="1:27" ht="14.25" x14ac:dyDescent="0.2">
      <c r="A12" s="138">
        <v>1954</v>
      </c>
      <c r="B12" s="15">
        <v>9.1440000000000001</v>
      </c>
      <c r="C12" s="15">
        <v>29.972000000000001</v>
      </c>
      <c r="D12" s="15">
        <v>15.747999999999999</v>
      </c>
      <c r="E12" s="15">
        <v>102.87</v>
      </c>
      <c r="F12" s="15">
        <v>340.86799999999999</v>
      </c>
      <c r="G12" s="15">
        <v>375.41199999999998</v>
      </c>
      <c r="H12" s="15">
        <v>556.26</v>
      </c>
      <c r="I12" s="15">
        <v>421.13199999999995</v>
      </c>
      <c r="J12" s="15">
        <v>471.93200000000002</v>
      </c>
      <c r="K12" s="15">
        <v>333.50200000000001</v>
      </c>
      <c r="L12" s="15">
        <v>577.08799999999997</v>
      </c>
      <c r="M12" s="15">
        <v>281.68599999999998</v>
      </c>
      <c r="N12" s="174">
        <v>3515.614</v>
      </c>
      <c r="O12" s="144">
        <f t="shared" si="0"/>
        <v>13</v>
      </c>
    </row>
    <row r="13" spans="1:27" ht="14.25" x14ac:dyDescent="0.2">
      <c r="A13" s="138">
        <v>1955</v>
      </c>
      <c r="B13" s="15">
        <v>235.20400000000001</v>
      </c>
      <c r="C13" s="15">
        <v>69.849999999999994</v>
      </c>
      <c r="D13" s="15">
        <v>19.558</v>
      </c>
      <c r="E13" s="15">
        <v>4.3179999999999996</v>
      </c>
      <c r="F13" s="15">
        <v>319.786</v>
      </c>
      <c r="G13" s="15">
        <v>341.88400000000001</v>
      </c>
      <c r="H13" s="15">
        <v>292.608</v>
      </c>
      <c r="I13" s="15">
        <v>418.084</v>
      </c>
      <c r="J13" s="15">
        <v>274.32</v>
      </c>
      <c r="K13" s="15">
        <v>520.95399999999995</v>
      </c>
      <c r="L13" s="15">
        <v>595.12199999999996</v>
      </c>
      <c r="M13" s="15">
        <v>209.804</v>
      </c>
      <c r="N13" s="174">
        <v>3301.4919999999997</v>
      </c>
      <c r="O13" s="144">
        <f t="shared" si="0"/>
        <v>17</v>
      </c>
    </row>
    <row r="14" spans="1:27" ht="14.25" x14ac:dyDescent="0.2">
      <c r="A14" s="138">
        <v>1956</v>
      </c>
      <c r="B14" s="15">
        <v>201.422</v>
      </c>
      <c r="C14" s="15">
        <v>45.72</v>
      </c>
      <c r="D14" s="15">
        <v>190.24600000000001</v>
      </c>
      <c r="E14" s="15">
        <v>102.36200000000001</v>
      </c>
      <c r="F14" s="15">
        <v>697.73800000000006</v>
      </c>
      <c r="G14" s="15">
        <v>198.88200000000001</v>
      </c>
      <c r="H14" s="15">
        <v>375.41199999999998</v>
      </c>
      <c r="I14" s="15">
        <v>342.9</v>
      </c>
      <c r="J14" s="15">
        <v>353.822</v>
      </c>
      <c r="K14" s="15">
        <v>505.20600000000002</v>
      </c>
      <c r="L14" s="15">
        <v>459.74</v>
      </c>
      <c r="M14" s="15">
        <v>127.254</v>
      </c>
      <c r="N14" s="174">
        <v>3600.7040000000006</v>
      </c>
      <c r="O14" s="144">
        <f t="shared" si="0"/>
        <v>11</v>
      </c>
    </row>
    <row r="15" spans="1:27" ht="14.25" x14ac:dyDescent="0.2">
      <c r="A15" s="138">
        <v>1957</v>
      </c>
      <c r="B15" s="15">
        <v>6.6040000000000001</v>
      </c>
      <c r="C15" s="15">
        <v>18.542000000000002</v>
      </c>
      <c r="D15" s="15">
        <v>0</v>
      </c>
      <c r="E15" s="15">
        <v>14.224</v>
      </c>
      <c r="F15" s="15">
        <v>210.82</v>
      </c>
      <c r="G15" s="15">
        <v>227.33</v>
      </c>
      <c r="H15" s="15">
        <v>169.41800000000001</v>
      </c>
      <c r="I15" s="15">
        <v>231.648</v>
      </c>
      <c r="J15" s="15">
        <v>374.65</v>
      </c>
      <c r="K15" s="15">
        <v>596.9</v>
      </c>
      <c r="L15" s="15">
        <v>530.35199999999998</v>
      </c>
      <c r="M15" s="15">
        <v>120.396</v>
      </c>
      <c r="N15" s="174">
        <v>2500.884</v>
      </c>
      <c r="O15" s="144">
        <f t="shared" si="0"/>
        <v>55</v>
      </c>
    </row>
    <row r="16" spans="1:27" ht="14.25" x14ac:dyDescent="0.2">
      <c r="A16" s="138">
        <v>1958</v>
      </c>
      <c r="B16" s="15">
        <v>162.81399999999999</v>
      </c>
      <c r="C16" s="15">
        <v>85.09</v>
      </c>
      <c r="D16" s="15">
        <v>56.642000000000003</v>
      </c>
      <c r="E16" s="15">
        <v>123.444</v>
      </c>
      <c r="F16" s="15">
        <v>180.08600000000001</v>
      </c>
      <c r="G16" s="15">
        <v>264.16000000000003</v>
      </c>
      <c r="H16" s="15">
        <v>312.42</v>
      </c>
      <c r="I16" s="15">
        <v>207.518</v>
      </c>
      <c r="J16" s="15">
        <v>299.97399999999999</v>
      </c>
      <c r="K16" s="15">
        <v>287.52800000000002</v>
      </c>
      <c r="L16" s="15">
        <v>267.71600000000001</v>
      </c>
      <c r="M16" s="15">
        <v>152.4</v>
      </c>
      <c r="N16" s="174">
        <v>2399.7920000000004</v>
      </c>
      <c r="O16" s="144">
        <f t="shared" si="0"/>
        <v>60</v>
      </c>
    </row>
    <row r="17" spans="1:16" ht="14.25" x14ac:dyDescent="0.2">
      <c r="A17" s="138">
        <v>1959</v>
      </c>
      <c r="B17" s="15">
        <v>6.8579999999999997</v>
      </c>
      <c r="C17" s="15">
        <v>0</v>
      </c>
      <c r="D17" s="15">
        <v>7.3659999999999997</v>
      </c>
      <c r="E17" s="15">
        <v>80.010000000000005</v>
      </c>
      <c r="F17" s="15">
        <v>252.22200000000001</v>
      </c>
      <c r="G17" s="15">
        <v>255.27</v>
      </c>
      <c r="H17" s="15">
        <v>210.05799999999999</v>
      </c>
      <c r="I17" s="15">
        <v>306.57799999999997</v>
      </c>
      <c r="J17" s="15">
        <v>475.488</v>
      </c>
      <c r="K17" s="15">
        <v>474.98</v>
      </c>
      <c r="L17" s="15">
        <v>441.70600000000002</v>
      </c>
      <c r="M17" s="15">
        <v>869.18799999999999</v>
      </c>
      <c r="N17" s="174">
        <v>3379.7240000000002</v>
      </c>
      <c r="O17" s="144">
        <f t="shared" si="0"/>
        <v>16</v>
      </c>
    </row>
    <row r="18" spans="1:16" ht="14.25" x14ac:dyDescent="0.2">
      <c r="A18" s="138">
        <v>1960</v>
      </c>
      <c r="B18" s="15">
        <v>92.963999999999999</v>
      </c>
      <c r="C18" s="15">
        <v>9.1440000000000001</v>
      </c>
      <c r="D18" s="15">
        <v>184.15</v>
      </c>
      <c r="E18" s="15">
        <v>349.25</v>
      </c>
      <c r="F18" s="15">
        <v>379.98399999999998</v>
      </c>
      <c r="G18" s="15">
        <v>292.10000000000002</v>
      </c>
      <c r="H18" s="15">
        <v>330.2</v>
      </c>
      <c r="I18" s="15">
        <v>299.97399999999999</v>
      </c>
      <c r="J18" s="15">
        <v>182.626</v>
      </c>
      <c r="K18" s="15">
        <v>449.58</v>
      </c>
      <c r="L18" s="15">
        <v>407.67</v>
      </c>
      <c r="M18" s="15">
        <v>735.83799999999997</v>
      </c>
      <c r="N18" s="174">
        <v>3713.4800000000005</v>
      </c>
      <c r="O18" s="144">
        <f t="shared" si="0"/>
        <v>9</v>
      </c>
    </row>
    <row r="19" spans="1:16" ht="14.25" x14ac:dyDescent="0.2">
      <c r="A19" s="138">
        <v>1961</v>
      </c>
      <c r="B19" s="15">
        <v>34.29</v>
      </c>
      <c r="C19" s="15">
        <v>8.89</v>
      </c>
      <c r="D19" s="15">
        <v>4.0640000000000001</v>
      </c>
      <c r="E19" s="15">
        <v>117.09399999999999</v>
      </c>
      <c r="F19" s="15">
        <v>251.46</v>
      </c>
      <c r="G19" s="15">
        <v>428.49800000000005</v>
      </c>
      <c r="H19" s="15">
        <v>311.404</v>
      </c>
      <c r="I19" s="15">
        <v>403.35199999999998</v>
      </c>
      <c r="J19" s="15">
        <v>348.99599999999998</v>
      </c>
      <c r="K19" s="15">
        <v>505.46</v>
      </c>
      <c r="L19" s="15">
        <v>484.88600000000002</v>
      </c>
      <c r="M19" s="15">
        <v>104.902</v>
      </c>
      <c r="N19" s="174">
        <v>3003.2960000000003</v>
      </c>
      <c r="O19" s="144">
        <f t="shared" si="0"/>
        <v>31</v>
      </c>
    </row>
    <row r="20" spans="1:16" x14ac:dyDescent="0.2">
      <c r="A20" s="138">
        <v>1962</v>
      </c>
      <c r="B20" s="15">
        <v>62.991999999999997</v>
      </c>
      <c r="C20" s="15">
        <v>11.683999999999999</v>
      </c>
      <c r="D20" s="15">
        <v>24.13</v>
      </c>
      <c r="E20" s="15">
        <v>144.27199999999999</v>
      </c>
      <c r="F20" s="15">
        <v>702.56399999999996</v>
      </c>
      <c r="G20" s="15">
        <v>234.696</v>
      </c>
      <c r="H20" s="15">
        <v>268.22399999999999</v>
      </c>
      <c r="I20" s="15">
        <v>235.20400000000001</v>
      </c>
      <c r="J20" s="15">
        <v>284.988</v>
      </c>
      <c r="K20" s="15"/>
      <c r="L20" s="15"/>
      <c r="M20" s="15"/>
      <c r="N20" s="174"/>
    </row>
    <row r="21" spans="1:16" x14ac:dyDescent="0.2">
      <c r="A21" s="138">
        <v>1963</v>
      </c>
      <c r="B21" s="15">
        <v>323.596</v>
      </c>
      <c r="C21" s="15">
        <v>23.622</v>
      </c>
      <c r="D21" s="15">
        <v>20.827999999999999</v>
      </c>
      <c r="E21" s="15">
        <v>78.994</v>
      </c>
      <c r="F21" s="15">
        <v>296.92599999999999</v>
      </c>
      <c r="G21" s="15">
        <v>320.80200000000002</v>
      </c>
      <c r="H21" s="15">
        <v>346.71</v>
      </c>
      <c r="I21" s="15">
        <v>444.24599999999998</v>
      </c>
      <c r="J21" s="15">
        <v>306.32400000000001</v>
      </c>
      <c r="K21" s="15"/>
      <c r="L21" s="15">
        <v>497.33199999999999</v>
      </c>
      <c r="M21" s="15">
        <v>106.934</v>
      </c>
      <c r="N21" s="174"/>
    </row>
    <row r="22" spans="1:16" x14ac:dyDescent="0.2">
      <c r="A22" s="138">
        <v>1964</v>
      </c>
      <c r="B22" s="15">
        <v>29.718</v>
      </c>
      <c r="C22" s="15"/>
      <c r="D22" s="15">
        <v>68.325999999999993</v>
      </c>
      <c r="E22" s="15">
        <v>165.35400000000001</v>
      </c>
      <c r="F22" s="15">
        <v>390.39800000000002</v>
      </c>
      <c r="G22" s="15"/>
      <c r="H22" s="15"/>
      <c r="I22" s="15"/>
      <c r="J22" s="15"/>
      <c r="K22" s="15">
        <v>596.9</v>
      </c>
      <c r="L22" s="15">
        <v>635</v>
      </c>
      <c r="M22" s="15"/>
      <c r="N22" s="174"/>
    </row>
    <row r="23" spans="1:16" x14ac:dyDescent="0.2">
      <c r="A23" s="138">
        <v>1965</v>
      </c>
      <c r="B23" s="15"/>
      <c r="C23" s="15"/>
      <c r="D23" s="15"/>
      <c r="E23" s="15"/>
      <c r="F23" s="15"/>
      <c r="G23" s="15"/>
      <c r="H23" s="15"/>
      <c r="I23" s="15"/>
      <c r="J23" s="15">
        <v>469.64600000000007</v>
      </c>
      <c r="K23" s="15">
        <v>807.21199999999999</v>
      </c>
      <c r="L23" s="15">
        <v>1212.0879999999997</v>
      </c>
      <c r="M23" s="15">
        <v>311.14999999999998</v>
      </c>
      <c r="N23" s="174"/>
      <c r="P23" s="13"/>
    </row>
    <row r="24" spans="1:16" x14ac:dyDescent="0.2">
      <c r="A24" s="138">
        <v>1966</v>
      </c>
      <c r="B24" s="15">
        <v>100.33</v>
      </c>
      <c r="C24" s="15"/>
      <c r="D24" s="15"/>
      <c r="E24" s="15">
        <v>171.196</v>
      </c>
      <c r="F24" s="15"/>
      <c r="G24" s="15">
        <v>293.62399999999997</v>
      </c>
      <c r="H24" s="15">
        <v>467.61400000000009</v>
      </c>
      <c r="I24" s="15"/>
      <c r="J24" s="15"/>
      <c r="K24" s="15">
        <v>307.59399999999999</v>
      </c>
      <c r="L24" s="15">
        <v>928.62400000000002</v>
      </c>
      <c r="M24" s="15">
        <v>981.96400000000006</v>
      </c>
      <c r="N24" s="174"/>
      <c r="P24" s="13"/>
    </row>
    <row r="25" spans="1:16" ht="14.25" x14ac:dyDescent="0.2">
      <c r="A25" s="138">
        <v>1967</v>
      </c>
      <c r="B25" s="15">
        <v>7.1120000000000001</v>
      </c>
      <c r="C25" s="15">
        <v>11.937999999999997</v>
      </c>
      <c r="D25" s="15">
        <v>12.953999999999999</v>
      </c>
      <c r="E25" s="15">
        <v>117.60199999999998</v>
      </c>
      <c r="F25" s="15">
        <v>341.37600000000003</v>
      </c>
      <c r="G25" s="15">
        <v>483.36199999999997</v>
      </c>
      <c r="H25" s="15">
        <v>340.86799999999994</v>
      </c>
      <c r="I25" s="15">
        <v>312.67400000000004</v>
      </c>
      <c r="J25" s="15">
        <v>268.47800000000007</v>
      </c>
      <c r="K25" s="15">
        <v>474.98</v>
      </c>
      <c r="L25" s="15">
        <v>746.76</v>
      </c>
      <c r="M25" s="15">
        <v>173.22799999999998</v>
      </c>
      <c r="N25" s="174">
        <f t="shared" ref="N25:N66" si="1">IF(COUNT(B25:M25)=12,SUM(B25:M25),"")</f>
        <v>3291.3320000000003</v>
      </c>
      <c r="O25" s="144">
        <f>RANK(N25,N$5:N$85,0)</f>
        <v>18</v>
      </c>
      <c r="P25" s="13"/>
    </row>
    <row r="26" spans="1:16" x14ac:dyDescent="0.2">
      <c r="A26" s="138">
        <v>1968</v>
      </c>
      <c r="B26" s="15">
        <v>1.524</v>
      </c>
      <c r="C26" s="15">
        <v>100.83800000000001</v>
      </c>
      <c r="D26" s="15">
        <v>69.849999999999994</v>
      </c>
      <c r="E26" s="15">
        <v>28.956</v>
      </c>
      <c r="F26" s="15">
        <v>268.98600000000005</v>
      </c>
      <c r="G26" s="15" t="s">
        <v>60</v>
      </c>
      <c r="H26" s="15" t="s">
        <v>60</v>
      </c>
      <c r="I26" s="15" t="s">
        <v>60</v>
      </c>
      <c r="J26" s="15" t="s">
        <v>60</v>
      </c>
      <c r="K26" s="15">
        <v>527.30399999999986</v>
      </c>
      <c r="L26" s="15">
        <v>553.72</v>
      </c>
      <c r="M26" s="15">
        <v>28.956</v>
      </c>
      <c r="N26" s="174"/>
      <c r="P26" s="13"/>
    </row>
    <row r="27" spans="1:16" ht="14.25" x14ac:dyDescent="0.2">
      <c r="A27" s="138">
        <v>1969</v>
      </c>
      <c r="B27" s="15">
        <v>61.722000000000001</v>
      </c>
      <c r="C27" s="15">
        <v>21.082000000000001</v>
      </c>
      <c r="D27" s="15">
        <v>48.006</v>
      </c>
      <c r="E27" s="15">
        <v>100.83799999999999</v>
      </c>
      <c r="F27" s="15">
        <v>452.88200000000006</v>
      </c>
      <c r="G27" s="15">
        <v>121.92000000000003</v>
      </c>
      <c r="H27" s="15">
        <v>518.41399999999999</v>
      </c>
      <c r="I27" s="15">
        <v>440.69</v>
      </c>
      <c r="J27" s="15">
        <v>515.11199999999997</v>
      </c>
      <c r="K27" s="15">
        <v>312.92800000000005</v>
      </c>
      <c r="L27" s="15">
        <v>399.79599999999994</v>
      </c>
      <c r="M27" s="15">
        <v>555.75199999999995</v>
      </c>
      <c r="N27" s="174">
        <f t="shared" si="1"/>
        <v>3549.1419999999998</v>
      </c>
      <c r="O27" s="144">
        <f t="shared" ref="O27:O28" si="2">RANK(N27,N$5:N$85,0)</f>
        <v>12</v>
      </c>
      <c r="P27" s="13"/>
    </row>
    <row r="28" spans="1:16" ht="14.25" x14ac:dyDescent="0.2">
      <c r="A28" s="138">
        <v>1970</v>
      </c>
      <c r="B28" s="15">
        <v>450.85000000000008</v>
      </c>
      <c r="C28" s="15">
        <v>105.15600000000002</v>
      </c>
      <c r="D28" s="15">
        <v>45.466000000000001</v>
      </c>
      <c r="E28" s="15">
        <v>347.72600000000006</v>
      </c>
      <c r="F28" s="15">
        <v>346.202</v>
      </c>
      <c r="G28" s="15">
        <v>257.80999999999995</v>
      </c>
      <c r="H28" s="15">
        <v>400.55799999999994</v>
      </c>
      <c r="I28" s="15">
        <v>289.56000000000006</v>
      </c>
      <c r="J28" s="15">
        <v>293.62400000000008</v>
      </c>
      <c r="K28" s="15">
        <v>638.55600000000015</v>
      </c>
      <c r="L28" s="15">
        <v>754.38</v>
      </c>
      <c r="M28" s="15">
        <v>624.58599999999967</v>
      </c>
      <c r="N28" s="174">
        <f t="shared" si="1"/>
        <v>4554.4740000000002</v>
      </c>
      <c r="O28" s="144">
        <f t="shared" si="2"/>
        <v>2</v>
      </c>
      <c r="P28" s="13"/>
    </row>
    <row r="29" spans="1:16" x14ac:dyDescent="0.2">
      <c r="A29" s="138">
        <v>1971</v>
      </c>
      <c r="B29" s="15">
        <v>213.86799999999994</v>
      </c>
      <c r="C29" s="15">
        <v>33.019999999999996</v>
      </c>
      <c r="D29" s="15">
        <v>59.436</v>
      </c>
      <c r="E29" s="15">
        <v>1.27</v>
      </c>
      <c r="F29" s="15" t="s">
        <v>60</v>
      </c>
      <c r="G29" s="15">
        <v>377.95200000000006</v>
      </c>
      <c r="H29" s="15">
        <v>457.2</v>
      </c>
      <c r="I29" s="15">
        <v>353.06</v>
      </c>
      <c r="J29" s="15">
        <v>101.60000000000002</v>
      </c>
      <c r="K29" s="15">
        <v>429.26</v>
      </c>
      <c r="L29" s="15">
        <v>327.66000000000008</v>
      </c>
      <c r="M29" s="15">
        <v>27.939999999999998</v>
      </c>
      <c r="N29" s="174"/>
      <c r="P29" s="13"/>
    </row>
    <row r="30" spans="1:16" ht="14.25" x14ac:dyDescent="0.2">
      <c r="A30" s="138">
        <v>1972</v>
      </c>
      <c r="B30" s="15">
        <v>302.26000000000016</v>
      </c>
      <c r="C30" s="15">
        <v>60.959999999999994</v>
      </c>
      <c r="D30" s="15">
        <v>27.939999999999998</v>
      </c>
      <c r="E30" s="15">
        <v>180.34</v>
      </c>
      <c r="F30" s="15">
        <v>243.83999999999997</v>
      </c>
      <c r="G30" s="15">
        <v>264.16000000000003</v>
      </c>
      <c r="H30" s="15">
        <v>175.26000000000002</v>
      </c>
      <c r="I30" s="15">
        <v>210.82000000000002</v>
      </c>
      <c r="J30" s="15">
        <v>264.15999999999997</v>
      </c>
      <c r="K30" s="15">
        <v>668.02</v>
      </c>
      <c r="L30" s="15">
        <v>309.88</v>
      </c>
      <c r="M30" s="15">
        <v>175.26</v>
      </c>
      <c r="N30" s="174">
        <f t="shared" si="1"/>
        <v>2882.9000000000005</v>
      </c>
      <c r="O30" s="144">
        <f t="shared" ref="O30:O31" si="3">RANK(N30,N$5:N$85,0)</f>
        <v>40</v>
      </c>
      <c r="P30" s="13"/>
    </row>
    <row r="31" spans="1:16" ht="14.25" x14ac:dyDescent="0.2">
      <c r="A31" s="138">
        <v>1973</v>
      </c>
      <c r="B31" s="15">
        <v>48.26</v>
      </c>
      <c r="C31" s="15">
        <v>20.319999999999997</v>
      </c>
      <c r="D31" s="15">
        <v>7.62</v>
      </c>
      <c r="E31" s="15">
        <v>12.7</v>
      </c>
      <c r="F31" s="15">
        <v>213.36</v>
      </c>
      <c r="G31" s="15">
        <v>292.09999999999997</v>
      </c>
      <c r="H31" s="15">
        <v>401.31999999999994</v>
      </c>
      <c r="I31" s="15">
        <v>307.34000000000003</v>
      </c>
      <c r="J31" s="15">
        <v>419.10000000000008</v>
      </c>
      <c r="K31" s="15">
        <v>340.36000000000013</v>
      </c>
      <c r="L31" s="15">
        <v>411.48</v>
      </c>
      <c r="M31" s="15">
        <v>116.84</v>
      </c>
      <c r="N31" s="174">
        <f t="shared" si="1"/>
        <v>2590.8000000000006</v>
      </c>
      <c r="O31" s="144">
        <f t="shared" si="3"/>
        <v>51</v>
      </c>
      <c r="P31" s="13"/>
    </row>
    <row r="32" spans="1:16" x14ac:dyDescent="0.2">
      <c r="A32" s="138">
        <v>1974</v>
      </c>
      <c r="B32" s="15">
        <v>7.62</v>
      </c>
      <c r="C32" s="15">
        <v>20.32</v>
      </c>
      <c r="D32" s="15" t="s">
        <v>60</v>
      </c>
      <c r="E32" s="15" t="s">
        <v>60</v>
      </c>
      <c r="F32" s="15">
        <v>297.18</v>
      </c>
      <c r="G32" s="15">
        <v>403.86</v>
      </c>
      <c r="H32" s="15">
        <v>299.72000000000003</v>
      </c>
      <c r="I32" s="15">
        <v>165.1</v>
      </c>
      <c r="J32" s="15">
        <v>276.86</v>
      </c>
      <c r="K32" s="15">
        <v>881.38</v>
      </c>
      <c r="L32" s="15">
        <v>551.18000000000018</v>
      </c>
      <c r="M32" s="15">
        <v>223.51999999999998</v>
      </c>
      <c r="N32" s="174"/>
      <c r="P32" s="13"/>
    </row>
    <row r="33" spans="1:16" ht="14.25" x14ac:dyDescent="0.2">
      <c r="A33" s="138">
        <v>1975</v>
      </c>
      <c r="B33" s="15">
        <v>20.32</v>
      </c>
      <c r="C33" s="15">
        <v>30.48</v>
      </c>
      <c r="D33" s="15">
        <v>121.92</v>
      </c>
      <c r="E33" s="15">
        <v>12.7</v>
      </c>
      <c r="F33" s="15">
        <v>248.92</v>
      </c>
      <c r="G33" s="15">
        <v>297.18000000000006</v>
      </c>
      <c r="H33" s="15">
        <v>208.28000000000003</v>
      </c>
      <c r="I33" s="15">
        <v>467.36000000000007</v>
      </c>
      <c r="J33" s="15">
        <v>238.76</v>
      </c>
      <c r="K33" s="15">
        <v>604.52</v>
      </c>
      <c r="L33" s="15">
        <v>327.65999999999997</v>
      </c>
      <c r="M33" s="15">
        <v>393.7</v>
      </c>
      <c r="N33" s="174">
        <f t="shared" si="1"/>
        <v>2971.7999999999997</v>
      </c>
      <c r="O33" s="144">
        <f t="shared" ref="O33:O69" si="4">RANK(N33,N$5:N$85,0)</f>
        <v>33</v>
      </c>
      <c r="P33" s="13"/>
    </row>
    <row r="34" spans="1:16" ht="14.25" x14ac:dyDescent="0.2">
      <c r="A34" s="138">
        <v>1976</v>
      </c>
      <c r="B34" s="15">
        <v>22.86</v>
      </c>
      <c r="C34" s="15">
        <v>15.239999999999998</v>
      </c>
      <c r="D34" s="15">
        <v>2.54</v>
      </c>
      <c r="E34" s="15">
        <v>233.67999999999998</v>
      </c>
      <c r="F34" s="15">
        <v>271.77999999999997</v>
      </c>
      <c r="G34" s="15">
        <v>220.98000000000005</v>
      </c>
      <c r="H34" s="15">
        <v>116.83999999999997</v>
      </c>
      <c r="I34" s="15">
        <v>203.20000000000002</v>
      </c>
      <c r="J34" s="15">
        <v>342.9</v>
      </c>
      <c r="K34" s="15">
        <v>482.6</v>
      </c>
      <c r="L34" s="15">
        <v>353.06000000000012</v>
      </c>
      <c r="M34" s="15">
        <v>12.7</v>
      </c>
      <c r="N34" s="174">
        <f t="shared" si="1"/>
        <v>2278.3799999999997</v>
      </c>
      <c r="O34" s="144">
        <f t="shared" si="4"/>
        <v>63</v>
      </c>
      <c r="P34" s="13"/>
    </row>
    <row r="35" spans="1:16" ht="14.25" x14ac:dyDescent="0.2">
      <c r="A35" s="138">
        <v>1977</v>
      </c>
      <c r="B35" s="15">
        <v>40.639999999999993</v>
      </c>
      <c r="C35" s="15">
        <v>15.24</v>
      </c>
      <c r="D35" s="15">
        <v>15.239999999999998</v>
      </c>
      <c r="E35" s="15">
        <v>66.040000000000006</v>
      </c>
      <c r="F35" s="15">
        <v>398.77999999999992</v>
      </c>
      <c r="G35" s="15">
        <v>187.95999999999998</v>
      </c>
      <c r="H35" s="15">
        <v>208.27999999999997</v>
      </c>
      <c r="I35" s="15">
        <v>535.94000000000005</v>
      </c>
      <c r="J35" s="15">
        <v>322.58000000000004</v>
      </c>
      <c r="K35" s="15">
        <v>617.22000000000014</v>
      </c>
      <c r="L35" s="15">
        <v>612.14</v>
      </c>
      <c r="M35" s="15">
        <v>152.39999999999998</v>
      </c>
      <c r="N35" s="174">
        <f t="shared" si="1"/>
        <v>3172.46</v>
      </c>
      <c r="O35" s="144">
        <f t="shared" si="4"/>
        <v>23</v>
      </c>
      <c r="P35" s="13"/>
    </row>
    <row r="36" spans="1:16" ht="14.25" x14ac:dyDescent="0.2">
      <c r="A36" s="138">
        <v>1978</v>
      </c>
      <c r="B36" s="15">
        <v>55.879999999999988</v>
      </c>
      <c r="C36" s="15">
        <v>63.499999999999993</v>
      </c>
      <c r="D36" s="15">
        <v>40.639999999999993</v>
      </c>
      <c r="E36" s="15">
        <v>378.46000000000004</v>
      </c>
      <c r="F36" s="15">
        <v>203.2</v>
      </c>
      <c r="G36" s="15">
        <v>256.54000000000002</v>
      </c>
      <c r="H36" s="15">
        <v>375.92000000000007</v>
      </c>
      <c r="I36" s="15">
        <v>388.62000000000012</v>
      </c>
      <c r="J36" s="15">
        <v>162.56000000000003</v>
      </c>
      <c r="K36" s="15">
        <v>426.71999999999997</v>
      </c>
      <c r="L36" s="15">
        <v>332.74</v>
      </c>
      <c r="M36" s="15">
        <v>96.520000000000024</v>
      </c>
      <c r="N36" s="174">
        <f t="shared" si="1"/>
        <v>2781.2999999999997</v>
      </c>
      <c r="O36" s="144">
        <f t="shared" si="4"/>
        <v>44</v>
      </c>
      <c r="P36" s="13"/>
    </row>
    <row r="37" spans="1:16" ht="14.25" x14ac:dyDescent="0.2">
      <c r="A37" s="138">
        <v>1979</v>
      </c>
      <c r="B37" s="15">
        <v>5.08</v>
      </c>
      <c r="C37" s="15">
        <v>33.020000000000003</v>
      </c>
      <c r="D37" s="15">
        <v>7.62</v>
      </c>
      <c r="E37" s="15">
        <v>294.64</v>
      </c>
      <c r="F37" s="15">
        <v>325.12</v>
      </c>
      <c r="G37" s="15">
        <v>264.16000000000003</v>
      </c>
      <c r="H37" s="15">
        <v>287.02000000000004</v>
      </c>
      <c r="I37" s="15">
        <v>271.78000000000003</v>
      </c>
      <c r="J37" s="15">
        <v>251.45999999999995</v>
      </c>
      <c r="K37" s="15">
        <v>386.08000000000004</v>
      </c>
      <c r="L37" s="15">
        <v>505.46000000000009</v>
      </c>
      <c r="M37" s="15">
        <v>195.57999999999996</v>
      </c>
      <c r="N37" s="174">
        <f t="shared" si="1"/>
        <v>2827.02</v>
      </c>
      <c r="O37" s="144">
        <f t="shared" si="4"/>
        <v>41</v>
      </c>
      <c r="P37" s="13"/>
    </row>
    <row r="38" spans="1:16" ht="14.25" x14ac:dyDescent="0.2">
      <c r="A38" s="138">
        <v>1980</v>
      </c>
      <c r="B38" s="15">
        <v>187.95999999999998</v>
      </c>
      <c r="C38" s="15">
        <v>96.520000000000024</v>
      </c>
      <c r="D38" s="15">
        <v>5.08</v>
      </c>
      <c r="E38" s="15">
        <v>25.4</v>
      </c>
      <c r="F38" s="15">
        <v>292.10000000000008</v>
      </c>
      <c r="G38" s="15">
        <v>294.64</v>
      </c>
      <c r="H38" s="15">
        <v>193.04000000000002</v>
      </c>
      <c r="I38" s="15">
        <v>421.64000000000004</v>
      </c>
      <c r="J38" s="15">
        <v>134.62000000000003</v>
      </c>
      <c r="K38" s="15">
        <v>287.02</v>
      </c>
      <c r="L38" s="15">
        <v>325.12</v>
      </c>
      <c r="M38" s="15">
        <v>198.11999999999998</v>
      </c>
      <c r="N38" s="174">
        <f t="shared" si="1"/>
        <v>2461.2600000000002</v>
      </c>
      <c r="O38" s="144">
        <f t="shared" si="4"/>
        <v>57</v>
      </c>
      <c r="P38" s="13"/>
    </row>
    <row r="39" spans="1:16" ht="14.25" x14ac:dyDescent="0.2">
      <c r="A39" s="138">
        <v>1981</v>
      </c>
      <c r="B39" s="15">
        <v>467.36</v>
      </c>
      <c r="C39" s="15">
        <v>66.040000000000006</v>
      </c>
      <c r="D39" s="15">
        <v>81.280000000000015</v>
      </c>
      <c r="E39" s="15">
        <v>495.3</v>
      </c>
      <c r="F39" s="15">
        <v>548.64</v>
      </c>
      <c r="G39" s="15">
        <v>429.26</v>
      </c>
      <c r="H39" s="15">
        <v>276.86</v>
      </c>
      <c r="I39" s="15">
        <v>388.62000000000006</v>
      </c>
      <c r="J39" s="15">
        <v>185.42</v>
      </c>
      <c r="K39" s="15">
        <v>439.42000000000007</v>
      </c>
      <c r="L39" s="15">
        <v>665.48</v>
      </c>
      <c r="M39" s="15">
        <v>830.57999999999981</v>
      </c>
      <c r="N39" s="174">
        <f t="shared" si="1"/>
        <v>4874.26</v>
      </c>
      <c r="O39" s="144">
        <f t="shared" si="4"/>
        <v>1</v>
      </c>
      <c r="P39" s="13"/>
    </row>
    <row r="40" spans="1:16" ht="14.25" x14ac:dyDescent="0.2">
      <c r="A40" s="138">
        <v>1982</v>
      </c>
      <c r="B40" s="15">
        <v>205.73999999999998</v>
      </c>
      <c r="C40" s="15">
        <v>2.54</v>
      </c>
      <c r="D40" s="15">
        <v>0</v>
      </c>
      <c r="E40" s="15">
        <v>127</v>
      </c>
      <c r="F40" s="15">
        <v>327.66000000000003</v>
      </c>
      <c r="G40" s="15">
        <v>254</v>
      </c>
      <c r="H40" s="15">
        <v>236.22000000000006</v>
      </c>
      <c r="I40" s="15">
        <v>165.1</v>
      </c>
      <c r="J40" s="15">
        <v>485.14</v>
      </c>
      <c r="K40" s="15">
        <v>642.62000000000012</v>
      </c>
      <c r="L40" s="15">
        <v>175.26000000000002</v>
      </c>
      <c r="M40" s="15">
        <v>43.18</v>
      </c>
      <c r="N40" s="174">
        <f t="shared" si="1"/>
        <v>2664.4600000000005</v>
      </c>
      <c r="O40" s="144">
        <f t="shared" si="4"/>
        <v>49</v>
      </c>
      <c r="P40" s="13"/>
    </row>
    <row r="41" spans="1:16" ht="14.25" x14ac:dyDescent="0.2">
      <c r="A41" s="138">
        <v>1983</v>
      </c>
      <c r="B41" s="15">
        <v>27.939999999999998</v>
      </c>
      <c r="C41" s="15">
        <v>0</v>
      </c>
      <c r="D41" s="15">
        <v>2.54</v>
      </c>
      <c r="E41" s="15">
        <v>20.32</v>
      </c>
      <c r="F41" s="15">
        <v>327.65999999999997</v>
      </c>
      <c r="G41" s="15">
        <v>375.91999999999996</v>
      </c>
      <c r="H41" s="15">
        <v>261.62000000000006</v>
      </c>
      <c r="I41" s="15">
        <v>185.41999999999996</v>
      </c>
      <c r="J41" s="15">
        <v>363.21999999999997</v>
      </c>
      <c r="K41" s="15">
        <v>342.9</v>
      </c>
      <c r="L41" s="15">
        <v>401.32</v>
      </c>
      <c r="M41" s="15">
        <v>388.62000000000006</v>
      </c>
      <c r="N41" s="174">
        <f t="shared" si="1"/>
        <v>2697.48</v>
      </c>
      <c r="O41" s="144">
        <f t="shared" si="4"/>
        <v>48</v>
      </c>
      <c r="P41" s="13"/>
    </row>
    <row r="42" spans="1:16" ht="14.25" x14ac:dyDescent="0.2">
      <c r="A42" s="138">
        <v>1984</v>
      </c>
      <c r="B42" s="15">
        <v>111.76000000000002</v>
      </c>
      <c r="C42" s="15">
        <v>50.8</v>
      </c>
      <c r="D42" s="15">
        <v>7.62</v>
      </c>
      <c r="E42" s="15">
        <v>48.260000000000005</v>
      </c>
      <c r="F42" s="15">
        <v>251.46</v>
      </c>
      <c r="G42" s="15">
        <v>309.88000000000011</v>
      </c>
      <c r="H42" s="15">
        <v>190.5</v>
      </c>
      <c r="I42" s="15">
        <v>358.14000000000004</v>
      </c>
      <c r="J42" s="15">
        <v>220.98</v>
      </c>
      <c r="K42" s="15">
        <v>553.72000000000014</v>
      </c>
      <c r="L42" s="15">
        <v>690.88</v>
      </c>
      <c r="M42" s="15">
        <v>30.479999999999997</v>
      </c>
      <c r="N42" s="174">
        <f t="shared" si="1"/>
        <v>2824.4800000000005</v>
      </c>
      <c r="O42" s="144">
        <f t="shared" si="4"/>
        <v>42</v>
      </c>
      <c r="P42" s="13"/>
    </row>
    <row r="43" spans="1:16" ht="14.25" x14ac:dyDescent="0.2">
      <c r="A43" s="138">
        <v>1985</v>
      </c>
      <c r="B43" s="15">
        <v>43.179999999999993</v>
      </c>
      <c r="C43" s="15">
        <v>50.79999999999999</v>
      </c>
      <c r="D43" s="15">
        <v>25.4</v>
      </c>
      <c r="E43" s="15">
        <v>22.86</v>
      </c>
      <c r="F43" s="15">
        <v>363.22000000000008</v>
      </c>
      <c r="G43" s="15">
        <v>297.18000000000006</v>
      </c>
      <c r="H43" s="15">
        <v>256.54000000000008</v>
      </c>
      <c r="I43" s="15">
        <v>320.04000000000008</v>
      </c>
      <c r="J43" s="15">
        <v>241.29999999999995</v>
      </c>
      <c r="K43" s="15">
        <v>541.02</v>
      </c>
      <c r="L43" s="15">
        <v>264.16000000000003</v>
      </c>
      <c r="M43" s="15">
        <v>474.98000000000008</v>
      </c>
      <c r="N43" s="174">
        <f t="shared" si="1"/>
        <v>2900.68</v>
      </c>
      <c r="O43" s="144">
        <f t="shared" si="4"/>
        <v>36</v>
      </c>
      <c r="P43" s="13"/>
    </row>
    <row r="44" spans="1:16" ht="14.25" x14ac:dyDescent="0.2">
      <c r="A44" s="138">
        <v>1986</v>
      </c>
      <c r="B44" s="15">
        <v>71.120000000000019</v>
      </c>
      <c r="C44" s="15">
        <v>10.16</v>
      </c>
      <c r="D44" s="15">
        <v>53.34</v>
      </c>
      <c r="E44" s="15">
        <v>99.06</v>
      </c>
      <c r="F44" s="15">
        <v>276.86000000000007</v>
      </c>
      <c r="G44" s="15">
        <v>436.88</v>
      </c>
      <c r="H44" s="15">
        <v>259.08000000000004</v>
      </c>
      <c r="I44" s="15">
        <v>287.02</v>
      </c>
      <c r="J44" s="15">
        <v>383.53999999999996</v>
      </c>
      <c r="K44" s="15">
        <v>726.44</v>
      </c>
      <c r="L44" s="15">
        <v>180.34</v>
      </c>
      <c r="M44" s="15">
        <v>154.93999999999997</v>
      </c>
      <c r="N44" s="174">
        <f t="shared" si="1"/>
        <v>2938.78</v>
      </c>
      <c r="O44" s="144">
        <f t="shared" si="4"/>
        <v>35</v>
      </c>
      <c r="P44" s="13"/>
    </row>
    <row r="45" spans="1:16" ht="14.25" x14ac:dyDescent="0.2">
      <c r="A45" s="138">
        <v>1987</v>
      </c>
      <c r="B45" s="15">
        <v>25.4</v>
      </c>
      <c r="C45" s="15">
        <v>81.28</v>
      </c>
      <c r="D45" s="15">
        <v>5.08</v>
      </c>
      <c r="E45" s="15">
        <v>373.38000000000005</v>
      </c>
      <c r="F45" s="15">
        <v>609.60000000000014</v>
      </c>
      <c r="G45" s="15">
        <v>447.04</v>
      </c>
      <c r="H45" s="15">
        <v>264.16000000000003</v>
      </c>
      <c r="I45" s="15">
        <v>469.90000000000003</v>
      </c>
      <c r="J45" s="15">
        <v>393.69999999999993</v>
      </c>
      <c r="K45" s="15">
        <v>721.36000000000013</v>
      </c>
      <c r="L45" s="15">
        <v>533.4</v>
      </c>
      <c r="M45" s="15">
        <v>388.62</v>
      </c>
      <c r="N45" s="174">
        <f t="shared" si="1"/>
        <v>4312.92</v>
      </c>
      <c r="O45" s="144">
        <f t="shared" si="4"/>
        <v>4</v>
      </c>
      <c r="P45" s="13"/>
    </row>
    <row r="46" spans="1:16" ht="14.25" x14ac:dyDescent="0.2">
      <c r="A46" s="138">
        <v>1988</v>
      </c>
      <c r="B46" s="15">
        <v>2.54</v>
      </c>
      <c r="C46" s="15">
        <v>99.06</v>
      </c>
      <c r="D46" s="15">
        <v>38.1</v>
      </c>
      <c r="E46" s="15">
        <v>38.1</v>
      </c>
      <c r="F46" s="15">
        <v>701.04</v>
      </c>
      <c r="G46" s="15">
        <v>248.92</v>
      </c>
      <c r="H46" s="15">
        <v>429.26000000000005</v>
      </c>
      <c r="I46" s="15">
        <v>327.65999999999997</v>
      </c>
      <c r="J46" s="15">
        <v>414.02000000000004</v>
      </c>
      <c r="K46" s="15">
        <v>629.91999999999996</v>
      </c>
      <c r="L46" s="15">
        <v>297.18</v>
      </c>
      <c r="M46" s="15">
        <v>238.76</v>
      </c>
      <c r="N46" s="174">
        <f t="shared" si="1"/>
        <v>3464.5599999999995</v>
      </c>
      <c r="O46" s="144">
        <f t="shared" si="4"/>
        <v>14</v>
      </c>
      <c r="P46" s="13"/>
    </row>
    <row r="47" spans="1:16" ht="14.25" x14ac:dyDescent="0.2">
      <c r="A47" s="138">
        <v>1989</v>
      </c>
      <c r="B47" s="15">
        <v>20.32</v>
      </c>
      <c r="C47" s="15">
        <v>251.46</v>
      </c>
      <c r="D47" s="15">
        <v>33.020000000000003</v>
      </c>
      <c r="E47" s="15">
        <v>15.24</v>
      </c>
      <c r="F47" s="15">
        <v>368.3</v>
      </c>
      <c r="G47" s="15">
        <v>203.20000000000002</v>
      </c>
      <c r="H47" s="15">
        <v>347.98</v>
      </c>
      <c r="I47" s="15">
        <v>266.7</v>
      </c>
      <c r="J47" s="15">
        <v>144.78</v>
      </c>
      <c r="K47" s="15">
        <v>474.98000000000008</v>
      </c>
      <c r="L47" s="15">
        <v>487.67999999999995</v>
      </c>
      <c r="M47" s="15">
        <v>467.36000000000007</v>
      </c>
      <c r="N47" s="174">
        <f t="shared" si="1"/>
        <v>3081.02</v>
      </c>
      <c r="O47" s="144">
        <f t="shared" si="4"/>
        <v>26</v>
      </c>
      <c r="P47" s="13"/>
    </row>
    <row r="48" spans="1:16" ht="14.25" x14ac:dyDescent="0.2">
      <c r="A48" s="138">
        <v>1990</v>
      </c>
      <c r="B48" s="15">
        <v>20.32</v>
      </c>
      <c r="C48" s="15">
        <v>5.08</v>
      </c>
      <c r="D48" s="15">
        <v>55.88</v>
      </c>
      <c r="E48" s="15">
        <v>66.039999999999992</v>
      </c>
      <c r="F48" s="15">
        <v>416.56</v>
      </c>
      <c r="G48" s="15">
        <v>299.72000000000003</v>
      </c>
      <c r="H48" s="15">
        <v>299.72000000000014</v>
      </c>
      <c r="I48" s="15">
        <v>317.50000000000006</v>
      </c>
      <c r="J48" s="15">
        <v>480.06</v>
      </c>
      <c r="K48" s="15">
        <v>584.20000000000005</v>
      </c>
      <c r="L48" s="15">
        <v>289.56</v>
      </c>
      <c r="M48" s="15">
        <v>127</v>
      </c>
      <c r="N48" s="174">
        <f t="shared" si="1"/>
        <v>2961.64</v>
      </c>
      <c r="O48" s="144">
        <f t="shared" si="4"/>
        <v>34</v>
      </c>
      <c r="P48" s="13"/>
    </row>
    <row r="49" spans="1:16" ht="14.25" x14ac:dyDescent="0.2">
      <c r="A49" s="138">
        <v>1991</v>
      </c>
      <c r="B49" s="15">
        <v>15.24</v>
      </c>
      <c r="C49" s="15">
        <v>43.179999999999993</v>
      </c>
      <c r="D49" s="15">
        <v>86.360000000000014</v>
      </c>
      <c r="E49" s="15">
        <v>53.339999999999996</v>
      </c>
      <c r="F49" s="15">
        <v>266.70000000000005</v>
      </c>
      <c r="G49" s="15">
        <v>292.10000000000002</v>
      </c>
      <c r="H49" s="15">
        <v>243.84000000000003</v>
      </c>
      <c r="I49" s="15">
        <v>220.97999999999996</v>
      </c>
      <c r="J49" s="15">
        <v>279.39999999999998</v>
      </c>
      <c r="K49" s="15">
        <v>203.20000000000002</v>
      </c>
      <c r="L49" s="15">
        <v>510.54000000000008</v>
      </c>
      <c r="M49" s="15">
        <v>134.62000000000003</v>
      </c>
      <c r="N49" s="174">
        <f t="shared" si="1"/>
        <v>2349.5</v>
      </c>
      <c r="O49" s="144">
        <f t="shared" si="4"/>
        <v>62</v>
      </c>
      <c r="P49" s="13"/>
    </row>
    <row r="50" spans="1:16" ht="14.25" x14ac:dyDescent="0.2">
      <c r="A50" s="138">
        <v>1992</v>
      </c>
      <c r="B50" s="15">
        <v>40.639999999999993</v>
      </c>
      <c r="C50" s="15">
        <v>2.54</v>
      </c>
      <c r="D50" s="15">
        <v>12.7</v>
      </c>
      <c r="E50" s="15">
        <v>187.96</v>
      </c>
      <c r="F50" s="15">
        <v>607.06000000000017</v>
      </c>
      <c r="G50" s="15">
        <v>264.16000000000003</v>
      </c>
      <c r="H50" s="15">
        <v>236.22000000000006</v>
      </c>
      <c r="I50" s="15">
        <v>370.84000000000009</v>
      </c>
      <c r="J50" s="15">
        <v>523.24000000000012</v>
      </c>
      <c r="K50" s="15">
        <v>243.83999999999997</v>
      </c>
      <c r="L50" s="15">
        <v>195.58</v>
      </c>
      <c r="M50" s="15">
        <v>139.70000000000002</v>
      </c>
      <c r="N50" s="174">
        <f t="shared" si="1"/>
        <v>2824.4800000000005</v>
      </c>
      <c r="O50" s="144">
        <f t="shared" si="4"/>
        <v>42</v>
      </c>
      <c r="P50" s="13"/>
    </row>
    <row r="51" spans="1:16" ht="14.25" x14ac:dyDescent="0.2">
      <c r="A51" s="138">
        <v>1993</v>
      </c>
      <c r="B51" s="15">
        <v>121.92</v>
      </c>
      <c r="C51" s="15">
        <v>30.479999999999997</v>
      </c>
      <c r="D51" s="15">
        <v>142.24</v>
      </c>
      <c r="E51" s="15">
        <v>81.28</v>
      </c>
      <c r="F51" s="15">
        <v>193.04000000000002</v>
      </c>
      <c r="G51" s="15">
        <v>299.72000000000003</v>
      </c>
      <c r="H51" s="15">
        <v>271.77999999999997</v>
      </c>
      <c r="I51" s="15">
        <v>332.74</v>
      </c>
      <c r="J51" s="15">
        <v>416.56000000000006</v>
      </c>
      <c r="K51" s="15">
        <v>477.5200000000001</v>
      </c>
      <c r="L51" s="15">
        <v>386.08</v>
      </c>
      <c r="M51" s="15">
        <v>137.16</v>
      </c>
      <c r="N51" s="174">
        <f t="shared" si="1"/>
        <v>2890.52</v>
      </c>
      <c r="O51" s="144">
        <f t="shared" si="4"/>
        <v>39</v>
      </c>
      <c r="P51" s="13"/>
    </row>
    <row r="52" spans="1:16" ht="14.25" x14ac:dyDescent="0.2">
      <c r="A52" s="138">
        <v>1994</v>
      </c>
      <c r="B52" s="15">
        <v>106.68000000000002</v>
      </c>
      <c r="C52" s="15">
        <v>15.24</v>
      </c>
      <c r="D52" s="15">
        <v>91.44</v>
      </c>
      <c r="E52" s="15">
        <v>35.56</v>
      </c>
      <c r="F52" s="15">
        <v>210.82</v>
      </c>
      <c r="G52" s="15">
        <v>477.5200000000001</v>
      </c>
      <c r="H52" s="15">
        <v>256.54000000000002</v>
      </c>
      <c r="I52" s="15">
        <v>307.34000000000003</v>
      </c>
      <c r="J52" s="15">
        <v>299.72000000000008</v>
      </c>
      <c r="K52" s="15">
        <v>332.74</v>
      </c>
      <c r="L52" s="15">
        <v>406.4</v>
      </c>
      <c r="M52" s="15">
        <v>33.019999999999996</v>
      </c>
      <c r="N52" s="174">
        <f t="shared" si="1"/>
        <v>2573.0200000000004</v>
      </c>
      <c r="O52" s="144">
        <f t="shared" si="4"/>
        <v>53</v>
      </c>
      <c r="P52" s="13"/>
    </row>
    <row r="53" spans="1:16" ht="14.25" x14ac:dyDescent="0.2">
      <c r="A53" s="138">
        <v>1995</v>
      </c>
      <c r="B53" s="15">
        <v>187.95999999999998</v>
      </c>
      <c r="C53" s="15">
        <v>30.48</v>
      </c>
      <c r="D53" s="15">
        <v>35.56</v>
      </c>
      <c r="E53" s="15">
        <v>274.32000000000005</v>
      </c>
      <c r="F53" s="15">
        <v>350.52</v>
      </c>
      <c r="G53" s="15">
        <v>256.54000000000002</v>
      </c>
      <c r="H53" s="15">
        <v>353.06</v>
      </c>
      <c r="I53" s="15">
        <v>332.74000000000007</v>
      </c>
      <c r="J53" s="15">
        <v>398.78000000000014</v>
      </c>
      <c r="K53" s="15">
        <v>299.72000000000003</v>
      </c>
      <c r="L53" s="15">
        <v>383.53999999999996</v>
      </c>
      <c r="M53" s="15">
        <v>223.51999999999998</v>
      </c>
      <c r="N53" s="174">
        <f t="shared" si="1"/>
        <v>3126.7400000000002</v>
      </c>
      <c r="O53" s="144">
        <f t="shared" si="4"/>
        <v>24</v>
      </c>
      <c r="P53" s="13"/>
    </row>
    <row r="54" spans="1:16" ht="14.25" x14ac:dyDescent="0.2">
      <c r="A54" s="138">
        <v>1996</v>
      </c>
      <c r="B54" s="15">
        <v>411.48</v>
      </c>
      <c r="C54" s="15">
        <v>38.099999999999994</v>
      </c>
      <c r="D54" s="15">
        <v>76.2</v>
      </c>
      <c r="E54" s="15">
        <v>106.68</v>
      </c>
      <c r="F54" s="15">
        <v>246.38000000000002</v>
      </c>
      <c r="G54" s="15">
        <v>530.86</v>
      </c>
      <c r="H54" s="15">
        <v>200.65999999999997</v>
      </c>
      <c r="I54" s="15">
        <v>292.09999999999997</v>
      </c>
      <c r="J54" s="15">
        <v>248.92</v>
      </c>
      <c r="K54" s="15">
        <v>157.48000000000002</v>
      </c>
      <c r="L54" s="15">
        <v>693.42</v>
      </c>
      <c r="M54" s="15">
        <v>172.71999999999997</v>
      </c>
      <c r="N54" s="174">
        <f t="shared" si="1"/>
        <v>3175</v>
      </c>
      <c r="O54" s="144">
        <f t="shared" si="4"/>
        <v>22</v>
      </c>
      <c r="P54" s="13"/>
    </row>
    <row r="55" spans="1:16" ht="14.25" x14ac:dyDescent="0.2">
      <c r="A55" s="138">
        <v>1997</v>
      </c>
      <c r="B55" s="15">
        <v>22.86</v>
      </c>
      <c r="C55" s="15">
        <v>7.62</v>
      </c>
      <c r="D55" s="15">
        <v>5.08</v>
      </c>
      <c r="E55" s="15">
        <v>15.24</v>
      </c>
      <c r="F55" s="15">
        <v>447.03999999999996</v>
      </c>
      <c r="G55" s="15">
        <v>246.38000000000002</v>
      </c>
      <c r="H55" s="15">
        <v>71.11999999999999</v>
      </c>
      <c r="I55" s="15">
        <v>226.06</v>
      </c>
      <c r="J55" s="15">
        <v>287.02</v>
      </c>
      <c r="K55" s="15">
        <v>200.65999999999994</v>
      </c>
      <c r="L55" s="15">
        <v>347.98</v>
      </c>
      <c r="M55" s="15">
        <v>30.48</v>
      </c>
      <c r="N55" s="174">
        <f t="shared" si="1"/>
        <v>1907.54</v>
      </c>
      <c r="O55" s="144">
        <f t="shared" si="4"/>
        <v>65</v>
      </c>
      <c r="P55" s="13"/>
    </row>
    <row r="56" spans="1:16" ht="14.25" x14ac:dyDescent="0.2">
      <c r="A56" s="138">
        <v>1998</v>
      </c>
      <c r="B56" s="15">
        <v>15.24</v>
      </c>
      <c r="C56" s="15">
        <v>5.08</v>
      </c>
      <c r="D56" s="15">
        <v>12.7</v>
      </c>
      <c r="E56" s="15">
        <v>208.28</v>
      </c>
      <c r="F56" s="15">
        <v>370.84</v>
      </c>
      <c r="G56" s="15">
        <v>393.70000000000005</v>
      </c>
      <c r="H56" s="15">
        <v>304.8</v>
      </c>
      <c r="I56" s="15">
        <v>360.68</v>
      </c>
      <c r="J56" s="15">
        <v>289.56000000000006</v>
      </c>
      <c r="K56" s="15">
        <v>299.72000000000003</v>
      </c>
      <c r="L56" s="15">
        <v>325.12</v>
      </c>
      <c r="M56" s="15">
        <v>424.18000000000006</v>
      </c>
      <c r="N56" s="174">
        <f t="shared" si="1"/>
        <v>3009.9000000000005</v>
      </c>
      <c r="O56" s="144">
        <f t="shared" si="4"/>
        <v>29</v>
      </c>
      <c r="P56" s="13"/>
    </row>
    <row r="57" spans="1:16" ht="14.25" x14ac:dyDescent="0.2">
      <c r="A57" s="138">
        <v>1999</v>
      </c>
      <c r="B57" s="15">
        <v>48.26</v>
      </c>
      <c r="C57" s="15">
        <v>66.040000000000006</v>
      </c>
      <c r="D57" s="15">
        <v>160.02000000000001</v>
      </c>
      <c r="E57" s="15">
        <v>259.08</v>
      </c>
      <c r="F57" s="15">
        <v>243.84</v>
      </c>
      <c r="G57" s="15">
        <v>408.94000000000011</v>
      </c>
      <c r="H57" s="15">
        <v>292.10000000000008</v>
      </c>
      <c r="I57" s="15">
        <v>383.54000000000008</v>
      </c>
      <c r="J57" s="15">
        <v>312.42</v>
      </c>
      <c r="K57" s="15">
        <v>292.10000000000002</v>
      </c>
      <c r="L57" s="15">
        <v>675.6400000000001</v>
      </c>
      <c r="M57" s="15">
        <v>734.06</v>
      </c>
      <c r="N57" s="174">
        <f t="shared" si="1"/>
        <v>3876.0400000000004</v>
      </c>
      <c r="O57" s="144">
        <f t="shared" si="4"/>
        <v>5</v>
      </c>
      <c r="P57" s="13"/>
    </row>
    <row r="58" spans="1:16" ht="14.25" x14ac:dyDescent="0.2">
      <c r="A58" s="138">
        <v>2000</v>
      </c>
      <c r="B58" s="15">
        <v>160.01999999999995</v>
      </c>
      <c r="C58" s="15">
        <v>7.62</v>
      </c>
      <c r="D58" s="15">
        <v>7.62</v>
      </c>
      <c r="E58" s="15">
        <v>73.66</v>
      </c>
      <c r="F58" s="15">
        <v>378.46</v>
      </c>
      <c r="G58" s="15">
        <v>561.33999999999992</v>
      </c>
      <c r="H58" s="15">
        <v>289.56</v>
      </c>
      <c r="I58" s="15">
        <v>307.34000000000009</v>
      </c>
      <c r="J58" s="15">
        <v>304.79999999999995</v>
      </c>
      <c r="K58" s="15">
        <v>822.96000000000015</v>
      </c>
      <c r="L58" s="15">
        <v>205.73999999999995</v>
      </c>
      <c r="M58" s="15">
        <v>568.96</v>
      </c>
      <c r="N58" s="174">
        <f t="shared" si="1"/>
        <v>3688.08</v>
      </c>
      <c r="O58" s="144">
        <f t="shared" si="4"/>
        <v>10</v>
      </c>
      <c r="P58" s="13"/>
    </row>
    <row r="59" spans="1:16" ht="14.25" x14ac:dyDescent="0.2">
      <c r="A59" s="138">
        <v>2001</v>
      </c>
      <c r="B59" s="15">
        <v>81.28</v>
      </c>
      <c r="C59" s="15">
        <v>0</v>
      </c>
      <c r="D59" s="15">
        <v>73.66</v>
      </c>
      <c r="E59" s="15">
        <v>20.32</v>
      </c>
      <c r="F59" s="15">
        <v>238.76</v>
      </c>
      <c r="G59" s="15">
        <v>167.64</v>
      </c>
      <c r="H59" s="15">
        <v>309.87999999999994</v>
      </c>
      <c r="I59" s="15">
        <v>350.52000000000004</v>
      </c>
      <c r="J59" s="15">
        <v>320.03999999999996</v>
      </c>
      <c r="K59" s="15">
        <v>238.76000000000005</v>
      </c>
      <c r="L59" s="15">
        <v>416.56</v>
      </c>
      <c r="M59" s="15">
        <v>505.46</v>
      </c>
      <c r="N59" s="174">
        <f t="shared" si="1"/>
        <v>2722.88</v>
      </c>
      <c r="O59" s="144">
        <f t="shared" si="4"/>
        <v>47</v>
      </c>
    </row>
    <row r="60" spans="1:16" ht="14.25" x14ac:dyDescent="0.2">
      <c r="A60" s="138">
        <v>2002</v>
      </c>
      <c r="B60" s="15">
        <v>142.24</v>
      </c>
      <c r="C60" s="15">
        <v>12.7</v>
      </c>
      <c r="D60" s="15">
        <v>99.06</v>
      </c>
      <c r="E60" s="15">
        <v>132.07999999999998</v>
      </c>
      <c r="F60" s="15">
        <v>93.98</v>
      </c>
      <c r="G60" s="15">
        <v>238.76</v>
      </c>
      <c r="H60" s="15">
        <v>477.52000000000004</v>
      </c>
      <c r="I60" s="15">
        <v>487.67999999999995</v>
      </c>
      <c r="J60" s="15">
        <v>383.54</v>
      </c>
      <c r="K60" s="15">
        <v>393.7000000000001</v>
      </c>
      <c r="L60" s="15">
        <v>281.94</v>
      </c>
      <c r="M60" s="15">
        <v>27.939999999999998</v>
      </c>
      <c r="N60" s="174">
        <f t="shared" si="1"/>
        <v>2771.1400000000003</v>
      </c>
      <c r="O60" s="144">
        <f t="shared" si="4"/>
        <v>46</v>
      </c>
    </row>
    <row r="61" spans="1:16" ht="14.25" x14ac:dyDescent="0.2">
      <c r="A61" s="138">
        <v>2003</v>
      </c>
      <c r="B61" s="15">
        <v>45.719999999999992</v>
      </c>
      <c r="C61" s="15">
        <v>10.16</v>
      </c>
      <c r="D61" s="15">
        <v>20.32</v>
      </c>
      <c r="E61" s="15">
        <v>167.64000000000001</v>
      </c>
      <c r="F61" s="15">
        <v>373.38</v>
      </c>
      <c r="G61" s="15">
        <v>342.9</v>
      </c>
      <c r="H61" s="15">
        <v>424.18</v>
      </c>
      <c r="I61" s="15">
        <v>426.72000000000014</v>
      </c>
      <c r="J61" s="15">
        <v>426.71999999999997</v>
      </c>
      <c r="K61" s="15">
        <v>132.08000000000004</v>
      </c>
      <c r="L61" s="15">
        <v>497.84000000000015</v>
      </c>
      <c r="M61" s="15">
        <v>421.64000000000004</v>
      </c>
      <c r="N61" s="174">
        <f t="shared" si="1"/>
        <v>3289.2999999999997</v>
      </c>
      <c r="O61" s="144">
        <f t="shared" si="4"/>
        <v>19</v>
      </c>
    </row>
    <row r="62" spans="1:16" ht="14.25" x14ac:dyDescent="0.2">
      <c r="A62" s="138">
        <v>2004</v>
      </c>
      <c r="B62" s="15">
        <v>27.939999999999998</v>
      </c>
      <c r="C62" s="15">
        <v>0</v>
      </c>
      <c r="D62" s="15">
        <v>66.039999999999992</v>
      </c>
      <c r="E62" s="15">
        <v>152.4</v>
      </c>
      <c r="F62" s="15">
        <v>368.3</v>
      </c>
      <c r="G62" s="15">
        <v>355.6</v>
      </c>
      <c r="H62" s="15">
        <v>248.92000000000002</v>
      </c>
      <c r="I62" s="15">
        <v>414.02000000000004</v>
      </c>
      <c r="J62" s="15">
        <v>411.48</v>
      </c>
      <c r="K62" s="15">
        <v>342.90000000000003</v>
      </c>
      <c r="L62" s="15">
        <v>350.5200000000001</v>
      </c>
      <c r="M62" s="15">
        <v>154.94</v>
      </c>
      <c r="N62" s="174">
        <f t="shared" si="1"/>
        <v>2893.06</v>
      </c>
      <c r="O62" s="144">
        <f t="shared" si="4"/>
        <v>38</v>
      </c>
    </row>
    <row r="63" spans="1:16" ht="14.25" x14ac:dyDescent="0.2">
      <c r="A63" s="138">
        <v>2005</v>
      </c>
      <c r="B63" s="15">
        <v>114.30000000000001</v>
      </c>
      <c r="C63" s="15">
        <v>25.4</v>
      </c>
      <c r="D63" s="15">
        <v>45.72</v>
      </c>
      <c r="E63" s="15">
        <v>396.24</v>
      </c>
      <c r="F63" s="15">
        <v>342.9</v>
      </c>
      <c r="G63" s="15">
        <v>297.18000000000006</v>
      </c>
      <c r="H63" s="15">
        <v>167.64</v>
      </c>
      <c r="I63" s="15">
        <v>210.82000000000002</v>
      </c>
      <c r="J63" s="15">
        <v>307.33999999999997</v>
      </c>
      <c r="K63" s="15">
        <v>208.28</v>
      </c>
      <c r="L63" s="15">
        <v>731.52</v>
      </c>
      <c r="M63" s="15">
        <v>160.01999999999998</v>
      </c>
      <c r="N63" s="174">
        <f t="shared" si="1"/>
        <v>3007.36</v>
      </c>
      <c r="O63" s="144">
        <f t="shared" si="4"/>
        <v>30</v>
      </c>
    </row>
    <row r="64" spans="1:16" ht="14.25" x14ac:dyDescent="0.2">
      <c r="A64" s="138">
        <v>2006</v>
      </c>
      <c r="B64" s="15">
        <v>81.280000000000015</v>
      </c>
      <c r="C64" s="15">
        <v>25.4</v>
      </c>
      <c r="D64" s="15">
        <v>78.739999999999995</v>
      </c>
      <c r="E64" s="15">
        <v>119.38000000000001</v>
      </c>
      <c r="F64" s="15">
        <v>368.30000000000007</v>
      </c>
      <c r="G64" s="15">
        <v>228.59999999999997</v>
      </c>
      <c r="H64" s="15">
        <v>281.94000000000005</v>
      </c>
      <c r="I64" s="15">
        <v>294.64</v>
      </c>
      <c r="J64" s="15">
        <v>375.92000000000007</v>
      </c>
      <c r="K64" s="15">
        <v>284.48000000000008</v>
      </c>
      <c r="L64" s="15">
        <v>764.54000000000008</v>
      </c>
      <c r="M64" s="15">
        <v>195.58</v>
      </c>
      <c r="N64" s="174">
        <f t="shared" si="1"/>
        <v>3098.8</v>
      </c>
      <c r="O64" s="144">
        <f t="shared" si="4"/>
        <v>25</v>
      </c>
    </row>
    <row r="65" spans="1:15" ht="14.25" x14ac:dyDescent="0.2">
      <c r="A65" s="138">
        <v>2007</v>
      </c>
      <c r="B65" s="15">
        <v>2.54</v>
      </c>
      <c r="C65" s="15">
        <v>10.16</v>
      </c>
      <c r="D65" s="15">
        <v>38.099999999999994</v>
      </c>
      <c r="E65" s="15">
        <v>357</v>
      </c>
      <c r="F65" s="15">
        <v>375</v>
      </c>
      <c r="G65" s="15">
        <v>315</v>
      </c>
      <c r="H65" s="15">
        <v>351</v>
      </c>
      <c r="I65" s="15">
        <v>281</v>
      </c>
      <c r="J65" s="15">
        <v>427</v>
      </c>
      <c r="K65" s="15">
        <v>389</v>
      </c>
      <c r="L65" s="15">
        <v>419</v>
      </c>
      <c r="M65" s="15">
        <v>315</v>
      </c>
      <c r="N65" s="174">
        <f t="shared" si="1"/>
        <v>3279.8</v>
      </c>
      <c r="O65" s="144">
        <f t="shared" si="4"/>
        <v>20</v>
      </c>
    </row>
    <row r="66" spans="1:15" ht="14.25" x14ac:dyDescent="0.2">
      <c r="A66" s="138">
        <v>2008</v>
      </c>
      <c r="B66" s="15">
        <v>12</v>
      </c>
      <c r="C66" s="15">
        <v>29</v>
      </c>
      <c r="D66" s="15">
        <v>11</v>
      </c>
      <c r="E66" s="15">
        <v>44</v>
      </c>
      <c r="F66" s="15">
        <v>158</v>
      </c>
      <c r="G66" s="15">
        <v>122</v>
      </c>
      <c r="H66" s="15">
        <v>306</v>
      </c>
      <c r="I66" s="15">
        <v>346</v>
      </c>
      <c r="J66" s="15">
        <v>153</v>
      </c>
      <c r="K66" s="15">
        <v>263</v>
      </c>
      <c r="L66" s="15">
        <v>797</v>
      </c>
      <c r="M66" s="15">
        <v>117</v>
      </c>
      <c r="N66" s="174">
        <f t="shared" si="1"/>
        <v>2358</v>
      </c>
      <c r="O66" s="144">
        <f t="shared" si="4"/>
        <v>61</v>
      </c>
    </row>
    <row r="67" spans="1:15" ht="14.25" x14ac:dyDescent="0.2">
      <c r="A67" s="138">
        <v>2009</v>
      </c>
      <c r="B67" s="15">
        <v>52</v>
      </c>
      <c r="C67" s="15">
        <v>51</v>
      </c>
      <c r="D67" s="15">
        <v>27</v>
      </c>
      <c r="E67" s="15">
        <v>34</v>
      </c>
      <c r="F67" s="15">
        <v>393</v>
      </c>
      <c r="G67" s="15">
        <v>289</v>
      </c>
      <c r="H67" s="15">
        <v>362</v>
      </c>
      <c r="I67" s="15">
        <v>480</v>
      </c>
      <c r="J67" s="15">
        <v>146</v>
      </c>
      <c r="K67" s="15">
        <v>465</v>
      </c>
      <c r="L67" s="15">
        <v>646</v>
      </c>
      <c r="M67" s="15">
        <v>48</v>
      </c>
      <c r="N67" s="174">
        <f t="shared" ref="N67:N77" si="5">IF(COUNT(B67:M67)=12,SUM(B67:M67),"")</f>
        <v>2993</v>
      </c>
      <c r="O67" s="144">
        <f t="shared" si="4"/>
        <v>32</v>
      </c>
    </row>
    <row r="68" spans="1:15" ht="14.25" x14ac:dyDescent="0.2">
      <c r="A68" s="138">
        <v>2010</v>
      </c>
      <c r="B68" s="15">
        <v>23</v>
      </c>
      <c r="C68" s="15">
        <v>68</v>
      </c>
      <c r="D68" s="15">
        <v>53</v>
      </c>
      <c r="E68" s="15">
        <v>88</v>
      </c>
      <c r="F68" s="15">
        <v>219</v>
      </c>
      <c r="G68" s="15">
        <v>353</v>
      </c>
      <c r="H68" s="15">
        <v>323</v>
      </c>
      <c r="I68" s="15">
        <v>466</v>
      </c>
      <c r="J68" s="15">
        <v>309</v>
      </c>
      <c r="K68" s="15">
        <v>537</v>
      </c>
      <c r="L68" s="15">
        <v>745</v>
      </c>
      <c r="M68" s="15">
        <v>1251</v>
      </c>
      <c r="N68" s="174">
        <f t="shared" si="5"/>
        <v>4435</v>
      </c>
      <c r="O68" s="144">
        <f t="shared" si="4"/>
        <v>3</v>
      </c>
    </row>
    <row r="69" spans="1:15" ht="14.25" x14ac:dyDescent="0.2">
      <c r="A69" s="138">
        <v>2011</v>
      </c>
      <c r="B69" s="15">
        <v>166</v>
      </c>
      <c r="C69" s="15">
        <v>82</v>
      </c>
      <c r="D69" s="15">
        <v>28</v>
      </c>
      <c r="E69" s="15">
        <v>66</v>
      </c>
      <c r="F69" s="15">
        <v>209</v>
      </c>
      <c r="G69" s="15">
        <v>250</v>
      </c>
      <c r="H69" s="15">
        <v>464</v>
      </c>
      <c r="I69" s="15">
        <v>249</v>
      </c>
      <c r="J69" s="15">
        <v>170</v>
      </c>
      <c r="K69" s="15">
        <v>348</v>
      </c>
      <c r="L69" s="15">
        <v>1120</v>
      </c>
      <c r="M69" s="15">
        <v>591</v>
      </c>
      <c r="N69" s="174">
        <f t="shared" si="5"/>
        <v>3743</v>
      </c>
      <c r="O69" s="144">
        <f t="shared" si="4"/>
        <v>7</v>
      </c>
    </row>
    <row r="70" spans="1:15" x14ac:dyDescent="0.2">
      <c r="A70" s="138">
        <v>2012</v>
      </c>
      <c r="B70" s="15">
        <v>7</v>
      </c>
      <c r="C70" s="15">
        <v>25</v>
      </c>
      <c r="D70" s="15">
        <v>49</v>
      </c>
      <c r="E70" s="15">
        <v>156</v>
      </c>
      <c r="F70" s="15">
        <v>255</v>
      </c>
      <c r="G70" s="15">
        <v>208</v>
      </c>
      <c r="H70" s="15">
        <v>341</v>
      </c>
      <c r="I70" s="15" t="s">
        <v>60</v>
      </c>
      <c r="J70" s="15" t="s">
        <v>60</v>
      </c>
      <c r="K70" s="15">
        <v>223</v>
      </c>
      <c r="L70" s="15">
        <v>679</v>
      </c>
      <c r="M70" s="15">
        <v>532</v>
      </c>
      <c r="N70" s="174"/>
    </row>
    <row r="71" spans="1:15" ht="14.25" x14ac:dyDescent="0.2">
      <c r="A71" s="138">
        <v>2013</v>
      </c>
      <c r="B71" s="15">
        <v>11</v>
      </c>
      <c r="C71" s="15">
        <v>42</v>
      </c>
      <c r="D71" s="15">
        <v>93</v>
      </c>
      <c r="E71" s="15">
        <v>146</v>
      </c>
      <c r="F71" s="15">
        <v>347</v>
      </c>
      <c r="G71" s="15">
        <v>262</v>
      </c>
      <c r="H71" s="15">
        <v>370</v>
      </c>
      <c r="I71" s="15">
        <v>416</v>
      </c>
      <c r="J71" s="15">
        <v>238</v>
      </c>
      <c r="K71" s="15">
        <v>312</v>
      </c>
      <c r="L71" s="15">
        <v>228</v>
      </c>
      <c r="M71" s="15">
        <v>119</v>
      </c>
      <c r="N71" s="174">
        <f t="shared" si="5"/>
        <v>2584</v>
      </c>
      <c r="O71" s="144">
        <f t="shared" ref="O71:O73" si="6">RANK(N71,N$5:N$85,0)</f>
        <v>52</v>
      </c>
    </row>
    <row r="72" spans="1:15" ht="14.25" x14ac:dyDescent="0.2">
      <c r="A72" s="138">
        <v>2014</v>
      </c>
      <c r="B72" s="15">
        <v>25</v>
      </c>
      <c r="C72" s="15">
        <v>18</v>
      </c>
      <c r="D72" s="15">
        <v>28</v>
      </c>
      <c r="E72" s="15">
        <v>158</v>
      </c>
      <c r="F72" s="15">
        <v>434</v>
      </c>
      <c r="G72" s="15">
        <v>211</v>
      </c>
      <c r="H72" s="15">
        <v>87</v>
      </c>
      <c r="I72" s="15">
        <v>290</v>
      </c>
      <c r="J72" s="15">
        <v>205</v>
      </c>
      <c r="K72" s="15">
        <v>348</v>
      </c>
      <c r="L72" s="15">
        <v>726</v>
      </c>
      <c r="M72" s="15">
        <v>367</v>
      </c>
      <c r="N72" s="174">
        <f t="shared" si="5"/>
        <v>2897</v>
      </c>
      <c r="O72" s="144">
        <f t="shared" si="6"/>
        <v>37</v>
      </c>
    </row>
    <row r="73" spans="1:15" ht="14.25" x14ac:dyDescent="0.2">
      <c r="A73" s="138">
        <v>2015</v>
      </c>
      <c r="B73" s="15">
        <v>20</v>
      </c>
      <c r="C73" s="15">
        <v>41</v>
      </c>
      <c r="D73" s="15">
        <v>25</v>
      </c>
      <c r="E73" s="15">
        <v>41</v>
      </c>
      <c r="F73" s="15">
        <v>107</v>
      </c>
      <c r="G73" s="15">
        <v>95</v>
      </c>
      <c r="H73" s="15">
        <v>111</v>
      </c>
      <c r="I73" s="15">
        <v>160</v>
      </c>
      <c r="J73" s="15">
        <v>371</v>
      </c>
      <c r="K73" s="15">
        <v>257</v>
      </c>
      <c r="L73" s="15">
        <v>188</v>
      </c>
      <c r="M73" s="15">
        <v>220</v>
      </c>
      <c r="N73" s="174">
        <f t="shared" si="5"/>
        <v>1636</v>
      </c>
      <c r="O73" s="144">
        <f t="shared" si="6"/>
        <v>66</v>
      </c>
    </row>
    <row r="74" spans="1:15" x14ac:dyDescent="0.2">
      <c r="A74" s="138">
        <v>2016</v>
      </c>
      <c r="B74" s="15">
        <v>18</v>
      </c>
      <c r="C74" s="15">
        <v>44</v>
      </c>
      <c r="D74" s="15">
        <v>15</v>
      </c>
      <c r="E74" s="15">
        <v>160</v>
      </c>
      <c r="F74" s="15">
        <v>261</v>
      </c>
      <c r="G74" s="15">
        <v>244</v>
      </c>
      <c r="H74" s="15">
        <v>301</v>
      </c>
      <c r="I74" s="15">
        <v>201</v>
      </c>
      <c r="J74" s="15">
        <v>461</v>
      </c>
      <c r="K74" s="15">
        <v>404</v>
      </c>
      <c r="L74" s="15">
        <v>784</v>
      </c>
      <c r="M74" s="15"/>
      <c r="N74" s="174"/>
    </row>
    <row r="75" spans="1:15" ht="14.25" x14ac:dyDescent="0.2">
      <c r="A75" s="138">
        <v>2017</v>
      </c>
      <c r="B75" s="15">
        <v>22</v>
      </c>
      <c r="C75" s="15">
        <v>3</v>
      </c>
      <c r="D75" s="15">
        <v>40</v>
      </c>
      <c r="E75" s="15">
        <v>123</v>
      </c>
      <c r="F75" s="15">
        <v>380</v>
      </c>
      <c r="G75" s="15">
        <v>119</v>
      </c>
      <c r="H75" s="15">
        <v>336</v>
      </c>
      <c r="I75" s="15">
        <v>299</v>
      </c>
      <c r="J75" s="15">
        <v>143</v>
      </c>
      <c r="K75" s="15">
        <v>256</v>
      </c>
      <c r="L75" s="15">
        <v>515</v>
      </c>
      <c r="M75" s="15">
        <v>330</v>
      </c>
      <c r="N75" s="174">
        <f t="shared" si="5"/>
        <v>2566</v>
      </c>
      <c r="O75" s="144">
        <f t="shared" ref="O75:O79" si="7">RANK(N75,N$5:N$85,0)</f>
        <v>54</v>
      </c>
    </row>
    <row r="76" spans="1:15" ht="14.25" x14ac:dyDescent="0.2">
      <c r="A76" s="138">
        <v>2018</v>
      </c>
      <c r="B76" s="15">
        <v>360</v>
      </c>
      <c r="C76" s="15">
        <v>2</v>
      </c>
      <c r="D76" s="15">
        <v>137</v>
      </c>
      <c r="E76" s="15">
        <v>33</v>
      </c>
      <c r="F76" s="15">
        <v>177</v>
      </c>
      <c r="G76" s="15">
        <v>461</v>
      </c>
      <c r="H76" s="15">
        <v>251</v>
      </c>
      <c r="I76" s="15">
        <v>173</v>
      </c>
      <c r="J76" s="15">
        <v>48</v>
      </c>
      <c r="K76" s="15">
        <v>358</v>
      </c>
      <c r="L76" s="15">
        <v>404</v>
      </c>
      <c r="M76" s="15">
        <v>17</v>
      </c>
      <c r="N76" s="174">
        <f t="shared" si="5"/>
        <v>2421</v>
      </c>
      <c r="O76" s="144">
        <f t="shared" si="7"/>
        <v>59</v>
      </c>
    </row>
    <row r="77" spans="1:15" ht="14.25" x14ac:dyDescent="0.2">
      <c r="A77" s="138">
        <v>2019</v>
      </c>
      <c r="B77" s="15">
        <v>36</v>
      </c>
      <c r="C77" s="15">
        <v>16</v>
      </c>
      <c r="D77" s="15">
        <v>38</v>
      </c>
      <c r="E77" s="15">
        <v>148</v>
      </c>
      <c r="F77" s="15">
        <v>159</v>
      </c>
      <c r="G77" s="15">
        <v>209</v>
      </c>
      <c r="H77" s="15">
        <v>381</v>
      </c>
      <c r="I77" s="15">
        <v>326</v>
      </c>
      <c r="J77" s="15">
        <v>297</v>
      </c>
      <c r="K77" s="15">
        <v>361</v>
      </c>
      <c r="L77" s="15">
        <v>429</v>
      </c>
      <c r="M77" s="15">
        <v>238</v>
      </c>
      <c r="N77" s="174">
        <f t="shared" si="5"/>
        <v>2638</v>
      </c>
      <c r="O77" s="144">
        <f t="shared" si="7"/>
        <v>50</v>
      </c>
    </row>
    <row r="78" spans="1:15" ht="14.25" x14ac:dyDescent="0.2">
      <c r="A78" s="138">
        <v>2020</v>
      </c>
      <c r="B78" s="15">
        <v>63</v>
      </c>
      <c r="C78" s="15">
        <v>39</v>
      </c>
      <c r="D78" s="15">
        <v>8</v>
      </c>
      <c r="E78" s="15">
        <v>63</v>
      </c>
      <c r="F78" s="15">
        <v>119</v>
      </c>
      <c r="G78" s="15">
        <v>321</v>
      </c>
      <c r="H78" s="15">
        <v>185</v>
      </c>
      <c r="I78" s="15">
        <v>289</v>
      </c>
      <c r="J78" s="15">
        <v>428</v>
      </c>
      <c r="K78" s="15">
        <v>161</v>
      </c>
      <c r="L78" s="15">
        <v>440</v>
      </c>
      <c r="M78" s="15">
        <v>383</v>
      </c>
      <c r="N78" s="174">
        <f t="shared" ref="N78" si="8">IF(COUNT(B78:M78)=12,SUM(B78:M78),"")</f>
        <v>2499</v>
      </c>
      <c r="O78" s="144">
        <f t="shared" si="7"/>
        <v>56</v>
      </c>
    </row>
    <row r="79" spans="1:15" ht="14.25" x14ac:dyDescent="0.2">
      <c r="A79" s="138">
        <v>2021</v>
      </c>
      <c r="B79" s="15">
        <v>65</v>
      </c>
      <c r="C79" s="15">
        <v>22</v>
      </c>
      <c r="D79" s="15">
        <v>91</v>
      </c>
      <c r="E79" s="15">
        <v>131</v>
      </c>
      <c r="F79" s="15">
        <v>269</v>
      </c>
      <c r="G79" s="15">
        <v>342</v>
      </c>
      <c r="H79" s="15">
        <v>264</v>
      </c>
      <c r="I79" s="15">
        <v>500</v>
      </c>
      <c r="J79" s="15">
        <v>264</v>
      </c>
      <c r="K79" s="15">
        <v>176</v>
      </c>
      <c r="L79" s="15">
        <v>492</v>
      </c>
      <c r="M79" s="15">
        <v>162</v>
      </c>
      <c r="N79" s="174">
        <f t="shared" ref="N79" si="9">IF(COUNT(B79:M79)=12,SUM(B79:M79),"")</f>
        <v>2778</v>
      </c>
      <c r="O79" s="144">
        <f t="shared" si="7"/>
        <v>45</v>
      </c>
    </row>
    <row r="80" spans="1:15" ht="14.25" x14ac:dyDescent="0.2">
      <c r="A80" s="138">
        <v>2022</v>
      </c>
      <c r="B80" s="3">
        <v>26</v>
      </c>
      <c r="C80" s="3">
        <v>27</v>
      </c>
      <c r="D80" s="3">
        <v>82</v>
      </c>
      <c r="E80" s="3">
        <v>236</v>
      </c>
      <c r="F80" s="3">
        <v>326</v>
      </c>
      <c r="G80" s="3">
        <v>541</v>
      </c>
      <c r="H80" s="3">
        <v>482</v>
      </c>
      <c r="I80" s="3">
        <v>444</v>
      </c>
      <c r="J80" s="3">
        <v>270</v>
      </c>
      <c r="K80" s="3">
        <v>309</v>
      </c>
      <c r="L80" s="3">
        <v>419</v>
      </c>
      <c r="M80" s="3">
        <v>98</v>
      </c>
      <c r="N80" s="174">
        <f t="shared" ref="N80:N81" si="10">IF(COUNT(B80:M80)=12,SUM(B80:M80),"")</f>
        <v>3260</v>
      </c>
      <c r="O80" s="144">
        <f t="shared" ref="O80:O81" si="11">RANK(N80,N$5:N$85,0)</f>
        <v>21</v>
      </c>
    </row>
    <row r="81" spans="1:15" ht="14.25" x14ac:dyDescent="0.2">
      <c r="A81" s="138">
        <v>2023</v>
      </c>
      <c r="B81" s="3">
        <v>83</v>
      </c>
      <c r="C81" s="3">
        <v>1</v>
      </c>
      <c r="D81" s="3">
        <v>9</v>
      </c>
      <c r="E81" s="3">
        <v>1</v>
      </c>
      <c r="F81" s="3">
        <v>176</v>
      </c>
      <c r="G81" s="3">
        <v>254</v>
      </c>
      <c r="H81" s="3">
        <v>216</v>
      </c>
      <c r="I81" s="3">
        <v>253</v>
      </c>
      <c r="J81" s="3">
        <v>275</v>
      </c>
      <c r="K81" s="3">
        <v>181</v>
      </c>
      <c r="L81" s="3">
        <v>378</v>
      </c>
      <c r="M81" s="3">
        <v>87</v>
      </c>
      <c r="N81" s="174">
        <f t="shared" si="10"/>
        <v>1914</v>
      </c>
      <c r="O81" s="144">
        <f t="shared" si="11"/>
        <v>64</v>
      </c>
    </row>
    <row r="82" spans="1:15" ht="14.25" x14ac:dyDescent="0.2">
      <c r="A82" s="138">
        <v>2024</v>
      </c>
      <c r="B82" s="15"/>
      <c r="C82" s="15"/>
      <c r="D82" s="15"/>
      <c r="E82" s="15"/>
      <c r="F82" s="15"/>
      <c r="G82" s="15"/>
      <c r="H82" s="15"/>
      <c r="I82" s="15"/>
      <c r="J82" s="15"/>
      <c r="K82" s="15"/>
      <c r="L82" s="15"/>
      <c r="M82" s="15"/>
      <c r="N82" s="174"/>
      <c r="O82" s="144"/>
    </row>
    <row r="83" spans="1:15" ht="14.25" x14ac:dyDescent="0.2">
      <c r="A83" s="138">
        <v>2025</v>
      </c>
      <c r="B83" s="15"/>
      <c r="C83" s="15"/>
      <c r="D83" s="15"/>
      <c r="E83" s="15"/>
      <c r="F83" s="15"/>
      <c r="G83" s="15"/>
      <c r="H83" s="15"/>
      <c r="I83" s="15"/>
      <c r="J83" s="15"/>
      <c r="K83" s="15"/>
      <c r="L83" s="15"/>
      <c r="M83" s="15"/>
      <c r="N83" s="174"/>
      <c r="O83" s="144"/>
    </row>
    <row r="84" spans="1:15" ht="14.25" x14ac:dyDescent="0.2">
      <c r="A84" s="138">
        <v>2026</v>
      </c>
      <c r="B84" s="15"/>
      <c r="C84" s="15"/>
      <c r="D84" s="15"/>
      <c r="E84" s="15"/>
      <c r="F84" s="15"/>
      <c r="G84" s="15"/>
      <c r="H84" s="15"/>
      <c r="I84" s="15"/>
      <c r="J84" s="15"/>
      <c r="K84" s="15"/>
      <c r="L84" s="15"/>
      <c r="M84" s="15"/>
      <c r="N84" s="174"/>
      <c r="O84" s="144"/>
    </row>
    <row r="85" spans="1:15" ht="13.5" thickBot="1" x14ac:dyDescent="0.25">
      <c r="A85" s="146"/>
      <c r="B85" s="15"/>
      <c r="C85" s="15"/>
      <c r="D85" s="15"/>
      <c r="E85" s="15"/>
      <c r="F85" s="15"/>
      <c r="G85" s="15"/>
      <c r="H85" s="15"/>
      <c r="I85" s="15"/>
      <c r="J85" s="15"/>
      <c r="K85" s="15"/>
      <c r="L85" s="15"/>
      <c r="M85" s="15"/>
      <c r="N85" s="175"/>
    </row>
    <row r="86" spans="1:15" x14ac:dyDescent="0.2">
      <c r="A86" s="147" t="s">
        <v>603</v>
      </c>
      <c r="B86" s="105">
        <f>AVERAGE(B5:B85)</f>
        <v>87.845733333333314</v>
      </c>
      <c r="C86" s="105">
        <f>AVERAGE(C5:C85)</f>
        <v>37.191424657534235</v>
      </c>
      <c r="D86" s="105">
        <f t="shared" ref="D86:N86" si="12">AVERAGE(D5:D85)</f>
        <v>45.451260273972593</v>
      </c>
      <c r="E86" s="105">
        <f t="shared" si="12"/>
        <v>125.88565333333332</v>
      </c>
      <c r="F86" s="105">
        <f t="shared" si="12"/>
        <v>322.38813513513514</v>
      </c>
      <c r="G86" s="105">
        <f t="shared" si="12"/>
        <v>301.83262162162163</v>
      </c>
      <c r="H86" s="105">
        <f t="shared" si="12"/>
        <v>305.00521621621618</v>
      </c>
      <c r="I86" s="105">
        <f t="shared" si="12"/>
        <v>330.14052777777783</v>
      </c>
      <c r="J86" s="105">
        <f t="shared" si="12"/>
        <v>311.69320547945205</v>
      </c>
      <c r="K86" s="105">
        <f t="shared" si="12"/>
        <v>417.99296000000004</v>
      </c>
      <c r="L86" s="105">
        <f t="shared" si="12"/>
        <v>491.68152631578948</v>
      </c>
      <c r="M86" s="105">
        <f t="shared" si="12"/>
        <v>292.32624324324331</v>
      </c>
      <c r="N86" s="105">
        <f t="shared" si="12"/>
        <v>3033.3157878787874</v>
      </c>
    </row>
    <row r="87" spans="1:15" x14ac:dyDescent="0.2">
      <c r="A87" s="148" t="s">
        <v>604</v>
      </c>
      <c r="B87" s="3">
        <f>STDEV(B5:B85)</f>
        <v>107.55201042830944</v>
      </c>
      <c r="C87" s="3">
        <f>STDEV(C5:C85)</f>
        <v>42.105362812934281</v>
      </c>
      <c r="D87" s="3">
        <f t="shared" ref="D87:N87" si="13">STDEV(D5:D85)</f>
        <v>43.368686982797549</v>
      </c>
      <c r="E87" s="3">
        <f t="shared" si="13"/>
        <v>108.55612692127735</v>
      </c>
      <c r="F87" s="3">
        <f t="shared" si="13"/>
        <v>133.28294490585048</v>
      </c>
      <c r="G87" s="3">
        <f t="shared" si="13"/>
        <v>100.82562739560741</v>
      </c>
      <c r="H87" s="3">
        <f t="shared" si="13"/>
        <v>100.69314909688994</v>
      </c>
      <c r="I87" s="3">
        <f t="shared" si="13"/>
        <v>91.416795459960028</v>
      </c>
      <c r="J87" s="3">
        <f t="shared" si="13"/>
        <v>104.06198084407833</v>
      </c>
      <c r="K87" s="3">
        <f t="shared" si="13"/>
        <v>172.5435585228108</v>
      </c>
      <c r="L87" s="3">
        <f t="shared" si="13"/>
        <v>211.55068988851338</v>
      </c>
      <c r="M87" s="3">
        <f t="shared" si="13"/>
        <v>255.75631183104622</v>
      </c>
      <c r="N87" s="114">
        <f t="shared" si="13"/>
        <v>606.06244257874323</v>
      </c>
    </row>
    <row r="88" spans="1:15" x14ac:dyDescent="0.2">
      <c r="A88" s="148" t="s">
        <v>605</v>
      </c>
      <c r="B88" s="3">
        <f>B87/B86*100</f>
        <v>122.43282211578799</v>
      </c>
      <c r="C88" s="3">
        <f>C87/C86*100</f>
        <v>113.21255692850846</v>
      </c>
      <c r="D88" s="3">
        <f t="shared" ref="D88:N88" si="14">D87/D86*100</f>
        <v>95.418007600621763</v>
      </c>
      <c r="E88" s="3">
        <f t="shared" si="14"/>
        <v>86.233914704983079</v>
      </c>
      <c r="F88" s="3">
        <f t="shared" si="14"/>
        <v>41.342385274192054</v>
      </c>
      <c r="G88" s="3">
        <f t="shared" si="14"/>
        <v>33.404483204602961</v>
      </c>
      <c r="H88" s="3">
        <f t="shared" si="14"/>
        <v>33.01358263509475</v>
      </c>
      <c r="I88" s="3">
        <f t="shared" si="14"/>
        <v>27.69026755827262</v>
      </c>
      <c r="J88" s="3">
        <f t="shared" si="14"/>
        <v>33.386027996346066</v>
      </c>
      <c r="K88" s="3">
        <f t="shared" si="14"/>
        <v>41.279058509217663</v>
      </c>
      <c r="L88" s="3">
        <f t="shared" si="14"/>
        <v>43.025958586176763</v>
      </c>
      <c r="M88" s="3">
        <f t="shared" si="14"/>
        <v>87.490027920015578</v>
      </c>
      <c r="N88" s="114">
        <f t="shared" si="14"/>
        <v>19.980196094339576</v>
      </c>
    </row>
    <row r="89" spans="1:15" x14ac:dyDescent="0.2">
      <c r="A89" s="148" t="s">
        <v>606</v>
      </c>
      <c r="B89" s="3">
        <f>MIN(B5:B85)</f>
        <v>1.524</v>
      </c>
      <c r="C89" s="3">
        <f>MIN(C5:C85)</f>
        <v>0</v>
      </c>
      <c r="D89" s="3">
        <f t="shared" ref="D89:N89" si="15">MIN(D5:D85)</f>
        <v>0</v>
      </c>
      <c r="E89" s="3">
        <f t="shared" si="15"/>
        <v>1</v>
      </c>
      <c r="F89" s="3">
        <f t="shared" si="15"/>
        <v>93.98</v>
      </c>
      <c r="G89" s="3">
        <f t="shared" si="15"/>
        <v>95</v>
      </c>
      <c r="H89" s="3">
        <f t="shared" si="15"/>
        <v>71.11999999999999</v>
      </c>
      <c r="I89" s="3">
        <f t="shared" si="15"/>
        <v>160</v>
      </c>
      <c r="J89" s="3">
        <f t="shared" si="15"/>
        <v>48</v>
      </c>
      <c r="K89" s="3">
        <f t="shared" si="15"/>
        <v>132.08000000000004</v>
      </c>
      <c r="L89" s="3">
        <f t="shared" si="15"/>
        <v>175.26000000000002</v>
      </c>
      <c r="M89" s="3">
        <f t="shared" si="15"/>
        <v>12.7</v>
      </c>
      <c r="N89" s="114">
        <f t="shared" si="15"/>
        <v>1636</v>
      </c>
    </row>
    <row r="90" spans="1:15" x14ac:dyDescent="0.2">
      <c r="A90" s="148" t="s">
        <v>607</v>
      </c>
      <c r="B90" s="3">
        <f>MAX(B5:B85)</f>
        <v>467.36</v>
      </c>
      <c r="C90" s="3">
        <f>MAX(C5:C85)</f>
        <v>251.46</v>
      </c>
      <c r="D90" s="3">
        <f t="shared" ref="D90:N90" si="16">MAX(D5:D85)</f>
        <v>190.24600000000001</v>
      </c>
      <c r="E90" s="3">
        <f t="shared" si="16"/>
        <v>495.3</v>
      </c>
      <c r="F90" s="3">
        <f t="shared" si="16"/>
        <v>702.56399999999996</v>
      </c>
      <c r="G90" s="3">
        <f t="shared" si="16"/>
        <v>561.33999999999992</v>
      </c>
      <c r="H90" s="3">
        <f t="shared" si="16"/>
        <v>556.26</v>
      </c>
      <c r="I90" s="3">
        <f t="shared" si="16"/>
        <v>535.94000000000005</v>
      </c>
      <c r="J90" s="3">
        <f t="shared" si="16"/>
        <v>523.24000000000012</v>
      </c>
      <c r="K90" s="3">
        <f t="shared" si="16"/>
        <v>881.38</v>
      </c>
      <c r="L90" s="3">
        <f t="shared" si="16"/>
        <v>1212.0879999999997</v>
      </c>
      <c r="M90" s="3">
        <f t="shared" si="16"/>
        <v>1251</v>
      </c>
      <c r="N90" s="114">
        <f t="shared" si="16"/>
        <v>4874.26</v>
      </c>
    </row>
    <row r="91" spans="1:15" x14ac:dyDescent="0.2">
      <c r="A91" s="148" t="s">
        <v>608</v>
      </c>
      <c r="B91" s="3">
        <f>QUARTILE(B5:B85,1)</f>
        <v>20.32</v>
      </c>
      <c r="C91" s="3">
        <f>QUARTILE(C5:C85,1)</f>
        <v>10.16</v>
      </c>
      <c r="D91" s="3">
        <f t="shared" ref="D91:N91" si="17">QUARTILE(D5:D85,1)</f>
        <v>12.7</v>
      </c>
      <c r="E91" s="3">
        <f t="shared" si="17"/>
        <v>39.549999999999997</v>
      </c>
      <c r="F91" s="3">
        <f t="shared" si="17"/>
        <v>243.83999999999997</v>
      </c>
      <c r="G91" s="3">
        <f t="shared" si="17"/>
        <v>240.07</v>
      </c>
      <c r="H91" s="3">
        <f t="shared" si="17"/>
        <v>249.44</v>
      </c>
      <c r="I91" s="3">
        <f t="shared" si="17"/>
        <v>270.51</v>
      </c>
      <c r="J91" s="3">
        <f t="shared" si="17"/>
        <v>251.45999999999995</v>
      </c>
      <c r="K91" s="3">
        <f t="shared" si="17"/>
        <v>295.78300000000002</v>
      </c>
      <c r="L91" s="3">
        <f t="shared" si="17"/>
        <v>331.97800000000001</v>
      </c>
      <c r="M91" s="3">
        <f t="shared" si="17"/>
        <v>119.349</v>
      </c>
      <c r="N91" s="114">
        <f t="shared" si="17"/>
        <v>2644.6150000000002</v>
      </c>
    </row>
    <row r="92" spans="1:15" x14ac:dyDescent="0.2">
      <c r="A92" s="148" t="s">
        <v>609</v>
      </c>
      <c r="B92" s="3">
        <f>QUARTILE(B5:B85,2)</f>
        <v>45.719999999999992</v>
      </c>
      <c r="C92" s="3">
        <f>QUARTILE(C5:C85,2)</f>
        <v>25.4</v>
      </c>
      <c r="D92" s="3">
        <f t="shared" ref="D92:N92" si="18">QUARTILE(D5:D85,2)</f>
        <v>33.020000000000003</v>
      </c>
      <c r="E92" s="3">
        <f t="shared" si="18"/>
        <v>106.68</v>
      </c>
      <c r="F92" s="3">
        <f t="shared" si="18"/>
        <v>308.483</v>
      </c>
      <c r="G92" s="3">
        <f t="shared" si="18"/>
        <v>292.10000000000002</v>
      </c>
      <c r="H92" s="3">
        <f t="shared" si="18"/>
        <v>299.72000000000008</v>
      </c>
      <c r="I92" s="3">
        <f t="shared" si="18"/>
        <v>323.02000000000004</v>
      </c>
      <c r="J92" s="3">
        <f t="shared" si="18"/>
        <v>304.29199999999997</v>
      </c>
      <c r="K92" s="3">
        <f t="shared" si="18"/>
        <v>386.08000000000004</v>
      </c>
      <c r="L92" s="3">
        <f t="shared" si="18"/>
        <v>445.77</v>
      </c>
      <c r="M92" s="3">
        <f t="shared" si="18"/>
        <v>196.85</v>
      </c>
      <c r="N92" s="114">
        <f t="shared" si="18"/>
        <v>2966.72</v>
      </c>
    </row>
    <row r="93" spans="1:15" x14ac:dyDescent="0.2">
      <c r="A93" s="148" t="s">
        <v>610</v>
      </c>
      <c r="B93" s="3">
        <f>QUARTILE(B5:B85,3)</f>
        <v>110.99800000000002</v>
      </c>
      <c r="C93" s="3">
        <f>QUARTILE(C5:C85,3)</f>
        <v>50.8</v>
      </c>
      <c r="D93" s="3">
        <f t="shared" ref="D93:N93" si="19">QUARTILE(D5:D85,3)</f>
        <v>66.039999999999992</v>
      </c>
      <c r="E93" s="3">
        <f t="shared" si="19"/>
        <v>159</v>
      </c>
      <c r="F93" s="3">
        <f t="shared" si="19"/>
        <v>377.59499999999997</v>
      </c>
      <c r="G93" s="3">
        <f t="shared" si="19"/>
        <v>370.459</v>
      </c>
      <c r="H93" s="3">
        <f t="shared" si="19"/>
        <v>370.05849999999998</v>
      </c>
      <c r="I93" s="3">
        <f t="shared" si="19"/>
        <v>403.60599999999999</v>
      </c>
      <c r="J93" s="3">
        <f t="shared" si="19"/>
        <v>389.89</v>
      </c>
      <c r="K93" s="3">
        <f t="shared" si="19"/>
        <v>532.15199999999993</v>
      </c>
      <c r="L93" s="3">
        <f t="shared" si="19"/>
        <v>637.75</v>
      </c>
      <c r="M93" s="3">
        <f t="shared" si="19"/>
        <v>414.65500000000003</v>
      </c>
      <c r="N93" s="114">
        <f t="shared" si="19"/>
        <v>3298.9519999999998</v>
      </c>
    </row>
    <row r="94" spans="1:15" x14ac:dyDescent="0.2">
      <c r="A94" s="148" t="s">
        <v>611</v>
      </c>
      <c r="B94" s="5">
        <f>RANK(B81,B5:B85,0)</f>
        <v>24</v>
      </c>
      <c r="C94" s="5">
        <f t="shared" ref="C94:N94" si="20">RANK(C81,C5:C85,0)</f>
        <v>67</v>
      </c>
      <c r="D94" s="5">
        <f t="shared" si="20"/>
        <v>58</v>
      </c>
      <c r="E94" s="5">
        <f t="shared" si="20"/>
        <v>75</v>
      </c>
      <c r="F94" s="5">
        <f t="shared" si="20"/>
        <v>68</v>
      </c>
      <c r="G94" s="5">
        <f t="shared" si="20"/>
        <v>50</v>
      </c>
      <c r="H94" s="5">
        <f t="shared" si="20"/>
        <v>60</v>
      </c>
      <c r="I94" s="5">
        <f t="shared" si="20"/>
        <v>57</v>
      </c>
      <c r="J94" s="5">
        <f t="shared" si="20"/>
        <v>49</v>
      </c>
      <c r="K94" s="5">
        <f t="shared" si="20"/>
        <v>71</v>
      </c>
      <c r="L94" s="5">
        <f t="shared" si="20"/>
        <v>53</v>
      </c>
      <c r="M94" s="5">
        <f t="shared" si="20"/>
        <v>63</v>
      </c>
      <c r="N94" s="171">
        <f t="shared" si="20"/>
        <v>64</v>
      </c>
    </row>
    <row r="95" spans="1:15" x14ac:dyDescent="0.2">
      <c r="A95" s="148" t="s">
        <v>612</v>
      </c>
      <c r="B95" s="5">
        <f>COUNT(B5:B85)</f>
        <v>75</v>
      </c>
      <c r="C95" s="5">
        <f>COUNT(C5:C85)</f>
        <v>73</v>
      </c>
      <c r="D95" s="5">
        <f t="shared" ref="D95:N95" si="21">COUNT(D5:D85)</f>
        <v>73</v>
      </c>
      <c r="E95" s="5">
        <f t="shared" si="21"/>
        <v>75</v>
      </c>
      <c r="F95" s="5">
        <f t="shared" si="21"/>
        <v>74</v>
      </c>
      <c r="G95" s="5">
        <f t="shared" si="21"/>
        <v>74</v>
      </c>
      <c r="H95" s="5">
        <f t="shared" si="21"/>
        <v>74</v>
      </c>
      <c r="I95" s="5">
        <f t="shared" si="21"/>
        <v>72</v>
      </c>
      <c r="J95" s="5">
        <f t="shared" si="21"/>
        <v>73</v>
      </c>
      <c r="K95" s="5">
        <f t="shared" si="21"/>
        <v>75</v>
      </c>
      <c r="L95" s="5">
        <f t="shared" si="21"/>
        <v>76</v>
      </c>
      <c r="M95" s="5">
        <f t="shared" si="21"/>
        <v>74</v>
      </c>
      <c r="N95" s="171">
        <f t="shared" si="21"/>
        <v>66</v>
      </c>
    </row>
    <row r="96" spans="1:15" x14ac:dyDescent="0.2">
      <c r="A96" s="148" t="s">
        <v>614</v>
      </c>
      <c r="B96" s="3">
        <f>B81</f>
        <v>83</v>
      </c>
      <c r="C96" s="3">
        <f>B96+C81</f>
        <v>84</v>
      </c>
      <c r="D96" s="3">
        <f t="shared" ref="D96:M96" si="22">C96+D81</f>
        <v>93</v>
      </c>
      <c r="E96" s="3">
        <f t="shared" si="22"/>
        <v>94</v>
      </c>
      <c r="F96" s="3">
        <f t="shared" si="22"/>
        <v>270</v>
      </c>
      <c r="G96" s="3">
        <f t="shared" si="22"/>
        <v>524</v>
      </c>
      <c r="H96" s="3">
        <f t="shared" si="22"/>
        <v>740</v>
      </c>
      <c r="I96" s="3">
        <f t="shared" si="22"/>
        <v>993</v>
      </c>
      <c r="J96" s="3">
        <f t="shared" si="22"/>
        <v>1268</v>
      </c>
      <c r="K96" s="3">
        <f t="shared" si="22"/>
        <v>1449</v>
      </c>
      <c r="L96" s="3">
        <f t="shared" si="22"/>
        <v>1827</v>
      </c>
      <c r="M96" s="3">
        <f t="shared" si="22"/>
        <v>1914</v>
      </c>
      <c r="N96" s="3"/>
    </row>
    <row r="97" spans="1:14" x14ac:dyDescent="0.2">
      <c r="A97" s="148" t="s">
        <v>613</v>
      </c>
      <c r="B97" s="3">
        <f>B86</f>
        <v>87.845733333333314</v>
      </c>
      <c r="C97" s="3">
        <f>B97+C86</f>
        <v>125.03715799086754</v>
      </c>
      <c r="D97" s="3">
        <f t="shared" ref="D97:M97" si="23">C97+D86</f>
        <v>170.48841826484013</v>
      </c>
      <c r="E97" s="3">
        <f t="shared" si="23"/>
        <v>296.37407159817349</v>
      </c>
      <c r="F97" s="3">
        <f t="shared" si="23"/>
        <v>618.76220673330863</v>
      </c>
      <c r="G97" s="3">
        <f t="shared" si="23"/>
        <v>920.59482835493031</v>
      </c>
      <c r="H97" s="3">
        <f t="shared" si="23"/>
        <v>1225.6000445711466</v>
      </c>
      <c r="I97" s="3">
        <f t="shared" si="23"/>
        <v>1555.7405723489244</v>
      </c>
      <c r="J97" s="3">
        <f t="shared" si="23"/>
        <v>1867.4337778283764</v>
      </c>
      <c r="K97" s="3">
        <f t="shared" si="23"/>
        <v>2285.4267378283766</v>
      </c>
      <c r="L97" s="3">
        <f t="shared" si="23"/>
        <v>2777.1082641441662</v>
      </c>
      <c r="M97" s="3">
        <f t="shared" si="23"/>
        <v>3069.4345073874097</v>
      </c>
      <c r="N97" s="3"/>
    </row>
    <row r="98" spans="1:14" x14ac:dyDescent="0.2">
      <c r="B98" s="1"/>
      <c r="C98" s="1"/>
      <c r="D98" s="1"/>
      <c r="E98" s="1"/>
      <c r="F98" s="1"/>
      <c r="G98" s="1"/>
      <c r="H98" s="1"/>
      <c r="I98" s="1"/>
      <c r="J98" s="1"/>
      <c r="K98" s="1"/>
      <c r="L98" s="1"/>
      <c r="M98" s="1"/>
      <c r="N98" s="169"/>
    </row>
    <row r="99" spans="1:14" x14ac:dyDescent="0.2">
      <c r="B99" s="1"/>
      <c r="C99" s="1"/>
      <c r="D99" s="1"/>
      <c r="E99" s="1"/>
      <c r="F99" s="1"/>
      <c r="G99" s="1"/>
      <c r="H99" s="1"/>
      <c r="I99" s="1"/>
      <c r="J99" s="1"/>
      <c r="K99" s="1"/>
      <c r="L99" s="1"/>
      <c r="M99" s="1"/>
      <c r="N99" s="169"/>
    </row>
    <row r="100" spans="1:14" x14ac:dyDescent="0.2">
      <c r="B100" s="1"/>
      <c r="C100" s="1"/>
      <c r="D100" s="1"/>
      <c r="E100" s="1"/>
      <c r="F100" s="1"/>
      <c r="G100" s="1"/>
      <c r="H100" s="1"/>
      <c r="I100" s="1"/>
      <c r="J100" s="1"/>
      <c r="K100" s="1"/>
      <c r="L100" s="1"/>
      <c r="M100" s="1"/>
      <c r="N100" s="169"/>
    </row>
    <row r="101" spans="1:14" x14ac:dyDescent="0.2">
      <c r="B101" s="1"/>
      <c r="C101" s="1"/>
      <c r="D101" s="1"/>
      <c r="E101" s="1"/>
      <c r="F101" s="1"/>
      <c r="G101" s="1"/>
      <c r="H101" s="1"/>
      <c r="I101" s="1"/>
      <c r="J101" s="1"/>
      <c r="K101" s="1"/>
      <c r="L101" s="1"/>
      <c r="M101" s="1"/>
      <c r="N101" s="169"/>
    </row>
    <row r="102" spans="1:14" x14ac:dyDescent="0.2">
      <c r="B102" s="1"/>
      <c r="C102" s="1"/>
      <c r="D102" s="1"/>
      <c r="E102" s="1"/>
      <c r="F102" s="1"/>
      <c r="G102" s="1"/>
      <c r="H102" s="1"/>
      <c r="I102" s="1"/>
      <c r="J102" s="1"/>
      <c r="K102" s="1"/>
      <c r="L102" s="1"/>
      <c r="M102" s="1"/>
      <c r="N102" s="169"/>
    </row>
    <row r="103" spans="1:14" x14ac:dyDescent="0.2">
      <c r="B103" s="1"/>
      <c r="C103" s="1"/>
      <c r="D103" s="1"/>
      <c r="E103" s="1"/>
      <c r="F103" s="1"/>
      <c r="G103" s="1"/>
      <c r="H103" s="1"/>
      <c r="I103" s="1"/>
      <c r="J103" s="1"/>
      <c r="K103" s="1"/>
      <c r="L103" s="1"/>
      <c r="M103" s="1"/>
      <c r="N103" s="169"/>
    </row>
    <row r="104" spans="1:14" x14ac:dyDescent="0.2">
      <c r="B104" s="1"/>
      <c r="C104" s="1"/>
      <c r="D104" s="1"/>
      <c r="E104" s="1"/>
      <c r="F104" s="1"/>
      <c r="G104" s="1"/>
      <c r="H104" s="1"/>
      <c r="I104" s="1"/>
      <c r="J104" s="1"/>
      <c r="K104" s="1"/>
      <c r="L104" s="1"/>
      <c r="M104" s="1"/>
      <c r="N104" s="169"/>
    </row>
    <row r="105" spans="1:14" x14ac:dyDescent="0.2">
      <c r="B105" s="1"/>
      <c r="C105" s="1"/>
      <c r="D105" s="1"/>
      <c r="E105" s="1"/>
      <c r="F105" s="1"/>
      <c r="G105" s="1"/>
      <c r="H105" s="1"/>
      <c r="I105" s="1"/>
      <c r="J105" s="1"/>
      <c r="K105" s="1"/>
      <c r="L105" s="1"/>
      <c r="M105" s="1"/>
      <c r="N105" s="169"/>
    </row>
    <row r="106" spans="1:14" x14ac:dyDescent="0.2">
      <c r="B106" s="1"/>
      <c r="C106" s="1"/>
      <c r="D106" s="1"/>
      <c r="E106" s="1"/>
      <c r="F106" s="1"/>
      <c r="G106" s="1"/>
      <c r="H106" s="1"/>
      <c r="I106" s="1"/>
      <c r="J106" s="1"/>
      <c r="K106" s="1"/>
      <c r="L106" s="1"/>
      <c r="M106" s="1"/>
      <c r="N106" s="169"/>
    </row>
    <row r="107" spans="1:14" x14ac:dyDescent="0.2">
      <c r="B107" s="1"/>
      <c r="C107" s="1"/>
      <c r="D107" s="1"/>
      <c r="E107" s="1"/>
      <c r="F107" s="1"/>
      <c r="G107" s="1"/>
      <c r="H107" s="1"/>
      <c r="I107" s="1"/>
      <c r="J107" s="1"/>
      <c r="K107" s="1"/>
      <c r="L107" s="1"/>
      <c r="M107" s="1"/>
      <c r="N107" s="169"/>
    </row>
    <row r="108" spans="1:14" x14ac:dyDescent="0.2">
      <c r="B108" s="1"/>
      <c r="C108" s="1"/>
      <c r="D108" s="1"/>
      <c r="E108" s="1"/>
      <c r="F108" s="1"/>
      <c r="G108" s="1"/>
      <c r="H108" s="1"/>
      <c r="I108" s="1"/>
      <c r="J108" s="1"/>
      <c r="K108" s="1"/>
      <c r="L108" s="1"/>
      <c r="M108" s="1"/>
      <c r="N108" s="169"/>
    </row>
    <row r="109" spans="1:14" x14ac:dyDescent="0.2">
      <c r="B109" s="1"/>
      <c r="C109" s="1"/>
      <c r="D109" s="1"/>
      <c r="E109" s="1"/>
      <c r="F109" s="1"/>
      <c r="G109" s="1"/>
      <c r="H109" s="1"/>
      <c r="I109" s="1"/>
      <c r="J109" s="1"/>
      <c r="K109" s="1"/>
      <c r="L109" s="1"/>
      <c r="M109" s="1"/>
      <c r="N109" s="169"/>
    </row>
    <row r="110" spans="1:14" x14ac:dyDescent="0.2">
      <c r="B110" s="1"/>
      <c r="C110" s="1"/>
      <c r="D110" s="1"/>
      <c r="E110" s="1"/>
      <c r="F110" s="1"/>
      <c r="G110" s="1"/>
      <c r="H110" s="1"/>
      <c r="I110" s="1"/>
      <c r="J110" s="1"/>
      <c r="K110" s="1"/>
      <c r="L110" s="1"/>
      <c r="M110" s="1"/>
      <c r="N110" s="169"/>
    </row>
    <row r="111" spans="1:14" x14ac:dyDescent="0.2">
      <c r="B111" s="1"/>
      <c r="C111" s="1"/>
      <c r="D111" s="1"/>
      <c r="E111" s="1"/>
      <c r="F111" s="1"/>
      <c r="G111" s="1"/>
      <c r="H111" s="1"/>
      <c r="I111" s="1"/>
      <c r="J111" s="1"/>
      <c r="K111" s="1"/>
      <c r="L111" s="1"/>
      <c r="M111" s="1"/>
      <c r="N111" s="169"/>
    </row>
    <row r="112" spans="1:14" x14ac:dyDescent="0.2">
      <c r="B112" s="1"/>
      <c r="C112" s="1"/>
      <c r="D112" s="1"/>
      <c r="E112" s="1"/>
      <c r="F112" s="1"/>
      <c r="G112" s="1"/>
      <c r="H112" s="1"/>
      <c r="I112" s="1"/>
      <c r="J112" s="1"/>
      <c r="K112" s="1"/>
      <c r="L112" s="1"/>
      <c r="M112" s="1"/>
      <c r="N112" s="169"/>
    </row>
    <row r="113" spans="2:14" x14ac:dyDescent="0.2">
      <c r="B113" s="1"/>
      <c r="C113" s="1"/>
      <c r="D113" s="1"/>
      <c r="E113" s="1"/>
      <c r="F113" s="1"/>
      <c r="G113" s="1"/>
      <c r="H113" s="1"/>
      <c r="I113" s="1"/>
      <c r="J113" s="1"/>
      <c r="K113" s="1"/>
      <c r="L113" s="1"/>
      <c r="M113" s="1"/>
      <c r="N113" s="169"/>
    </row>
    <row r="114" spans="2:14" x14ac:dyDescent="0.2">
      <c r="B114" s="1"/>
      <c r="C114" s="1"/>
      <c r="D114" s="1"/>
      <c r="E114" s="1"/>
      <c r="F114" s="1"/>
      <c r="G114" s="1"/>
      <c r="H114" s="1"/>
      <c r="I114" s="1"/>
      <c r="J114" s="1"/>
      <c r="K114" s="1"/>
      <c r="L114" s="1"/>
      <c r="M114" s="1"/>
      <c r="N114" s="169"/>
    </row>
    <row r="115" spans="2:14" x14ac:dyDescent="0.2">
      <c r="B115" s="1"/>
      <c r="C115" s="1"/>
      <c r="D115" s="1"/>
      <c r="E115" s="1"/>
      <c r="F115" s="1"/>
      <c r="G115" s="1"/>
      <c r="H115" s="1"/>
      <c r="I115" s="1"/>
      <c r="J115" s="1"/>
      <c r="K115" s="1"/>
      <c r="L115" s="1"/>
      <c r="M115" s="1"/>
      <c r="N115" s="169"/>
    </row>
    <row r="116" spans="2:14" x14ac:dyDescent="0.2">
      <c r="B116" s="1"/>
      <c r="C116" s="1"/>
      <c r="D116" s="1"/>
      <c r="E116" s="1"/>
      <c r="F116" s="1"/>
      <c r="G116" s="1"/>
      <c r="H116" s="1"/>
      <c r="I116" s="1"/>
      <c r="J116" s="1"/>
      <c r="K116" s="1"/>
      <c r="L116" s="1"/>
      <c r="M116" s="1"/>
      <c r="N116" s="169"/>
    </row>
    <row r="117" spans="2:14" x14ac:dyDescent="0.2">
      <c r="B117" s="1"/>
      <c r="C117" s="1"/>
      <c r="D117" s="1"/>
      <c r="E117" s="1"/>
      <c r="F117" s="1"/>
      <c r="G117" s="1"/>
      <c r="H117" s="1"/>
      <c r="I117" s="1"/>
      <c r="J117" s="1"/>
      <c r="K117" s="1"/>
      <c r="L117" s="1"/>
      <c r="M117" s="1"/>
      <c r="N117" s="169"/>
    </row>
    <row r="118" spans="2:14" x14ac:dyDescent="0.2">
      <c r="B118" s="1"/>
      <c r="C118" s="1"/>
      <c r="D118" s="1"/>
      <c r="E118" s="1"/>
      <c r="F118" s="1"/>
      <c r="G118" s="1"/>
      <c r="H118" s="1"/>
      <c r="I118" s="1"/>
      <c r="J118" s="1"/>
      <c r="K118" s="1"/>
      <c r="L118" s="1"/>
      <c r="M118" s="1"/>
      <c r="N118" s="169"/>
    </row>
    <row r="119" spans="2:14" x14ac:dyDescent="0.2">
      <c r="B119" s="1"/>
      <c r="C119" s="1"/>
      <c r="D119" s="1"/>
      <c r="E119" s="1"/>
      <c r="F119" s="1"/>
      <c r="G119" s="1"/>
      <c r="H119" s="1"/>
      <c r="I119" s="1"/>
      <c r="J119" s="1"/>
      <c r="K119" s="1"/>
      <c r="L119" s="1"/>
      <c r="M119" s="1"/>
      <c r="N119" s="169"/>
    </row>
    <row r="120" spans="2:14" x14ac:dyDescent="0.2">
      <c r="B120" s="1"/>
      <c r="C120" s="1"/>
      <c r="D120" s="1"/>
      <c r="E120" s="1"/>
      <c r="F120" s="1"/>
      <c r="G120" s="1"/>
      <c r="H120" s="1"/>
      <c r="I120" s="1"/>
      <c r="J120" s="1"/>
      <c r="K120" s="1"/>
      <c r="L120" s="1"/>
      <c r="M120" s="1"/>
      <c r="N120" s="169"/>
    </row>
    <row r="121" spans="2:14" x14ac:dyDescent="0.2">
      <c r="B121" s="1"/>
      <c r="C121" s="1"/>
      <c r="D121" s="1"/>
      <c r="E121" s="1"/>
      <c r="F121" s="1"/>
      <c r="G121" s="1"/>
      <c r="H121" s="1"/>
      <c r="I121" s="1"/>
      <c r="J121" s="1"/>
      <c r="K121" s="1"/>
      <c r="L121" s="1"/>
      <c r="M121" s="1"/>
      <c r="N121" s="169"/>
    </row>
    <row r="122" spans="2:14" x14ac:dyDescent="0.2">
      <c r="B122" s="1"/>
      <c r="C122" s="1"/>
      <c r="D122" s="1"/>
      <c r="E122" s="1"/>
      <c r="F122" s="1"/>
      <c r="G122" s="1"/>
      <c r="H122" s="1"/>
      <c r="I122" s="1"/>
      <c r="J122" s="1"/>
      <c r="K122" s="1"/>
      <c r="L122" s="1"/>
      <c r="M122" s="1"/>
      <c r="N122" s="169"/>
    </row>
    <row r="123" spans="2:14" x14ac:dyDescent="0.2">
      <c r="B123" s="1"/>
      <c r="C123" s="1"/>
      <c r="D123" s="1"/>
      <c r="E123" s="1"/>
      <c r="F123" s="1"/>
      <c r="G123" s="1"/>
      <c r="H123" s="1"/>
      <c r="I123" s="1"/>
      <c r="J123" s="1"/>
      <c r="K123" s="1"/>
      <c r="L123" s="1"/>
      <c r="M123" s="1"/>
      <c r="N123" s="169"/>
    </row>
    <row r="124" spans="2:14" x14ac:dyDescent="0.2">
      <c r="B124" s="1"/>
      <c r="C124" s="1"/>
      <c r="D124" s="1"/>
      <c r="E124" s="1"/>
      <c r="F124" s="1"/>
      <c r="G124" s="1"/>
      <c r="H124" s="1"/>
      <c r="I124" s="1"/>
      <c r="J124" s="1"/>
      <c r="K124" s="1"/>
      <c r="L124" s="1"/>
      <c r="M124" s="1"/>
      <c r="N124" s="169"/>
    </row>
    <row r="125" spans="2:14" x14ac:dyDescent="0.2">
      <c r="B125" s="1"/>
      <c r="C125" s="1"/>
      <c r="D125" s="1"/>
      <c r="E125" s="1"/>
      <c r="F125" s="1"/>
      <c r="G125" s="1"/>
      <c r="H125" s="1"/>
      <c r="I125" s="1"/>
      <c r="J125" s="1"/>
      <c r="K125" s="1"/>
      <c r="L125" s="1"/>
      <c r="M125" s="1"/>
      <c r="N125" s="169"/>
    </row>
    <row r="126" spans="2:14" x14ac:dyDescent="0.2">
      <c r="B126" s="1"/>
      <c r="C126" s="1"/>
      <c r="D126" s="1"/>
      <c r="E126" s="1"/>
      <c r="F126" s="1"/>
      <c r="G126" s="1"/>
      <c r="H126" s="1"/>
      <c r="I126" s="1"/>
      <c r="J126" s="1"/>
      <c r="K126" s="1"/>
      <c r="L126" s="1"/>
      <c r="M126" s="1"/>
      <c r="N126" s="169"/>
    </row>
    <row r="127" spans="2:14" x14ac:dyDescent="0.2">
      <c r="B127" s="1"/>
      <c r="C127" s="1"/>
      <c r="D127" s="1"/>
      <c r="E127" s="1"/>
      <c r="F127" s="1"/>
      <c r="G127" s="1"/>
      <c r="H127" s="1"/>
      <c r="I127" s="1"/>
      <c r="J127" s="1"/>
      <c r="K127" s="1"/>
      <c r="L127" s="1"/>
      <c r="M127" s="1"/>
      <c r="N127" s="169"/>
    </row>
    <row r="128" spans="2:14" x14ac:dyDescent="0.2">
      <c r="B128" s="1"/>
      <c r="C128" s="1"/>
      <c r="D128" s="1"/>
      <c r="E128" s="1"/>
      <c r="F128" s="1"/>
      <c r="G128" s="1"/>
      <c r="H128" s="1"/>
      <c r="I128" s="1"/>
      <c r="J128" s="1"/>
      <c r="K128" s="1"/>
      <c r="L128" s="1"/>
      <c r="M128" s="1"/>
      <c r="N128" s="169"/>
    </row>
    <row r="129" spans="2:14" x14ac:dyDescent="0.2">
      <c r="B129" s="1"/>
      <c r="C129" s="1"/>
      <c r="D129" s="1"/>
      <c r="E129" s="1"/>
      <c r="F129" s="1"/>
      <c r="G129" s="1"/>
      <c r="H129" s="1"/>
      <c r="I129" s="1"/>
      <c r="J129" s="1"/>
      <c r="K129" s="1"/>
      <c r="L129" s="1"/>
      <c r="M129" s="1"/>
      <c r="N129" s="169"/>
    </row>
    <row r="130" spans="2:14" x14ac:dyDescent="0.2">
      <c r="B130" s="1"/>
      <c r="C130" s="1"/>
      <c r="D130" s="1"/>
      <c r="E130" s="1"/>
      <c r="F130" s="1"/>
      <c r="G130" s="1"/>
      <c r="H130" s="1"/>
      <c r="I130" s="1"/>
      <c r="J130" s="1"/>
      <c r="K130" s="1"/>
      <c r="L130" s="1"/>
      <c r="M130" s="1"/>
      <c r="N130" s="169"/>
    </row>
    <row r="131" spans="2:14" x14ac:dyDescent="0.2">
      <c r="B131" s="1"/>
      <c r="C131" s="1"/>
      <c r="D131" s="1"/>
      <c r="E131" s="1"/>
      <c r="F131" s="1"/>
      <c r="G131" s="1"/>
      <c r="H131" s="1"/>
      <c r="I131" s="1"/>
      <c r="J131" s="1"/>
      <c r="K131" s="1"/>
      <c r="L131" s="1"/>
      <c r="M131" s="1"/>
      <c r="N131" s="169"/>
    </row>
    <row r="132" spans="2:14" x14ac:dyDescent="0.2">
      <c r="B132" s="1"/>
      <c r="C132" s="1"/>
      <c r="D132" s="1"/>
      <c r="E132" s="1"/>
      <c r="F132" s="1"/>
      <c r="G132" s="1"/>
      <c r="H132" s="1"/>
      <c r="I132" s="1"/>
      <c r="J132" s="1"/>
      <c r="K132" s="1"/>
      <c r="L132" s="1"/>
      <c r="M132" s="1"/>
      <c r="N132" s="169"/>
    </row>
    <row r="133" spans="2:14" x14ac:dyDescent="0.2">
      <c r="B133" s="1"/>
      <c r="C133" s="1"/>
      <c r="D133" s="1"/>
      <c r="E133" s="1"/>
      <c r="F133" s="1"/>
      <c r="G133" s="1"/>
      <c r="H133" s="1"/>
      <c r="I133" s="1"/>
      <c r="J133" s="1"/>
      <c r="K133" s="1"/>
      <c r="L133" s="1"/>
      <c r="M133" s="1"/>
      <c r="N133" s="169"/>
    </row>
    <row r="134" spans="2:14" x14ac:dyDescent="0.2">
      <c r="B134" s="1"/>
      <c r="C134" s="1"/>
      <c r="D134" s="1"/>
      <c r="E134" s="1"/>
      <c r="F134" s="1"/>
      <c r="G134" s="1"/>
      <c r="H134" s="1"/>
      <c r="I134" s="1"/>
      <c r="J134" s="1"/>
      <c r="K134" s="1"/>
      <c r="L134" s="1"/>
      <c r="M134" s="1"/>
      <c r="N134" s="169"/>
    </row>
    <row r="135" spans="2:14" x14ac:dyDescent="0.2">
      <c r="B135" s="1"/>
      <c r="C135" s="1"/>
      <c r="D135" s="1"/>
      <c r="E135" s="1"/>
      <c r="F135" s="1"/>
      <c r="G135" s="1"/>
      <c r="H135" s="1"/>
      <c r="I135" s="1"/>
      <c r="J135" s="1"/>
      <c r="K135" s="1"/>
      <c r="L135" s="1"/>
      <c r="M135" s="1"/>
      <c r="N135" s="169"/>
    </row>
    <row r="136" spans="2:14" x14ac:dyDescent="0.2">
      <c r="B136" s="1"/>
      <c r="C136" s="1"/>
      <c r="D136" s="1"/>
      <c r="E136" s="1"/>
      <c r="F136" s="1"/>
      <c r="G136" s="1"/>
      <c r="H136" s="1"/>
      <c r="I136" s="1"/>
      <c r="J136" s="1"/>
      <c r="K136" s="1"/>
      <c r="L136" s="1"/>
      <c r="M136" s="1"/>
      <c r="N136" s="169"/>
    </row>
    <row r="137" spans="2:14" x14ac:dyDescent="0.2">
      <c r="B137" s="1"/>
      <c r="C137" s="1"/>
      <c r="D137" s="1"/>
      <c r="E137" s="1"/>
      <c r="F137" s="1"/>
      <c r="G137" s="1"/>
      <c r="H137" s="1"/>
      <c r="I137" s="1"/>
      <c r="J137" s="1"/>
      <c r="K137" s="1"/>
      <c r="L137" s="1"/>
      <c r="M137" s="1"/>
      <c r="N137" s="169"/>
    </row>
    <row r="138" spans="2:14" x14ac:dyDescent="0.2">
      <c r="B138" s="1"/>
      <c r="C138" s="1"/>
      <c r="D138" s="1"/>
      <c r="E138" s="1"/>
      <c r="F138" s="1"/>
      <c r="G138" s="1"/>
      <c r="H138" s="1"/>
      <c r="I138" s="1"/>
      <c r="J138" s="1"/>
      <c r="K138" s="1"/>
      <c r="L138" s="1"/>
      <c r="M138" s="1"/>
      <c r="N138" s="169"/>
    </row>
    <row r="139" spans="2:14" x14ac:dyDescent="0.2">
      <c r="B139" s="1"/>
      <c r="C139" s="1"/>
      <c r="D139" s="1"/>
      <c r="E139" s="1"/>
      <c r="F139" s="1"/>
      <c r="G139" s="1"/>
      <c r="H139" s="1"/>
      <c r="I139" s="1"/>
      <c r="J139" s="1"/>
      <c r="K139" s="1"/>
      <c r="L139" s="1"/>
      <c r="M139" s="1"/>
      <c r="N139" s="169"/>
    </row>
    <row r="140" spans="2:14" x14ac:dyDescent="0.2">
      <c r="B140" s="1"/>
      <c r="C140" s="1"/>
      <c r="D140" s="1"/>
      <c r="E140" s="1"/>
      <c r="F140" s="1"/>
      <c r="G140" s="1"/>
      <c r="H140" s="1"/>
      <c r="I140" s="1"/>
      <c r="J140" s="1"/>
      <c r="K140" s="1"/>
      <c r="L140" s="1"/>
      <c r="M140" s="1"/>
      <c r="N140" s="169"/>
    </row>
    <row r="141" spans="2:14" x14ac:dyDescent="0.2">
      <c r="B141" s="1"/>
      <c r="C141" s="1"/>
      <c r="D141" s="1"/>
      <c r="E141" s="1"/>
      <c r="F141" s="1"/>
      <c r="G141" s="1"/>
      <c r="H141" s="1"/>
      <c r="I141" s="1"/>
      <c r="J141" s="1"/>
      <c r="K141" s="1"/>
      <c r="L141" s="1"/>
      <c r="M141" s="1"/>
      <c r="N141" s="169"/>
    </row>
    <row r="142" spans="2:14" x14ac:dyDescent="0.2">
      <c r="B142" s="1"/>
      <c r="C142" s="1"/>
      <c r="D142" s="1"/>
      <c r="E142" s="1"/>
      <c r="F142" s="1"/>
      <c r="G142" s="1"/>
      <c r="H142" s="1"/>
      <c r="I142" s="1"/>
      <c r="J142" s="1"/>
      <c r="K142" s="1"/>
      <c r="L142" s="1"/>
      <c r="M142" s="1"/>
      <c r="N142" s="169"/>
    </row>
    <row r="143" spans="2:14" x14ac:dyDescent="0.2">
      <c r="B143" s="1"/>
      <c r="C143" s="1"/>
      <c r="D143" s="1"/>
      <c r="E143" s="1"/>
      <c r="F143" s="1"/>
      <c r="G143" s="1"/>
      <c r="H143" s="1"/>
      <c r="I143" s="1"/>
      <c r="J143" s="1"/>
      <c r="K143" s="1"/>
      <c r="L143" s="1"/>
      <c r="M143" s="1"/>
      <c r="N143" s="169"/>
    </row>
    <row r="144" spans="2:14" x14ac:dyDescent="0.2">
      <c r="B144" s="1"/>
      <c r="C144" s="1"/>
      <c r="D144" s="1"/>
      <c r="E144" s="1"/>
      <c r="F144" s="1"/>
      <c r="G144" s="1"/>
      <c r="H144" s="1"/>
      <c r="I144" s="1"/>
      <c r="J144" s="1"/>
      <c r="K144" s="1"/>
      <c r="L144" s="1"/>
      <c r="M144" s="1"/>
      <c r="N144" s="169"/>
    </row>
    <row r="145" spans="2:14" x14ac:dyDescent="0.2">
      <c r="B145" s="1"/>
      <c r="C145" s="1"/>
      <c r="D145" s="1"/>
      <c r="E145" s="1"/>
      <c r="F145" s="1"/>
      <c r="G145" s="1"/>
      <c r="H145" s="1"/>
      <c r="I145" s="1"/>
      <c r="J145" s="1"/>
      <c r="K145" s="1"/>
      <c r="L145" s="1"/>
      <c r="M145" s="1"/>
      <c r="N145" s="169"/>
    </row>
    <row r="146" spans="2:14" x14ac:dyDescent="0.2">
      <c r="B146" s="1"/>
      <c r="C146" s="1"/>
      <c r="D146" s="1"/>
      <c r="E146" s="1"/>
      <c r="F146" s="1"/>
      <c r="G146" s="1"/>
      <c r="H146" s="1"/>
      <c r="I146" s="1"/>
      <c r="J146" s="1"/>
      <c r="K146" s="1"/>
      <c r="L146" s="1"/>
      <c r="M146" s="1"/>
      <c r="N146" s="169"/>
    </row>
    <row r="147" spans="2:14" x14ac:dyDescent="0.2">
      <c r="B147" s="1"/>
      <c r="C147" s="1"/>
      <c r="D147" s="1"/>
      <c r="E147" s="1"/>
      <c r="F147" s="1"/>
      <c r="G147" s="1"/>
      <c r="H147" s="1"/>
      <c r="I147" s="1"/>
      <c r="J147" s="1"/>
      <c r="K147" s="1"/>
      <c r="L147" s="1"/>
      <c r="M147" s="1"/>
      <c r="N147" s="169"/>
    </row>
    <row r="148" spans="2:14" x14ac:dyDescent="0.2">
      <c r="B148" s="1"/>
      <c r="C148" s="1"/>
      <c r="D148" s="1"/>
      <c r="E148" s="1"/>
      <c r="F148" s="1"/>
      <c r="G148" s="1"/>
      <c r="H148" s="1"/>
      <c r="I148" s="1"/>
      <c r="J148" s="1"/>
      <c r="K148" s="1"/>
      <c r="L148" s="1"/>
      <c r="M148" s="1"/>
      <c r="N148" s="169"/>
    </row>
    <row r="149" spans="2:14" x14ac:dyDescent="0.2">
      <c r="B149" s="1"/>
      <c r="C149" s="1"/>
      <c r="D149" s="1"/>
      <c r="E149" s="1"/>
      <c r="F149" s="1"/>
      <c r="G149" s="1"/>
      <c r="H149" s="1"/>
      <c r="I149" s="1"/>
      <c r="J149" s="1"/>
      <c r="K149" s="1"/>
      <c r="L149" s="1"/>
      <c r="M149" s="1"/>
      <c r="N149" s="169"/>
    </row>
    <row r="150" spans="2:14" x14ac:dyDescent="0.2">
      <c r="B150" s="1"/>
      <c r="C150" s="1"/>
      <c r="D150" s="1"/>
      <c r="E150" s="1"/>
      <c r="F150" s="1"/>
      <c r="G150" s="1"/>
      <c r="H150" s="1"/>
      <c r="I150" s="1"/>
      <c r="J150" s="1"/>
      <c r="K150" s="1"/>
      <c r="L150" s="1"/>
      <c r="M150" s="1"/>
      <c r="N150" s="169"/>
    </row>
    <row r="151" spans="2:14" x14ac:dyDescent="0.2">
      <c r="B151" s="1"/>
      <c r="C151" s="1"/>
      <c r="D151" s="1"/>
      <c r="E151" s="1"/>
      <c r="F151" s="1"/>
      <c r="G151" s="1"/>
      <c r="H151" s="1"/>
      <c r="I151" s="1"/>
      <c r="J151" s="1"/>
      <c r="K151" s="1"/>
      <c r="L151" s="1"/>
      <c r="M151" s="1"/>
      <c r="N151" s="169"/>
    </row>
    <row r="152" spans="2:14" x14ac:dyDescent="0.2">
      <c r="B152" s="1"/>
      <c r="C152" s="1"/>
      <c r="D152" s="1"/>
      <c r="E152" s="1"/>
      <c r="F152" s="1"/>
      <c r="G152" s="1"/>
      <c r="H152" s="1"/>
      <c r="I152" s="1"/>
      <c r="J152" s="1"/>
      <c r="K152" s="1"/>
      <c r="L152" s="1"/>
      <c r="M152" s="1"/>
      <c r="N152" s="169"/>
    </row>
    <row r="153" spans="2:14" x14ac:dyDescent="0.2">
      <c r="B153" s="1"/>
      <c r="C153" s="1"/>
      <c r="D153" s="1"/>
      <c r="E153" s="1"/>
      <c r="F153" s="1"/>
      <c r="G153" s="1"/>
      <c r="H153" s="1"/>
      <c r="I153" s="1"/>
      <c r="J153" s="1"/>
      <c r="K153" s="1"/>
      <c r="L153" s="1"/>
      <c r="M153" s="1"/>
      <c r="N153" s="169"/>
    </row>
    <row r="154" spans="2:14" x14ac:dyDescent="0.2">
      <c r="B154" s="1"/>
      <c r="C154" s="1"/>
      <c r="D154" s="1"/>
      <c r="E154" s="1"/>
      <c r="F154" s="1"/>
      <c r="G154" s="1"/>
      <c r="H154" s="1"/>
      <c r="I154" s="1"/>
      <c r="J154" s="1"/>
      <c r="K154" s="1"/>
      <c r="L154" s="1"/>
      <c r="M154" s="1"/>
      <c r="N154" s="169"/>
    </row>
    <row r="155" spans="2:14" x14ac:dyDescent="0.2">
      <c r="B155" s="1"/>
      <c r="C155" s="1"/>
      <c r="D155" s="1"/>
      <c r="E155" s="1"/>
      <c r="F155" s="1"/>
      <c r="G155" s="1"/>
      <c r="H155" s="1"/>
      <c r="I155" s="1"/>
      <c r="J155" s="1"/>
      <c r="K155" s="1"/>
      <c r="L155" s="1"/>
      <c r="M155" s="1"/>
      <c r="N155" s="169"/>
    </row>
    <row r="156" spans="2:14" x14ac:dyDescent="0.2">
      <c r="B156" s="1"/>
      <c r="C156" s="1"/>
      <c r="D156" s="1"/>
      <c r="E156" s="1"/>
      <c r="F156" s="1"/>
      <c r="G156" s="1"/>
      <c r="H156" s="1"/>
      <c r="I156" s="1"/>
      <c r="J156" s="1"/>
      <c r="K156" s="1"/>
      <c r="L156" s="1"/>
      <c r="M156" s="1"/>
      <c r="N156" s="169"/>
    </row>
    <row r="157" spans="2:14" x14ac:dyDescent="0.2">
      <c r="B157" s="1"/>
      <c r="C157" s="1"/>
      <c r="D157" s="1"/>
      <c r="E157" s="1"/>
      <c r="F157" s="1"/>
      <c r="G157" s="1"/>
      <c r="H157" s="1"/>
      <c r="I157" s="1"/>
      <c r="J157" s="1"/>
      <c r="K157" s="1"/>
      <c r="L157" s="1"/>
      <c r="M157" s="1"/>
      <c r="N157" s="169"/>
    </row>
    <row r="158" spans="2:14" x14ac:dyDescent="0.2">
      <c r="B158" s="1"/>
      <c r="C158" s="1"/>
      <c r="D158" s="1"/>
      <c r="E158" s="1"/>
      <c r="F158" s="1"/>
      <c r="G158" s="1"/>
      <c r="H158" s="1"/>
      <c r="I158" s="1"/>
      <c r="J158" s="1"/>
      <c r="K158" s="1"/>
      <c r="L158" s="1"/>
      <c r="M158" s="1"/>
      <c r="N158" s="169"/>
    </row>
    <row r="159" spans="2:14" x14ac:dyDescent="0.2">
      <c r="B159" s="1"/>
      <c r="C159" s="1"/>
      <c r="D159" s="1"/>
      <c r="E159" s="1"/>
      <c r="F159" s="1"/>
      <c r="G159" s="1"/>
      <c r="H159" s="1"/>
      <c r="I159" s="1"/>
      <c r="J159" s="1"/>
      <c r="K159" s="1"/>
      <c r="L159" s="1"/>
      <c r="M159" s="1"/>
      <c r="N159" s="169"/>
    </row>
    <row r="160" spans="2:14" x14ac:dyDescent="0.2">
      <c r="B160" s="1"/>
      <c r="C160" s="1"/>
      <c r="D160" s="1"/>
      <c r="E160" s="1"/>
      <c r="F160" s="1"/>
      <c r="G160" s="1"/>
      <c r="H160" s="1"/>
      <c r="I160" s="1"/>
      <c r="J160" s="1"/>
      <c r="K160" s="1"/>
      <c r="L160" s="1"/>
      <c r="M160" s="1"/>
      <c r="N160" s="169"/>
    </row>
    <row r="161" spans="2:14" x14ac:dyDescent="0.2">
      <c r="B161" s="1"/>
      <c r="C161" s="1"/>
      <c r="D161" s="1"/>
      <c r="E161" s="1"/>
      <c r="F161" s="1"/>
      <c r="G161" s="1"/>
      <c r="H161" s="1"/>
      <c r="I161" s="1"/>
      <c r="J161" s="1"/>
      <c r="K161" s="1"/>
      <c r="L161" s="1"/>
      <c r="M161" s="1"/>
      <c r="N161" s="169"/>
    </row>
    <row r="162" spans="2:14" x14ac:dyDescent="0.2">
      <c r="B162" s="1"/>
      <c r="C162" s="1"/>
      <c r="D162" s="1"/>
      <c r="E162" s="1"/>
      <c r="F162" s="1"/>
      <c r="G162" s="1"/>
      <c r="H162" s="1"/>
      <c r="I162" s="1"/>
      <c r="J162" s="1"/>
      <c r="K162" s="1"/>
      <c r="L162" s="1"/>
      <c r="M162" s="1"/>
      <c r="N162" s="169"/>
    </row>
    <row r="163" spans="2:14" x14ac:dyDescent="0.2">
      <c r="B163" s="1"/>
      <c r="C163" s="1"/>
      <c r="D163" s="1"/>
      <c r="E163" s="1"/>
      <c r="F163" s="1"/>
      <c r="G163" s="1"/>
      <c r="H163" s="1"/>
      <c r="I163" s="1"/>
      <c r="J163" s="1"/>
      <c r="K163" s="1"/>
      <c r="L163" s="1"/>
      <c r="M163" s="1"/>
      <c r="N163" s="169"/>
    </row>
    <row r="164" spans="2:14" x14ac:dyDescent="0.2">
      <c r="B164" s="1"/>
      <c r="C164" s="1"/>
      <c r="D164" s="1"/>
      <c r="E164" s="1"/>
      <c r="F164" s="1"/>
      <c r="G164" s="1"/>
      <c r="H164" s="1"/>
      <c r="I164" s="1"/>
      <c r="J164" s="1"/>
      <c r="K164" s="1"/>
      <c r="L164" s="1"/>
      <c r="M164" s="1"/>
      <c r="N164" s="169"/>
    </row>
    <row r="165" spans="2:14" x14ac:dyDescent="0.2">
      <c r="B165" s="1"/>
      <c r="C165" s="1"/>
      <c r="D165" s="1"/>
      <c r="E165" s="1"/>
      <c r="F165" s="1"/>
      <c r="G165" s="1"/>
      <c r="H165" s="1"/>
      <c r="I165" s="1"/>
      <c r="J165" s="1"/>
      <c r="K165" s="1"/>
      <c r="L165" s="1"/>
      <c r="M165" s="1"/>
      <c r="N165" s="169"/>
    </row>
    <row r="166" spans="2:14" x14ac:dyDescent="0.2">
      <c r="B166" s="1"/>
      <c r="C166" s="1"/>
      <c r="D166" s="1"/>
      <c r="E166" s="1"/>
      <c r="F166" s="1"/>
      <c r="G166" s="1"/>
      <c r="H166" s="1"/>
      <c r="I166" s="1"/>
      <c r="J166" s="1"/>
      <c r="K166" s="1"/>
      <c r="L166" s="1"/>
      <c r="M166" s="1"/>
      <c r="N166" s="169"/>
    </row>
    <row r="167" spans="2:14" x14ac:dyDescent="0.2">
      <c r="B167" s="1"/>
      <c r="C167" s="1"/>
      <c r="D167" s="1"/>
      <c r="E167" s="1"/>
      <c r="F167" s="1"/>
      <c r="G167" s="1"/>
      <c r="H167" s="1"/>
      <c r="I167" s="1"/>
      <c r="J167" s="1"/>
      <c r="K167" s="1"/>
      <c r="L167" s="1"/>
      <c r="M167" s="1"/>
      <c r="N167" s="169"/>
    </row>
    <row r="168" spans="2:14" x14ac:dyDescent="0.2">
      <c r="B168" s="1"/>
      <c r="C168" s="1"/>
      <c r="D168" s="1"/>
      <c r="E168" s="1"/>
      <c r="F168" s="1"/>
      <c r="G168" s="1"/>
      <c r="H168" s="1"/>
      <c r="I168" s="1"/>
      <c r="J168" s="1"/>
      <c r="K168" s="1"/>
      <c r="L168" s="1"/>
      <c r="M168" s="1"/>
      <c r="N168" s="169"/>
    </row>
    <row r="169" spans="2:14" x14ac:dyDescent="0.2">
      <c r="B169" s="1"/>
      <c r="C169" s="1"/>
      <c r="D169" s="1"/>
      <c r="E169" s="1"/>
      <c r="F169" s="1"/>
      <c r="G169" s="1"/>
      <c r="H169" s="1"/>
      <c r="I169" s="1"/>
      <c r="J169" s="1"/>
      <c r="K169" s="1"/>
      <c r="L169" s="1"/>
      <c r="M169" s="1"/>
      <c r="N169" s="169"/>
    </row>
    <row r="170" spans="2:14" x14ac:dyDescent="0.2">
      <c r="B170" s="1"/>
      <c r="C170" s="1"/>
      <c r="D170" s="1"/>
      <c r="E170" s="1"/>
      <c r="F170" s="1"/>
      <c r="G170" s="1"/>
      <c r="H170" s="1"/>
      <c r="I170" s="1"/>
      <c r="J170" s="1"/>
      <c r="K170" s="1"/>
      <c r="L170" s="1"/>
      <c r="M170" s="1"/>
      <c r="N170" s="169"/>
    </row>
    <row r="171" spans="2:14" x14ac:dyDescent="0.2">
      <c r="B171" s="1"/>
      <c r="C171" s="1"/>
      <c r="D171" s="1"/>
      <c r="E171" s="1"/>
      <c r="F171" s="1"/>
      <c r="G171" s="1"/>
      <c r="H171" s="1"/>
      <c r="I171" s="1"/>
      <c r="J171" s="1"/>
      <c r="K171" s="1"/>
      <c r="L171" s="1"/>
      <c r="M171" s="1"/>
      <c r="N171" s="169"/>
    </row>
    <row r="172" spans="2:14" x14ac:dyDescent="0.2">
      <c r="B172" s="1"/>
      <c r="C172" s="1"/>
      <c r="D172" s="1"/>
      <c r="E172" s="1"/>
      <c r="F172" s="1"/>
      <c r="G172" s="1"/>
      <c r="H172" s="1"/>
      <c r="I172" s="1"/>
      <c r="J172" s="1"/>
      <c r="K172" s="1"/>
      <c r="L172" s="1"/>
      <c r="M172" s="1"/>
      <c r="N172" s="169"/>
    </row>
    <row r="173" spans="2:14" x14ac:dyDescent="0.2">
      <c r="B173" s="1"/>
      <c r="C173" s="1"/>
      <c r="D173" s="1"/>
      <c r="E173" s="1"/>
      <c r="F173" s="1"/>
      <c r="G173" s="1"/>
      <c r="H173" s="1"/>
      <c r="I173" s="1"/>
      <c r="J173" s="1"/>
      <c r="K173" s="1"/>
      <c r="L173" s="1"/>
      <c r="M173" s="1"/>
      <c r="N173" s="169"/>
    </row>
    <row r="174" spans="2:14" x14ac:dyDescent="0.2">
      <c r="B174" s="1"/>
      <c r="C174" s="1"/>
      <c r="D174" s="1"/>
      <c r="E174" s="1"/>
      <c r="F174" s="1"/>
      <c r="G174" s="1"/>
      <c r="H174" s="1"/>
      <c r="I174" s="1"/>
      <c r="J174" s="1"/>
      <c r="K174" s="1"/>
      <c r="L174" s="1"/>
      <c r="M174" s="1"/>
      <c r="N174" s="169"/>
    </row>
    <row r="175" spans="2:14" x14ac:dyDescent="0.2">
      <c r="B175" s="1"/>
      <c r="C175" s="1"/>
      <c r="D175" s="1"/>
      <c r="E175" s="1"/>
      <c r="F175" s="1"/>
      <c r="G175" s="1"/>
      <c r="H175" s="1"/>
      <c r="I175" s="1"/>
      <c r="J175" s="1"/>
      <c r="K175" s="1"/>
      <c r="L175" s="1"/>
      <c r="M175" s="1"/>
      <c r="N175" s="169"/>
    </row>
    <row r="176" spans="2:14" x14ac:dyDescent="0.2">
      <c r="B176" s="1"/>
      <c r="C176" s="1"/>
      <c r="D176" s="1"/>
      <c r="E176" s="1"/>
      <c r="F176" s="1"/>
      <c r="G176" s="1"/>
      <c r="H176" s="1"/>
      <c r="I176" s="1"/>
      <c r="J176" s="1"/>
      <c r="K176" s="1"/>
      <c r="L176" s="1"/>
      <c r="M176" s="1"/>
      <c r="N176" s="169"/>
    </row>
    <row r="177" spans="2:14" x14ac:dyDescent="0.2">
      <c r="B177" s="1"/>
      <c r="C177" s="1"/>
      <c r="D177" s="1"/>
      <c r="E177" s="1"/>
      <c r="F177" s="1"/>
      <c r="G177" s="1"/>
      <c r="H177" s="1"/>
      <c r="I177" s="1"/>
      <c r="J177" s="1"/>
      <c r="K177" s="1"/>
      <c r="L177" s="1"/>
      <c r="M177" s="1"/>
      <c r="N177" s="169"/>
    </row>
    <row r="178" spans="2:14" x14ac:dyDescent="0.2">
      <c r="B178" s="1"/>
      <c r="C178" s="1"/>
      <c r="D178" s="1"/>
      <c r="E178" s="1"/>
      <c r="F178" s="1"/>
      <c r="G178" s="1"/>
      <c r="H178" s="1"/>
      <c r="I178" s="1"/>
      <c r="J178" s="1"/>
      <c r="K178" s="1"/>
      <c r="L178" s="1"/>
      <c r="M178" s="1"/>
      <c r="N178" s="169"/>
    </row>
    <row r="179" spans="2:14" x14ac:dyDescent="0.2">
      <c r="B179" s="1"/>
      <c r="C179" s="1"/>
      <c r="D179" s="1"/>
      <c r="E179" s="1"/>
      <c r="F179" s="1"/>
      <c r="G179" s="1"/>
      <c r="H179" s="1"/>
      <c r="I179" s="1"/>
      <c r="J179" s="1"/>
      <c r="K179" s="1"/>
      <c r="L179" s="1"/>
      <c r="M179" s="1"/>
      <c r="N179" s="169"/>
    </row>
    <row r="180" spans="2:14" x14ac:dyDescent="0.2">
      <c r="B180" s="1"/>
      <c r="C180" s="1"/>
      <c r="D180" s="1"/>
      <c r="E180" s="1"/>
      <c r="F180" s="1"/>
      <c r="G180" s="1"/>
      <c r="H180" s="1"/>
      <c r="I180" s="1"/>
      <c r="J180" s="1"/>
      <c r="K180" s="1"/>
      <c r="L180" s="1"/>
      <c r="M180" s="1"/>
      <c r="N180" s="169"/>
    </row>
    <row r="181" spans="2:14" x14ac:dyDescent="0.2">
      <c r="B181" s="1"/>
      <c r="C181" s="1"/>
      <c r="D181" s="1"/>
      <c r="E181" s="1"/>
      <c r="F181" s="1"/>
      <c r="G181" s="1"/>
      <c r="H181" s="1"/>
      <c r="I181" s="1"/>
      <c r="J181" s="1"/>
      <c r="K181" s="1"/>
      <c r="L181" s="1"/>
      <c r="M181" s="1"/>
      <c r="N181" s="169"/>
    </row>
    <row r="182" spans="2:14" x14ac:dyDescent="0.2">
      <c r="B182" s="1"/>
      <c r="C182" s="1"/>
      <c r="D182" s="1"/>
      <c r="E182" s="1"/>
      <c r="F182" s="1"/>
      <c r="G182" s="1"/>
      <c r="H182" s="1"/>
      <c r="I182" s="1"/>
      <c r="J182" s="1"/>
      <c r="K182" s="1"/>
      <c r="L182" s="1"/>
      <c r="M182" s="1"/>
      <c r="N182" s="169"/>
    </row>
    <row r="183" spans="2:14" x14ac:dyDescent="0.2">
      <c r="B183" s="1"/>
      <c r="C183" s="1"/>
      <c r="D183" s="1"/>
      <c r="E183" s="1"/>
      <c r="F183" s="1"/>
      <c r="G183" s="1"/>
      <c r="H183" s="1"/>
      <c r="I183" s="1"/>
      <c r="J183" s="1"/>
      <c r="K183" s="1"/>
      <c r="L183" s="1"/>
      <c r="M183" s="1"/>
      <c r="N183" s="169"/>
    </row>
  </sheetData>
  <customSheetViews>
    <customSheetView guid="{5162BB63-DB3B-11D3-AA0A-00104B61DA78}" showRuler="0">
      <pane xSplit="1" ySplit="4" topLeftCell="D99"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85">
    <cfRule type="top10" dxfId="1741" priority="47" bottom="1" rank="1"/>
    <cfRule type="top10" dxfId="1740" priority="48" rank="1"/>
  </conditionalFormatting>
  <conditionalFormatting sqref="C5:C85">
    <cfRule type="top10" dxfId="1739" priority="45" bottom="1" rank="1"/>
    <cfRule type="top10" dxfId="1738" priority="46" rank="1"/>
  </conditionalFormatting>
  <conditionalFormatting sqref="D5:D85">
    <cfRule type="top10" dxfId="1737" priority="43" bottom="1" rank="1"/>
    <cfRule type="top10" dxfId="1736" priority="44" rank="1"/>
  </conditionalFormatting>
  <conditionalFormatting sqref="E5:E85">
    <cfRule type="top10" dxfId="1735" priority="41" bottom="1" rank="1"/>
    <cfRule type="top10" dxfId="1734" priority="42" rank="1"/>
  </conditionalFormatting>
  <conditionalFormatting sqref="F5:F85">
    <cfRule type="top10" dxfId="1733" priority="39" bottom="1" rank="1"/>
    <cfRule type="top10" dxfId="1732" priority="40" rank="1"/>
  </conditionalFormatting>
  <conditionalFormatting sqref="G5:G85">
    <cfRule type="top10" dxfId="1731" priority="37" bottom="1" rank="1"/>
    <cfRule type="top10" dxfId="1730" priority="38" rank="1"/>
  </conditionalFormatting>
  <conditionalFormatting sqref="H5:H85">
    <cfRule type="top10" dxfId="1729" priority="35" bottom="1" rank="1"/>
    <cfRule type="top10" dxfId="1728" priority="36" rank="1"/>
  </conditionalFormatting>
  <conditionalFormatting sqref="I5:I85">
    <cfRule type="top10" dxfId="1727" priority="33" bottom="1" rank="1"/>
    <cfRule type="top10" dxfId="1726" priority="34" rank="1"/>
  </conditionalFormatting>
  <conditionalFormatting sqref="J5:J85">
    <cfRule type="top10" dxfId="1725" priority="31" bottom="1" rank="1"/>
    <cfRule type="top10" dxfId="1724" priority="32" rank="1"/>
  </conditionalFormatting>
  <conditionalFormatting sqref="K5:K85">
    <cfRule type="top10" dxfId="1723" priority="29" bottom="1" rank="1"/>
    <cfRule type="top10" dxfId="1722" priority="30" rank="1"/>
  </conditionalFormatting>
  <conditionalFormatting sqref="L5:L85">
    <cfRule type="top10" dxfId="1721" priority="27" bottom="1" rank="1"/>
    <cfRule type="top10" dxfId="1720" priority="28" rank="1"/>
  </conditionalFormatting>
  <conditionalFormatting sqref="M5:M85">
    <cfRule type="top10" dxfId="1719" priority="25" bottom="1" rank="1"/>
    <cfRule type="top10" dxfId="1718" priority="26" rank="1"/>
  </conditionalFormatting>
  <conditionalFormatting sqref="N5:N81">
    <cfRule type="top10" dxfId="1717" priority="23" bottom="1" rank="1"/>
    <cfRule type="top10" dxfId="1716" priority="24"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legacy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6"/>
  <dimension ref="A1:AJ109"/>
  <sheetViews>
    <sheetView zoomScale="75" zoomScaleNormal="75" workbookViewId="0">
      <selection activeCell="A21" sqref="A21:N29"/>
    </sheetView>
  </sheetViews>
  <sheetFormatPr defaultRowHeight="12.75" x14ac:dyDescent="0.2"/>
  <cols>
    <col min="1" max="1" width="7" style="139" bestFit="1" customWidth="1"/>
    <col min="2" max="13" width="7.7109375" customWidth="1"/>
    <col min="14" max="14" width="9.140625" style="1" bestFit="1" customWidth="1"/>
    <col min="16" max="36" width="9.140625" style="10"/>
  </cols>
  <sheetData>
    <row r="1" spans="1:27" ht="16.5" thickBot="1" x14ac:dyDescent="0.3">
      <c r="A1" s="243" t="s">
        <v>64</v>
      </c>
      <c r="B1" s="244"/>
      <c r="C1" s="244"/>
      <c r="D1" s="244"/>
      <c r="E1" s="245"/>
      <c r="F1" s="245"/>
      <c r="G1" s="245"/>
      <c r="H1" s="245"/>
      <c r="I1" s="245"/>
      <c r="J1" s="245"/>
      <c r="K1" s="245"/>
      <c r="L1" s="245"/>
      <c r="M1" s="245"/>
      <c r="N1" s="246"/>
    </row>
    <row r="2" spans="1:27" ht="13.5" thickBot="1" x14ac:dyDescent="0.25">
      <c r="A2" s="135" t="s">
        <v>123</v>
      </c>
      <c r="B2" s="40" t="s">
        <v>175</v>
      </c>
      <c r="C2" s="37" t="s">
        <v>447</v>
      </c>
      <c r="D2" s="38"/>
      <c r="E2" s="58"/>
      <c r="F2" s="68"/>
      <c r="G2" s="247" t="s">
        <v>80</v>
      </c>
      <c r="H2" s="247"/>
      <c r="I2" s="69"/>
      <c r="J2" s="69"/>
      <c r="K2" s="69"/>
      <c r="L2" s="69"/>
      <c r="M2" s="69"/>
      <c r="N2" s="72"/>
    </row>
    <row r="3" spans="1:27" ht="13.5" thickBot="1" x14ac:dyDescent="0.25">
      <c r="A3" s="136"/>
      <c r="B3" s="41" t="s">
        <v>176</v>
      </c>
      <c r="C3" s="36" t="s">
        <v>448</v>
      </c>
      <c r="D3" s="39"/>
      <c r="E3" s="41" t="s">
        <v>78</v>
      </c>
      <c r="F3" s="65">
        <v>40</v>
      </c>
      <c r="G3" s="17"/>
      <c r="H3" s="66" t="s">
        <v>81</v>
      </c>
      <c r="I3" s="67">
        <v>12.192</v>
      </c>
      <c r="J3" s="17"/>
      <c r="K3" s="17"/>
      <c r="L3" s="17"/>
      <c r="M3" s="17"/>
      <c r="N3" s="21"/>
    </row>
    <row r="4" spans="1:27" ht="13.5" thickBot="1" x14ac:dyDescent="0.25">
      <c r="A4" s="137" t="s">
        <v>1</v>
      </c>
      <c r="B4" s="49" t="s">
        <v>2</v>
      </c>
      <c r="C4" s="43" t="s">
        <v>3</v>
      </c>
      <c r="D4" s="49" t="s">
        <v>4</v>
      </c>
      <c r="E4" s="43" t="s">
        <v>5</v>
      </c>
      <c r="F4" s="49" t="s">
        <v>6</v>
      </c>
      <c r="G4" s="43" t="s">
        <v>7</v>
      </c>
      <c r="H4" s="49" t="s">
        <v>8</v>
      </c>
      <c r="I4" s="43" t="s">
        <v>9</v>
      </c>
      <c r="J4" s="49" t="s">
        <v>10</v>
      </c>
      <c r="K4" s="43" t="s">
        <v>11</v>
      </c>
      <c r="L4" s="49" t="s">
        <v>12</v>
      </c>
      <c r="M4" s="45" t="s">
        <v>13</v>
      </c>
      <c r="N4" s="35" t="s">
        <v>14</v>
      </c>
      <c r="P4" s="23"/>
      <c r="Q4" s="23"/>
      <c r="R4" s="23"/>
      <c r="S4" s="23"/>
      <c r="T4" s="23"/>
      <c r="U4" s="23"/>
      <c r="V4" s="23"/>
      <c r="W4" s="23"/>
      <c r="X4" s="23"/>
      <c r="Y4" s="23"/>
      <c r="Z4" s="23"/>
      <c r="AA4" s="23"/>
    </row>
    <row r="5" spans="1:27" x14ac:dyDescent="0.2">
      <c r="A5" s="138">
        <v>2002</v>
      </c>
      <c r="B5" s="98" t="s">
        <v>60</v>
      </c>
      <c r="C5" s="98" t="s">
        <v>60</v>
      </c>
      <c r="D5" s="98" t="s">
        <v>60</v>
      </c>
      <c r="E5" s="98" t="s">
        <v>60</v>
      </c>
      <c r="F5" s="98">
        <v>172.71999999999997</v>
      </c>
      <c r="G5" s="98">
        <v>269.24</v>
      </c>
      <c r="H5" s="98">
        <v>287.02</v>
      </c>
      <c r="I5" s="98">
        <v>276.86000000000007</v>
      </c>
      <c r="J5" s="98">
        <v>307.33999999999997</v>
      </c>
      <c r="K5" s="98">
        <v>485.1400000000001</v>
      </c>
      <c r="L5" s="98">
        <v>553.72000000000014</v>
      </c>
      <c r="M5" s="98">
        <v>111.76</v>
      </c>
      <c r="N5" s="98" t="s">
        <v>60</v>
      </c>
    </row>
    <row r="6" spans="1:27" x14ac:dyDescent="0.2">
      <c r="A6" s="138">
        <v>2003</v>
      </c>
      <c r="B6" s="98">
        <v>78.740000000000009</v>
      </c>
      <c r="C6" s="98">
        <v>68.580000000000013</v>
      </c>
      <c r="D6" s="98">
        <v>35.559999999999995</v>
      </c>
      <c r="E6" s="98">
        <v>226.05999999999997</v>
      </c>
      <c r="F6" s="98">
        <v>248.92000000000002</v>
      </c>
      <c r="G6" s="98">
        <v>436.88000000000005</v>
      </c>
      <c r="H6" s="98">
        <v>134.62000000000003</v>
      </c>
      <c r="I6" s="98">
        <v>157.48000000000002</v>
      </c>
      <c r="J6" s="98">
        <v>281.93999999999994</v>
      </c>
      <c r="K6" s="98">
        <v>543.56000000000006</v>
      </c>
      <c r="L6" s="98">
        <v>284.48</v>
      </c>
      <c r="M6" s="98">
        <v>744.2199999999998</v>
      </c>
      <c r="N6" s="98">
        <v>3241.04</v>
      </c>
    </row>
    <row r="7" spans="1:27" x14ac:dyDescent="0.2">
      <c r="A7" s="138">
        <v>2004</v>
      </c>
      <c r="B7" s="98">
        <v>137.16</v>
      </c>
      <c r="C7" s="98">
        <v>48.259999999999991</v>
      </c>
      <c r="D7" s="98">
        <v>91.440000000000012</v>
      </c>
      <c r="E7" s="98">
        <v>205.74000000000004</v>
      </c>
      <c r="F7" s="98">
        <v>396.24</v>
      </c>
      <c r="G7" s="98">
        <v>170.18000000000004</v>
      </c>
      <c r="H7" s="98">
        <v>119.38000000000001</v>
      </c>
      <c r="I7" s="98">
        <v>419.09999999999997</v>
      </c>
      <c r="J7" s="98">
        <v>360.68</v>
      </c>
      <c r="K7" s="98">
        <v>414.02000000000004</v>
      </c>
      <c r="L7" s="98">
        <v>302.25999999999993</v>
      </c>
      <c r="M7" s="98">
        <v>177.8</v>
      </c>
      <c r="N7" s="98">
        <v>2842.26</v>
      </c>
    </row>
    <row r="8" spans="1:27" x14ac:dyDescent="0.2">
      <c r="A8" s="138">
        <v>2005</v>
      </c>
      <c r="B8" s="98">
        <v>337.82000000000005</v>
      </c>
      <c r="C8" s="98">
        <v>63.499999999999993</v>
      </c>
      <c r="D8" s="98">
        <v>129.54</v>
      </c>
      <c r="E8" s="98">
        <v>139.70000000000005</v>
      </c>
      <c r="F8" s="98">
        <v>254.00000000000003</v>
      </c>
      <c r="G8" s="98">
        <v>345.44</v>
      </c>
      <c r="H8" s="98">
        <v>154.94000000000003</v>
      </c>
      <c r="I8" s="98">
        <v>279.39999999999998</v>
      </c>
      <c r="J8" s="98">
        <v>317.5</v>
      </c>
      <c r="K8" s="98">
        <v>297.18</v>
      </c>
      <c r="L8" s="98">
        <v>325.11999999999995</v>
      </c>
      <c r="M8" s="98">
        <v>187.96</v>
      </c>
      <c r="N8" s="98">
        <v>2832.1</v>
      </c>
    </row>
    <row r="9" spans="1:27" x14ac:dyDescent="0.2">
      <c r="A9" s="138">
        <v>2006</v>
      </c>
      <c r="B9" s="98">
        <v>121.92000000000003</v>
      </c>
      <c r="C9" s="98">
        <v>91.439999999999984</v>
      </c>
      <c r="D9" s="98">
        <v>167.64</v>
      </c>
      <c r="E9" s="98">
        <v>276.85999999999996</v>
      </c>
      <c r="F9" s="98">
        <v>210.82</v>
      </c>
      <c r="G9" s="98">
        <v>144.78</v>
      </c>
      <c r="H9" s="98">
        <v>246.38000000000002</v>
      </c>
      <c r="I9" s="98">
        <v>198.12</v>
      </c>
      <c r="J9" s="98">
        <v>228.60000000000005</v>
      </c>
      <c r="K9" s="98">
        <v>147.32000000000002</v>
      </c>
      <c r="L9" s="98">
        <v>947.42</v>
      </c>
      <c r="M9" s="98">
        <v>157.48000000000002</v>
      </c>
      <c r="N9" s="98">
        <v>2938.78</v>
      </c>
    </row>
    <row r="10" spans="1:27" x14ac:dyDescent="0.2">
      <c r="A10" s="138">
        <v>2007</v>
      </c>
      <c r="B10" s="98">
        <v>86.36</v>
      </c>
      <c r="C10" s="98">
        <v>48.26</v>
      </c>
      <c r="D10" s="98">
        <v>73.66</v>
      </c>
      <c r="E10" s="98">
        <v>185</v>
      </c>
      <c r="F10" s="98">
        <v>362</v>
      </c>
      <c r="G10" s="98" t="s">
        <v>60</v>
      </c>
      <c r="H10" s="98">
        <v>330</v>
      </c>
      <c r="I10" s="98">
        <v>503</v>
      </c>
      <c r="J10" s="98" t="s">
        <v>60</v>
      </c>
      <c r="K10" s="98" t="s">
        <v>60</v>
      </c>
      <c r="L10" s="98" t="s">
        <v>60</v>
      </c>
      <c r="M10" s="98" t="s">
        <v>60</v>
      </c>
      <c r="N10" s="98" t="s">
        <v>60</v>
      </c>
    </row>
    <row r="11" spans="1:27" x14ac:dyDescent="0.2">
      <c r="A11" s="138">
        <v>2008</v>
      </c>
      <c r="B11" s="98" t="s">
        <v>60</v>
      </c>
      <c r="C11" s="98" t="s">
        <v>60</v>
      </c>
      <c r="D11" s="98" t="s">
        <v>60</v>
      </c>
      <c r="E11" s="98" t="s">
        <v>60</v>
      </c>
      <c r="F11" s="98" t="s">
        <v>60</v>
      </c>
      <c r="G11" s="98" t="s">
        <v>60</v>
      </c>
      <c r="H11" s="98" t="s">
        <v>60</v>
      </c>
      <c r="I11" s="98" t="s">
        <v>60</v>
      </c>
      <c r="J11" s="98" t="s">
        <v>60</v>
      </c>
      <c r="K11" s="98" t="s">
        <v>60</v>
      </c>
      <c r="L11" s="98" t="s">
        <v>60</v>
      </c>
      <c r="M11" s="98" t="s">
        <v>60</v>
      </c>
      <c r="N11" s="98" t="s">
        <v>60</v>
      </c>
    </row>
    <row r="12" spans="1:27" x14ac:dyDescent="0.2">
      <c r="A12" s="138">
        <v>2009</v>
      </c>
      <c r="B12" s="98" t="s">
        <v>60</v>
      </c>
      <c r="C12" s="98" t="s">
        <v>60</v>
      </c>
      <c r="D12" s="98" t="s">
        <v>60</v>
      </c>
      <c r="E12" s="98" t="s">
        <v>60</v>
      </c>
      <c r="F12" s="98" t="s">
        <v>60</v>
      </c>
      <c r="G12" s="98" t="s">
        <v>60</v>
      </c>
      <c r="H12" s="98" t="s">
        <v>60</v>
      </c>
      <c r="I12" s="98" t="s">
        <v>60</v>
      </c>
      <c r="J12" s="98" t="s">
        <v>60</v>
      </c>
      <c r="K12" s="98" t="s">
        <v>60</v>
      </c>
      <c r="L12" s="98" t="s">
        <v>60</v>
      </c>
      <c r="M12" s="98" t="s">
        <v>60</v>
      </c>
      <c r="N12" s="98" t="str">
        <f t="shared" ref="N12:N17" si="0">IF(COUNT(B12:M12)=12,SUM(B12:M12),"")</f>
        <v/>
      </c>
    </row>
    <row r="13" spans="1:27" x14ac:dyDescent="0.2">
      <c r="A13" s="138">
        <v>2010</v>
      </c>
      <c r="B13" s="98" t="s">
        <v>60</v>
      </c>
      <c r="C13" s="98" t="s">
        <v>60</v>
      </c>
      <c r="D13" s="98" t="s">
        <v>60</v>
      </c>
      <c r="E13" s="98" t="s">
        <v>60</v>
      </c>
      <c r="F13" s="98" t="s">
        <v>60</v>
      </c>
      <c r="G13" s="98" t="s">
        <v>60</v>
      </c>
      <c r="H13" s="98" t="s">
        <v>60</v>
      </c>
      <c r="I13" s="98" t="s">
        <v>60</v>
      </c>
      <c r="J13" s="98" t="s">
        <v>60</v>
      </c>
      <c r="K13" s="98" t="s">
        <v>60</v>
      </c>
      <c r="L13" s="98" t="s">
        <v>60</v>
      </c>
      <c r="M13" s="98" t="s">
        <v>60</v>
      </c>
      <c r="N13" s="98" t="str">
        <f t="shared" si="0"/>
        <v/>
      </c>
    </row>
    <row r="14" spans="1:27" x14ac:dyDescent="0.2">
      <c r="A14" s="138">
        <v>2011</v>
      </c>
      <c r="B14" s="98" t="s">
        <v>60</v>
      </c>
      <c r="C14" s="98" t="s">
        <v>60</v>
      </c>
      <c r="D14" s="98" t="s">
        <v>60</v>
      </c>
      <c r="E14" s="98" t="s">
        <v>60</v>
      </c>
      <c r="F14" s="98" t="s">
        <v>60</v>
      </c>
      <c r="G14" s="98" t="s">
        <v>60</v>
      </c>
      <c r="H14" s="98" t="s">
        <v>60</v>
      </c>
      <c r="I14" s="98" t="s">
        <v>60</v>
      </c>
      <c r="J14" s="98" t="s">
        <v>60</v>
      </c>
      <c r="K14" s="98" t="s">
        <v>60</v>
      </c>
      <c r="L14" s="98" t="s">
        <v>60</v>
      </c>
      <c r="M14" s="98" t="s">
        <v>60</v>
      </c>
      <c r="N14" s="98" t="str">
        <f t="shared" si="0"/>
        <v/>
      </c>
    </row>
    <row r="15" spans="1:27" x14ac:dyDescent="0.2">
      <c r="A15" s="138">
        <v>2012</v>
      </c>
      <c r="B15" s="98" t="s">
        <v>60</v>
      </c>
      <c r="C15" s="98" t="s">
        <v>60</v>
      </c>
      <c r="D15" s="98" t="s">
        <v>60</v>
      </c>
      <c r="E15" s="98" t="s">
        <v>60</v>
      </c>
      <c r="F15" s="98" t="s">
        <v>60</v>
      </c>
      <c r="G15" s="98" t="s">
        <v>60</v>
      </c>
      <c r="H15" s="98" t="s">
        <v>60</v>
      </c>
      <c r="I15" s="98" t="s">
        <v>60</v>
      </c>
      <c r="J15" s="98" t="s">
        <v>60</v>
      </c>
      <c r="K15" s="98" t="s">
        <v>60</v>
      </c>
      <c r="L15" s="98" t="s">
        <v>60</v>
      </c>
      <c r="M15" s="98" t="s">
        <v>60</v>
      </c>
      <c r="N15" s="98" t="str">
        <f t="shared" si="0"/>
        <v/>
      </c>
    </row>
    <row r="16" spans="1:27" x14ac:dyDescent="0.2">
      <c r="A16" s="138">
        <v>2013</v>
      </c>
      <c r="B16" s="98" t="s">
        <v>60</v>
      </c>
      <c r="C16" s="98" t="s">
        <v>60</v>
      </c>
      <c r="D16" s="98" t="s">
        <v>60</v>
      </c>
      <c r="E16" s="98" t="s">
        <v>60</v>
      </c>
      <c r="F16" s="98" t="s">
        <v>60</v>
      </c>
      <c r="G16" s="98" t="s">
        <v>60</v>
      </c>
      <c r="H16" s="98" t="s">
        <v>60</v>
      </c>
      <c r="I16" s="98" t="s">
        <v>60</v>
      </c>
      <c r="J16" s="98" t="s">
        <v>60</v>
      </c>
      <c r="K16" s="98" t="s">
        <v>60</v>
      </c>
      <c r="L16" s="98" t="s">
        <v>60</v>
      </c>
      <c r="M16" s="98" t="s">
        <v>60</v>
      </c>
      <c r="N16" s="98" t="str">
        <f t="shared" si="0"/>
        <v/>
      </c>
    </row>
    <row r="17" spans="1:14" x14ac:dyDescent="0.2">
      <c r="A17" s="138">
        <v>2014</v>
      </c>
      <c r="B17" s="98" t="s">
        <v>60</v>
      </c>
      <c r="C17" s="98" t="s">
        <v>60</v>
      </c>
      <c r="D17" s="98" t="s">
        <v>60</v>
      </c>
      <c r="E17" s="98" t="s">
        <v>60</v>
      </c>
      <c r="F17" s="98" t="s">
        <v>60</v>
      </c>
      <c r="G17" s="98" t="s">
        <v>60</v>
      </c>
      <c r="H17" s="98" t="s">
        <v>60</v>
      </c>
      <c r="I17" s="98" t="s">
        <v>60</v>
      </c>
      <c r="J17" s="98" t="s">
        <v>60</v>
      </c>
      <c r="K17" s="98" t="s">
        <v>60</v>
      </c>
      <c r="L17" s="98" t="s">
        <v>60</v>
      </c>
      <c r="M17" s="98" t="s">
        <v>60</v>
      </c>
      <c r="N17" s="98" t="str">
        <f t="shared" si="0"/>
        <v/>
      </c>
    </row>
    <row r="18" spans="1:14" x14ac:dyDescent="0.2">
      <c r="A18" s="138">
        <v>2015</v>
      </c>
      <c r="B18" s="98" t="s">
        <v>60</v>
      </c>
      <c r="C18" s="98" t="s">
        <v>60</v>
      </c>
      <c r="D18" s="98" t="s">
        <v>60</v>
      </c>
      <c r="E18" s="98" t="s">
        <v>60</v>
      </c>
      <c r="F18" s="98" t="s">
        <v>60</v>
      </c>
      <c r="G18" s="98" t="s">
        <v>60</v>
      </c>
      <c r="H18" s="98" t="s">
        <v>60</v>
      </c>
      <c r="I18" s="98" t="s">
        <v>60</v>
      </c>
      <c r="J18" s="98" t="s">
        <v>60</v>
      </c>
      <c r="K18" s="98" t="s">
        <v>60</v>
      </c>
      <c r="L18" s="98" t="s">
        <v>60</v>
      </c>
      <c r="M18" s="98" t="s">
        <v>60</v>
      </c>
      <c r="N18" s="98"/>
    </row>
    <row r="19" spans="1:14" ht="13.5" thickBot="1" x14ac:dyDescent="0.25">
      <c r="A19" s="146"/>
      <c r="B19" s="98"/>
      <c r="C19" s="98"/>
      <c r="D19" s="98"/>
      <c r="E19" s="98"/>
      <c r="F19" s="98"/>
      <c r="G19" s="98"/>
      <c r="H19" s="98"/>
      <c r="I19" s="98"/>
      <c r="J19" s="98"/>
      <c r="K19" s="98"/>
      <c r="L19" s="98"/>
      <c r="M19" s="98"/>
      <c r="N19" s="98"/>
    </row>
    <row r="20" spans="1:14" x14ac:dyDescent="0.2">
      <c r="A20" s="185" t="s">
        <v>48</v>
      </c>
      <c r="B20" s="104">
        <f t="shared" ref="B20:N20" si="1">AVERAGE(B5:B19)</f>
        <v>152.40000000000003</v>
      </c>
      <c r="C20" s="105">
        <f t="shared" si="1"/>
        <v>64.007999999999996</v>
      </c>
      <c r="D20" s="104">
        <f t="shared" si="1"/>
        <v>99.567999999999984</v>
      </c>
      <c r="E20" s="105">
        <f t="shared" si="1"/>
        <v>206.67199999999997</v>
      </c>
      <c r="F20" s="104">
        <f t="shared" si="1"/>
        <v>274.11666666666667</v>
      </c>
      <c r="G20" s="105">
        <f t="shared" si="1"/>
        <v>273.30400000000003</v>
      </c>
      <c r="H20" s="104">
        <f t="shared" si="1"/>
        <v>212.0566666666667</v>
      </c>
      <c r="I20" s="105">
        <f t="shared" si="1"/>
        <v>305.66000000000003</v>
      </c>
      <c r="J20" s="104">
        <f t="shared" si="1"/>
        <v>299.21200000000005</v>
      </c>
      <c r="K20" s="105">
        <f t="shared" si="1"/>
        <v>377.44400000000007</v>
      </c>
      <c r="L20" s="104">
        <f t="shared" si="1"/>
        <v>482.6</v>
      </c>
      <c r="M20" s="109">
        <f t="shared" si="1"/>
        <v>275.84399999999994</v>
      </c>
      <c r="N20" s="107">
        <f t="shared" si="1"/>
        <v>2963.5450000000001</v>
      </c>
    </row>
    <row r="21" spans="1:14" x14ac:dyDescent="0.2">
      <c r="A21" s="148" t="s">
        <v>604</v>
      </c>
      <c r="B21" s="3">
        <f>STDEV(B5:B19)</f>
        <v>106.45297271565508</v>
      </c>
      <c r="C21" s="3">
        <f t="shared" ref="C21:N21" si="2">STDEV(C5:C19)</f>
        <v>17.816248763418201</v>
      </c>
      <c r="D21" s="3">
        <f t="shared" si="2"/>
        <v>50.907835546210372</v>
      </c>
      <c r="E21" s="3">
        <f t="shared" si="2"/>
        <v>50.640998410378899</v>
      </c>
      <c r="F21" s="3">
        <f t="shared" si="2"/>
        <v>87.137699227525289</v>
      </c>
      <c r="G21" s="3">
        <f t="shared" si="2"/>
        <v>121.58351483651059</v>
      </c>
      <c r="H21" s="3">
        <f t="shared" si="2"/>
        <v>87.813367926908867</v>
      </c>
      <c r="I21" s="3">
        <f t="shared" si="2"/>
        <v>131.79749678958251</v>
      </c>
      <c r="J21" s="3">
        <f t="shared" si="2"/>
        <v>48.639507810009491</v>
      </c>
      <c r="K21" s="3">
        <f t="shared" si="2"/>
        <v>158.058630514123</v>
      </c>
      <c r="L21" s="3">
        <f t="shared" si="2"/>
        <v>281.81983925905575</v>
      </c>
      <c r="M21" s="3">
        <f t="shared" si="2"/>
        <v>263.46057405236166</v>
      </c>
      <c r="N21" s="114">
        <f t="shared" si="2"/>
        <v>191.14097720443579</v>
      </c>
    </row>
    <row r="22" spans="1:14" x14ac:dyDescent="0.2">
      <c r="A22" s="148" t="s">
        <v>605</v>
      </c>
      <c r="B22" s="3">
        <f>B21/B20*100</f>
        <v>69.851031965652922</v>
      </c>
      <c r="C22" s="3">
        <f t="shared" ref="C22:N22" si="3">C21/C20*100</f>
        <v>27.834409391666981</v>
      </c>
      <c r="D22" s="3">
        <f t="shared" si="3"/>
        <v>51.12871158023701</v>
      </c>
      <c r="E22" s="3">
        <f t="shared" si="3"/>
        <v>24.503076570787965</v>
      </c>
      <c r="F22" s="3">
        <f t="shared" si="3"/>
        <v>31.788544741603435</v>
      </c>
      <c r="G22" s="3">
        <f t="shared" si="3"/>
        <v>44.486547886789282</v>
      </c>
      <c r="H22" s="3">
        <f t="shared" si="3"/>
        <v>41.410331166311927</v>
      </c>
      <c r="I22" s="3">
        <f t="shared" si="3"/>
        <v>43.118987368181152</v>
      </c>
      <c r="J22" s="3">
        <f t="shared" si="3"/>
        <v>16.255868016660255</v>
      </c>
      <c r="K22" s="3">
        <f t="shared" si="3"/>
        <v>41.876047973771726</v>
      </c>
      <c r="L22" s="3">
        <f t="shared" si="3"/>
        <v>58.39615401140815</v>
      </c>
      <c r="M22" s="3">
        <f t="shared" si="3"/>
        <v>95.510714045751115</v>
      </c>
      <c r="N22" s="114">
        <f t="shared" si="3"/>
        <v>6.4497410096501246</v>
      </c>
    </row>
    <row r="23" spans="1:14" x14ac:dyDescent="0.2">
      <c r="A23" s="148" t="s">
        <v>606</v>
      </c>
      <c r="B23" s="3">
        <f>MIN(B5:B19)</f>
        <v>78.740000000000009</v>
      </c>
      <c r="C23" s="3">
        <f t="shared" ref="C23:N23" si="4">MIN(C5:C19)</f>
        <v>48.259999999999991</v>
      </c>
      <c r="D23" s="3">
        <f t="shared" si="4"/>
        <v>35.559999999999995</v>
      </c>
      <c r="E23" s="3">
        <f t="shared" si="4"/>
        <v>139.70000000000005</v>
      </c>
      <c r="F23" s="3">
        <f t="shared" si="4"/>
        <v>172.71999999999997</v>
      </c>
      <c r="G23" s="3">
        <f t="shared" si="4"/>
        <v>144.78</v>
      </c>
      <c r="H23" s="3">
        <f t="shared" si="4"/>
        <v>119.38000000000001</v>
      </c>
      <c r="I23" s="3">
        <f t="shared" si="4"/>
        <v>157.48000000000002</v>
      </c>
      <c r="J23" s="3">
        <f t="shared" si="4"/>
        <v>228.60000000000005</v>
      </c>
      <c r="K23" s="3">
        <f t="shared" si="4"/>
        <v>147.32000000000002</v>
      </c>
      <c r="L23" s="3">
        <f t="shared" si="4"/>
        <v>284.48</v>
      </c>
      <c r="M23" s="3">
        <f t="shared" si="4"/>
        <v>111.76</v>
      </c>
      <c r="N23" s="114">
        <f t="shared" si="4"/>
        <v>2832.1</v>
      </c>
    </row>
    <row r="24" spans="1:14" x14ac:dyDescent="0.2">
      <c r="A24" s="148" t="s">
        <v>607</v>
      </c>
      <c r="B24" s="3">
        <f>MAX(B5:B19)</f>
        <v>337.82000000000005</v>
      </c>
      <c r="C24" s="3">
        <f t="shared" ref="C24:N24" si="5">MAX(C5:C19)</f>
        <v>91.439999999999984</v>
      </c>
      <c r="D24" s="3">
        <f t="shared" si="5"/>
        <v>167.64</v>
      </c>
      <c r="E24" s="3">
        <f t="shared" si="5"/>
        <v>276.85999999999996</v>
      </c>
      <c r="F24" s="3">
        <f t="shared" si="5"/>
        <v>396.24</v>
      </c>
      <c r="G24" s="3">
        <f t="shared" si="5"/>
        <v>436.88000000000005</v>
      </c>
      <c r="H24" s="3">
        <f t="shared" si="5"/>
        <v>330</v>
      </c>
      <c r="I24" s="3">
        <f t="shared" si="5"/>
        <v>503</v>
      </c>
      <c r="J24" s="3">
        <f t="shared" si="5"/>
        <v>360.68</v>
      </c>
      <c r="K24" s="3">
        <f t="shared" si="5"/>
        <v>543.56000000000006</v>
      </c>
      <c r="L24" s="3">
        <f t="shared" si="5"/>
        <v>947.42</v>
      </c>
      <c r="M24" s="3">
        <f t="shared" si="5"/>
        <v>744.2199999999998</v>
      </c>
      <c r="N24" s="114">
        <f t="shared" si="5"/>
        <v>3241.04</v>
      </c>
    </row>
    <row r="25" spans="1:14" x14ac:dyDescent="0.2">
      <c r="A25" s="148" t="s">
        <v>608</v>
      </c>
      <c r="B25" s="3">
        <f>QUARTILE(B5:B19,1)</f>
        <v>86.36</v>
      </c>
      <c r="C25" s="3">
        <f t="shared" ref="C25:N25" si="6">QUARTILE(C5:C19,1)</f>
        <v>48.26</v>
      </c>
      <c r="D25" s="3">
        <f t="shared" si="6"/>
        <v>73.66</v>
      </c>
      <c r="E25" s="3">
        <f t="shared" si="6"/>
        <v>185</v>
      </c>
      <c r="F25" s="3">
        <f t="shared" si="6"/>
        <v>220.345</v>
      </c>
      <c r="G25" s="3">
        <f t="shared" si="6"/>
        <v>170.18000000000004</v>
      </c>
      <c r="H25" s="3">
        <f t="shared" si="6"/>
        <v>139.70000000000005</v>
      </c>
      <c r="I25" s="3">
        <f t="shared" si="6"/>
        <v>217.80500000000001</v>
      </c>
      <c r="J25" s="3">
        <f t="shared" si="6"/>
        <v>281.93999999999994</v>
      </c>
      <c r="K25" s="3">
        <f t="shared" si="6"/>
        <v>297.18</v>
      </c>
      <c r="L25" s="3">
        <f t="shared" si="6"/>
        <v>302.25999999999993</v>
      </c>
      <c r="M25" s="3">
        <f t="shared" si="6"/>
        <v>157.48000000000002</v>
      </c>
      <c r="N25" s="114">
        <f t="shared" si="6"/>
        <v>2839.7200000000003</v>
      </c>
    </row>
    <row r="26" spans="1:14" x14ac:dyDescent="0.2">
      <c r="A26" s="148" t="s">
        <v>609</v>
      </c>
      <c r="B26" s="3">
        <f>QUARTILE(B5:B19,2)</f>
        <v>121.92000000000003</v>
      </c>
      <c r="C26" s="3">
        <f t="shared" ref="C26:N26" si="7">QUARTILE(C5:C19,2)</f>
        <v>63.499999999999993</v>
      </c>
      <c r="D26" s="3">
        <f t="shared" si="7"/>
        <v>91.440000000000012</v>
      </c>
      <c r="E26" s="3">
        <f t="shared" si="7"/>
        <v>205.74000000000004</v>
      </c>
      <c r="F26" s="3">
        <f t="shared" si="7"/>
        <v>251.46000000000004</v>
      </c>
      <c r="G26" s="3">
        <f t="shared" si="7"/>
        <v>269.24</v>
      </c>
      <c r="H26" s="3">
        <f t="shared" si="7"/>
        <v>200.66000000000003</v>
      </c>
      <c r="I26" s="3">
        <f t="shared" si="7"/>
        <v>278.13</v>
      </c>
      <c r="J26" s="3">
        <f t="shared" si="7"/>
        <v>307.33999999999997</v>
      </c>
      <c r="K26" s="3">
        <f t="shared" si="7"/>
        <v>414.02000000000004</v>
      </c>
      <c r="L26" s="3">
        <f t="shared" si="7"/>
        <v>325.11999999999995</v>
      </c>
      <c r="M26" s="3">
        <f t="shared" si="7"/>
        <v>177.8</v>
      </c>
      <c r="N26" s="114">
        <f t="shared" si="7"/>
        <v>2890.5200000000004</v>
      </c>
    </row>
    <row r="27" spans="1:14" x14ac:dyDescent="0.2">
      <c r="A27" s="148" t="s">
        <v>610</v>
      </c>
      <c r="B27" s="3">
        <f>QUARTILE(B5:B19,3)</f>
        <v>137.16</v>
      </c>
      <c r="C27" s="3">
        <f t="shared" ref="C27:N27" si="8">QUARTILE(C5:C19,3)</f>
        <v>68.580000000000013</v>
      </c>
      <c r="D27" s="3">
        <f t="shared" si="8"/>
        <v>129.54</v>
      </c>
      <c r="E27" s="3">
        <f t="shared" si="8"/>
        <v>226.05999999999997</v>
      </c>
      <c r="F27" s="3">
        <f t="shared" si="8"/>
        <v>335</v>
      </c>
      <c r="G27" s="3">
        <f t="shared" si="8"/>
        <v>345.44</v>
      </c>
      <c r="H27" s="3">
        <f t="shared" si="8"/>
        <v>276.86</v>
      </c>
      <c r="I27" s="3">
        <f t="shared" si="8"/>
        <v>384.17499999999995</v>
      </c>
      <c r="J27" s="3">
        <f t="shared" si="8"/>
        <v>317.5</v>
      </c>
      <c r="K27" s="3">
        <f t="shared" si="8"/>
        <v>485.1400000000001</v>
      </c>
      <c r="L27" s="3">
        <f t="shared" si="8"/>
        <v>553.72000000000014</v>
      </c>
      <c r="M27" s="3">
        <f t="shared" si="8"/>
        <v>187.96</v>
      </c>
      <c r="N27" s="114">
        <f t="shared" si="8"/>
        <v>3014.3450000000003</v>
      </c>
    </row>
    <row r="28" spans="1:14" x14ac:dyDescent="0.2">
      <c r="A28" s="148" t="s">
        <v>612</v>
      </c>
      <c r="B28" s="5">
        <f>COUNT(B5:B19)</f>
        <v>5</v>
      </c>
      <c r="C28" s="5">
        <f t="shared" ref="C28:N28" si="9">COUNT(C5:C19)</f>
        <v>5</v>
      </c>
      <c r="D28" s="5">
        <f t="shared" si="9"/>
        <v>5</v>
      </c>
      <c r="E28" s="5">
        <f t="shared" si="9"/>
        <v>5</v>
      </c>
      <c r="F28" s="5">
        <f t="shared" si="9"/>
        <v>6</v>
      </c>
      <c r="G28" s="5">
        <f t="shared" si="9"/>
        <v>5</v>
      </c>
      <c r="H28" s="5">
        <f t="shared" si="9"/>
        <v>6</v>
      </c>
      <c r="I28" s="5">
        <f t="shared" si="9"/>
        <v>6</v>
      </c>
      <c r="J28" s="5">
        <f t="shared" si="9"/>
        <v>5</v>
      </c>
      <c r="K28" s="5">
        <f t="shared" si="9"/>
        <v>5</v>
      </c>
      <c r="L28" s="5">
        <f t="shared" si="9"/>
        <v>5</v>
      </c>
      <c r="M28" s="5">
        <f t="shared" si="9"/>
        <v>5</v>
      </c>
      <c r="N28" s="171">
        <f t="shared" si="9"/>
        <v>4</v>
      </c>
    </row>
    <row r="29" spans="1:14" x14ac:dyDescent="0.2">
      <c r="A29" s="148" t="s">
        <v>613</v>
      </c>
      <c r="B29" s="3">
        <f>B20</f>
        <v>152.40000000000003</v>
      </c>
      <c r="C29" s="3">
        <f t="shared" ref="C29:M29" si="10">B29+C20</f>
        <v>216.40800000000002</v>
      </c>
      <c r="D29" s="3">
        <f t="shared" si="10"/>
        <v>315.976</v>
      </c>
      <c r="E29" s="3">
        <f t="shared" si="10"/>
        <v>522.64799999999991</v>
      </c>
      <c r="F29" s="3">
        <f t="shared" si="10"/>
        <v>796.76466666666659</v>
      </c>
      <c r="G29" s="3">
        <f t="shared" si="10"/>
        <v>1070.0686666666666</v>
      </c>
      <c r="H29" s="3">
        <f t="shared" si="10"/>
        <v>1282.1253333333332</v>
      </c>
      <c r="I29" s="3">
        <f t="shared" si="10"/>
        <v>1587.7853333333333</v>
      </c>
      <c r="J29" s="3">
        <f t="shared" si="10"/>
        <v>1886.9973333333332</v>
      </c>
      <c r="K29" s="3">
        <f t="shared" si="10"/>
        <v>2264.4413333333332</v>
      </c>
      <c r="L29" s="3">
        <f t="shared" si="10"/>
        <v>2747.0413333333331</v>
      </c>
      <c r="M29" s="3">
        <f t="shared" si="10"/>
        <v>3022.8853333333332</v>
      </c>
      <c r="N29" s="171"/>
    </row>
    <row r="30" spans="1:14" x14ac:dyDescent="0.2">
      <c r="B30" s="1"/>
      <c r="C30" s="1"/>
      <c r="D30" s="1"/>
      <c r="E30" s="1"/>
      <c r="F30" s="1"/>
      <c r="G30" s="1"/>
      <c r="H30" s="1"/>
      <c r="I30" s="1"/>
      <c r="J30" s="1"/>
      <c r="K30" s="1"/>
      <c r="L30" s="1"/>
      <c r="M30" s="1"/>
    </row>
    <row r="31" spans="1:14" x14ac:dyDescent="0.2">
      <c r="B31" s="1"/>
      <c r="C31" s="1"/>
      <c r="D31" s="1"/>
      <c r="E31" s="1"/>
      <c r="F31" s="1"/>
      <c r="G31" s="1"/>
      <c r="H31" s="1"/>
      <c r="I31" s="1"/>
      <c r="J31" s="1"/>
      <c r="K31" s="1"/>
      <c r="L31" s="1"/>
      <c r="M31" s="1"/>
    </row>
    <row r="32" spans="1:14" x14ac:dyDescent="0.2">
      <c r="B32" s="1"/>
      <c r="C32" s="1"/>
      <c r="D32" s="1"/>
      <c r="E32" s="1"/>
      <c r="F32" s="1"/>
      <c r="G32" s="1"/>
      <c r="H32" s="1"/>
      <c r="I32" s="1"/>
      <c r="J32" s="1"/>
      <c r="K32" s="1"/>
      <c r="L32" s="1"/>
      <c r="M32" s="1"/>
    </row>
    <row r="33" spans="2:13" x14ac:dyDescent="0.2">
      <c r="B33" s="1"/>
      <c r="C33" s="1"/>
      <c r="D33" s="1"/>
      <c r="E33" s="1"/>
      <c r="F33" s="1"/>
      <c r="G33" s="1"/>
      <c r="H33" s="1"/>
      <c r="I33" s="1"/>
      <c r="J33" s="1"/>
      <c r="K33" s="1"/>
      <c r="L33" s="1"/>
      <c r="M33" s="1"/>
    </row>
    <row r="34" spans="2:13" x14ac:dyDescent="0.2">
      <c r="B34" s="1"/>
      <c r="C34" s="1"/>
      <c r="D34" s="1"/>
      <c r="E34" s="1"/>
      <c r="F34" s="1"/>
      <c r="G34" s="1"/>
      <c r="H34" s="1"/>
      <c r="I34" s="1"/>
      <c r="J34" s="1"/>
      <c r="K34" s="1"/>
      <c r="L34" s="1"/>
      <c r="M34" s="1"/>
    </row>
    <row r="35" spans="2:13" x14ac:dyDescent="0.2">
      <c r="B35" s="1"/>
      <c r="C35" s="1"/>
      <c r="D35" s="1"/>
      <c r="E35" s="1"/>
      <c r="F35" s="1"/>
      <c r="G35" s="1"/>
      <c r="H35" s="1"/>
      <c r="I35" s="1"/>
      <c r="J35" s="1"/>
      <c r="K35" s="1"/>
      <c r="L35" s="1"/>
      <c r="M35" s="1"/>
    </row>
    <row r="36" spans="2:13" x14ac:dyDescent="0.2">
      <c r="B36" s="1"/>
      <c r="C36" s="1"/>
      <c r="D36" s="1"/>
      <c r="E36" s="1"/>
      <c r="F36" s="1"/>
      <c r="G36" s="1"/>
      <c r="H36" s="1"/>
      <c r="I36" s="1"/>
      <c r="J36" s="1"/>
      <c r="K36" s="1"/>
      <c r="L36" s="1"/>
      <c r="M36" s="1"/>
    </row>
    <row r="37" spans="2:13" x14ac:dyDescent="0.2">
      <c r="B37" s="1"/>
      <c r="C37" s="1"/>
      <c r="D37" s="1"/>
      <c r="E37" s="1"/>
      <c r="F37" s="1"/>
      <c r="G37" s="1"/>
      <c r="H37" s="1"/>
      <c r="I37" s="1"/>
      <c r="J37" s="1"/>
      <c r="K37" s="1"/>
      <c r="L37" s="1"/>
      <c r="M37" s="1"/>
    </row>
    <row r="38" spans="2:13" x14ac:dyDescent="0.2">
      <c r="B38" s="1"/>
      <c r="C38" s="1"/>
      <c r="D38" s="1"/>
      <c r="E38" s="1"/>
      <c r="F38" s="1"/>
      <c r="G38" s="1"/>
      <c r="H38" s="1"/>
      <c r="I38" s="1"/>
      <c r="J38" s="1"/>
      <c r="K38" s="1"/>
      <c r="L38" s="1"/>
      <c r="M38" s="1"/>
    </row>
    <row r="39" spans="2:13" x14ac:dyDescent="0.2">
      <c r="B39" s="1"/>
      <c r="C39" s="1"/>
      <c r="D39" s="1"/>
      <c r="E39" s="1"/>
      <c r="F39" s="1"/>
      <c r="G39" s="1"/>
      <c r="H39" s="1"/>
      <c r="I39" s="1"/>
      <c r="J39" s="1"/>
      <c r="K39" s="1"/>
      <c r="L39" s="1"/>
      <c r="M39" s="1"/>
    </row>
    <row r="40" spans="2:13" x14ac:dyDescent="0.2">
      <c r="B40" s="1"/>
      <c r="C40" s="1"/>
      <c r="D40" s="1"/>
      <c r="E40" s="1"/>
      <c r="F40" s="1"/>
      <c r="G40" s="1"/>
      <c r="H40" s="1"/>
      <c r="I40" s="1"/>
      <c r="J40" s="1"/>
      <c r="K40" s="1"/>
      <c r="L40" s="1"/>
      <c r="M40" s="1"/>
    </row>
    <row r="41" spans="2:13" x14ac:dyDescent="0.2">
      <c r="B41" s="1"/>
      <c r="C41" s="1"/>
      <c r="D41" s="1"/>
      <c r="E41" s="1"/>
      <c r="F41" s="1"/>
      <c r="G41" s="1"/>
      <c r="H41" s="1"/>
      <c r="I41" s="1"/>
      <c r="J41" s="1"/>
      <c r="K41" s="1"/>
      <c r="L41" s="1"/>
      <c r="M41" s="1"/>
    </row>
    <row r="42" spans="2:13" x14ac:dyDescent="0.2">
      <c r="B42" s="1"/>
      <c r="C42" s="1"/>
      <c r="D42" s="1"/>
      <c r="E42" s="1"/>
      <c r="F42" s="1"/>
      <c r="G42" s="1"/>
      <c r="H42" s="1"/>
      <c r="I42" s="1"/>
      <c r="J42" s="1"/>
      <c r="K42" s="1"/>
      <c r="L42" s="1"/>
      <c r="M42" s="1"/>
    </row>
    <row r="43" spans="2:13" x14ac:dyDescent="0.2">
      <c r="B43" s="1"/>
      <c r="C43" s="1"/>
      <c r="D43" s="1"/>
      <c r="E43" s="1"/>
      <c r="F43" s="1"/>
      <c r="G43" s="1"/>
      <c r="H43" s="1"/>
      <c r="I43" s="1"/>
      <c r="J43" s="1"/>
      <c r="K43" s="1"/>
      <c r="L43" s="1"/>
      <c r="M43" s="1"/>
    </row>
    <row r="44" spans="2:13" x14ac:dyDescent="0.2">
      <c r="B44" s="1"/>
      <c r="C44" s="1"/>
      <c r="D44" s="1"/>
      <c r="E44" s="1"/>
      <c r="F44" s="1"/>
      <c r="G44" s="1"/>
      <c r="H44" s="1"/>
      <c r="I44" s="1"/>
      <c r="J44" s="1"/>
      <c r="K44" s="1"/>
      <c r="L44" s="1"/>
      <c r="M44" s="1"/>
    </row>
    <row r="45" spans="2:13" x14ac:dyDescent="0.2">
      <c r="B45" s="1"/>
      <c r="C45" s="1"/>
      <c r="D45" s="1"/>
      <c r="E45" s="1"/>
      <c r="F45" s="1"/>
      <c r="G45" s="1"/>
      <c r="H45" s="1"/>
      <c r="I45" s="1"/>
      <c r="J45" s="1"/>
      <c r="K45" s="1"/>
      <c r="L45" s="1"/>
      <c r="M45" s="1"/>
    </row>
    <row r="46" spans="2:13" x14ac:dyDescent="0.2">
      <c r="B46" s="1"/>
      <c r="C46" s="1"/>
      <c r="D46" s="1"/>
      <c r="E46" s="1"/>
      <c r="F46" s="1"/>
      <c r="G46" s="1"/>
      <c r="H46" s="1"/>
      <c r="I46" s="1"/>
      <c r="J46" s="1"/>
      <c r="K46" s="1"/>
      <c r="L46" s="1"/>
      <c r="M46" s="1"/>
    </row>
    <row r="47" spans="2:13" x14ac:dyDescent="0.2">
      <c r="B47" s="1"/>
      <c r="C47" s="1"/>
      <c r="D47" s="1"/>
      <c r="E47" s="1"/>
      <c r="F47" s="1"/>
      <c r="G47" s="1"/>
      <c r="H47" s="1"/>
      <c r="I47" s="1"/>
      <c r="J47" s="1"/>
      <c r="K47" s="1"/>
      <c r="L47" s="1"/>
      <c r="M47" s="1"/>
    </row>
    <row r="48" spans="2:13" x14ac:dyDescent="0.2">
      <c r="B48" s="1"/>
      <c r="C48" s="1"/>
      <c r="D48" s="1"/>
      <c r="E48" s="1"/>
      <c r="F48" s="1"/>
      <c r="G48" s="1"/>
      <c r="H48" s="1"/>
      <c r="I48" s="1"/>
      <c r="J48" s="1"/>
      <c r="K48" s="1"/>
      <c r="L48" s="1"/>
      <c r="M48" s="1"/>
    </row>
    <row r="49" spans="2:13" x14ac:dyDescent="0.2">
      <c r="B49" s="1"/>
      <c r="C49" s="1"/>
      <c r="D49" s="1"/>
      <c r="E49" s="1"/>
      <c r="F49" s="1"/>
      <c r="G49" s="1"/>
      <c r="H49" s="1"/>
      <c r="I49" s="1"/>
      <c r="J49" s="1"/>
      <c r="K49" s="1"/>
      <c r="L49" s="1"/>
      <c r="M49" s="1"/>
    </row>
    <row r="50" spans="2:13" x14ac:dyDescent="0.2">
      <c r="B50" s="1"/>
      <c r="C50" s="1"/>
      <c r="D50" s="1"/>
      <c r="E50" s="1"/>
      <c r="F50" s="1"/>
      <c r="G50" s="1"/>
      <c r="H50" s="1"/>
      <c r="I50" s="1"/>
      <c r="J50" s="1"/>
      <c r="K50" s="1"/>
      <c r="L50" s="1"/>
      <c r="M50" s="1"/>
    </row>
    <row r="51" spans="2:13" x14ac:dyDescent="0.2">
      <c r="B51" s="1"/>
      <c r="C51" s="1"/>
      <c r="D51" s="2"/>
      <c r="E51" s="1"/>
      <c r="F51" s="1"/>
      <c r="G51" s="2"/>
      <c r="H51" s="2"/>
      <c r="I51" s="2"/>
      <c r="J51" s="2"/>
      <c r="K51" s="1"/>
      <c r="L51" s="1"/>
      <c r="M51" s="1"/>
    </row>
    <row r="52" spans="2:13" x14ac:dyDescent="0.2">
      <c r="B52" s="1"/>
      <c r="C52" s="1"/>
      <c r="D52" s="1"/>
      <c r="E52" s="1"/>
      <c r="F52" s="1"/>
      <c r="G52" s="1"/>
      <c r="H52" s="1"/>
      <c r="I52" s="1"/>
      <c r="J52" s="1"/>
      <c r="K52" s="1"/>
      <c r="L52" s="1"/>
      <c r="M52" s="1"/>
    </row>
    <row r="53" spans="2:13" x14ac:dyDescent="0.2">
      <c r="B53" s="1"/>
      <c r="C53" s="1"/>
      <c r="D53" s="1"/>
      <c r="E53" s="1"/>
      <c r="F53" s="1"/>
      <c r="G53" s="1"/>
      <c r="H53" s="1"/>
      <c r="I53" s="1"/>
      <c r="J53" s="1"/>
      <c r="K53" s="1"/>
      <c r="L53" s="1"/>
      <c r="M53" s="1"/>
    </row>
    <row r="54" spans="2:13" x14ac:dyDescent="0.2">
      <c r="B54" s="1"/>
      <c r="C54" s="1"/>
      <c r="D54" s="1"/>
      <c r="E54" s="1"/>
      <c r="F54" s="1"/>
      <c r="G54" s="1"/>
      <c r="H54" s="1"/>
      <c r="I54" s="1"/>
      <c r="J54" s="1"/>
      <c r="K54" s="1"/>
      <c r="L54" s="1"/>
      <c r="M54" s="1"/>
    </row>
    <row r="55" spans="2:13" x14ac:dyDescent="0.2">
      <c r="B55" s="1"/>
      <c r="C55" s="1"/>
      <c r="D55" s="1"/>
      <c r="E55" s="1"/>
      <c r="F55" s="2"/>
      <c r="G55" s="2"/>
      <c r="H55" s="2"/>
      <c r="I55" s="2"/>
      <c r="J55" s="1"/>
      <c r="K55" s="2"/>
      <c r="L55" s="2"/>
      <c r="M55" s="2"/>
    </row>
    <row r="56" spans="2:13" x14ac:dyDescent="0.2">
      <c r="B56" s="2"/>
      <c r="C56" s="2"/>
      <c r="D56" s="2"/>
      <c r="E56" s="1"/>
      <c r="F56" s="1"/>
      <c r="G56" s="1"/>
      <c r="H56" s="1"/>
      <c r="I56" s="1"/>
      <c r="J56" s="1"/>
      <c r="K56" s="1"/>
      <c r="L56" s="1"/>
      <c r="M56" s="1"/>
    </row>
    <row r="57" spans="2:13" x14ac:dyDescent="0.2">
      <c r="B57" s="1"/>
      <c r="C57" s="2"/>
      <c r="D57" s="1"/>
      <c r="E57" s="1"/>
      <c r="F57" s="1"/>
      <c r="G57" s="1"/>
      <c r="H57" s="1"/>
      <c r="I57" s="1"/>
      <c r="J57" s="1"/>
      <c r="K57" s="1"/>
      <c r="L57" s="1"/>
      <c r="M57" s="1"/>
    </row>
    <row r="58" spans="2:13" x14ac:dyDescent="0.2">
      <c r="B58" s="2"/>
      <c r="C58" s="2"/>
      <c r="D58" s="1"/>
      <c r="E58" s="1"/>
      <c r="F58" s="1"/>
      <c r="G58" s="1"/>
      <c r="H58" s="1"/>
      <c r="I58" s="1"/>
      <c r="J58" s="1"/>
      <c r="K58" s="1"/>
      <c r="L58" s="1"/>
      <c r="M58" s="1"/>
    </row>
    <row r="59" spans="2:13" x14ac:dyDescent="0.2">
      <c r="B59" s="1"/>
      <c r="C59" s="1"/>
      <c r="D59" s="1"/>
      <c r="E59" s="1"/>
      <c r="F59" s="1"/>
      <c r="G59" s="1"/>
      <c r="H59" s="1"/>
      <c r="I59" s="1"/>
      <c r="J59" s="1"/>
      <c r="K59" s="1"/>
      <c r="L59" s="1"/>
      <c r="M59" s="1"/>
    </row>
    <row r="60" spans="2:13" x14ac:dyDescent="0.2">
      <c r="B60" s="1"/>
      <c r="C60" s="1"/>
      <c r="D60" s="1"/>
      <c r="E60" s="1"/>
      <c r="F60" s="1"/>
      <c r="G60" s="1"/>
      <c r="H60" s="1"/>
      <c r="I60" s="1"/>
      <c r="J60" s="1"/>
      <c r="K60" s="1"/>
      <c r="L60" s="1"/>
      <c r="M60" s="1"/>
    </row>
    <row r="61" spans="2:13" x14ac:dyDescent="0.2">
      <c r="B61" s="1"/>
      <c r="C61" s="1"/>
      <c r="D61" s="1"/>
      <c r="E61" s="2"/>
      <c r="F61" s="1"/>
      <c r="G61" s="1"/>
      <c r="H61" s="1"/>
      <c r="I61" s="1"/>
      <c r="J61" s="1"/>
      <c r="K61" s="1"/>
      <c r="L61" s="1"/>
      <c r="M61" s="1"/>
    </row>
    <row r="62" spans="2:13" x14ac:dyDescent="0.2">
      <c r="B62" s="1"/>
      <c r="C62" s="1"/>
      <c r="D62" s="1"/>
      <c r="E62" s="1"/>
      <c r="F62" s="1"/>
      <c r="G62" s="1"/>
      <c r="H62" s="1"/>
      <c r="I62" s="1"/>
      <c r="J62" s="1"/>
      <c r="K62" s="1"/>
      <c r="L62" s="1"/>
      <c r="M62" s="1"/>
    </row>
    <row r="63" spans="2:13" x14ac:dyDescent="0.2">
      <c r="B63" s="1"/>
      <c r="C63" s="1"/>
      <c r="D63" s="1"/>
      <c r="E63" s="1"/>
      <c r="F63" s="1"/>
      <c r="G63" s="1"/>
      <c r="H63" s="1"/>
      <c r="I63" s="1"/>
      <c r="J63" s="1"/>
      <c r="K63" s="1"/>
      <c r="L63" s="1"/>
      <c r="M63" s="1"/>
    </row>
    <row r="64" spans="2:13" x14ac:dyDescent="0.2">
      <c r="B64" s="1"/>
      <c r="C64" s="1"/>
      <c r="D64" s="1"/>
      <c r="E64" s="1"/>
      <c r="F64" s="1"/>
      <c r="G64" s="1"/>
      <c r="H64" s="1"/>
      <c r="I64" s="1"/>
      <c r="J64" s="1"/>
      <c r="K64" s="1"/>
      <c r="L64" s="1"/>
      <c r="M64" s="1"/>
    </row>
    <row r="65" spans="2:13" x14ac:dyDescent="0.2">
      <c r="B65" s="1"/>
      <c r="C65" s="1"/>
      <c r="D65" s="1"/>
      <c r="E65" s="1"/>
      <c r="F65" s="1"/>
      <c r="G65" s="1"/>
      <c r="H65" s="1"/>
      <c r="I65" s="1"/>
      <c r="J65" s="1"/>
      <c r="K65" s="1"/>
      <c r="L65" s="1"/>
      <c r="M65" s="1"/>
    </row>
    <row r="66" spans="2:13" x14ac:dyDescent="0.2">
      <c r="B66" s="1"/>
      <c r="C66" s="1"/>
      <c r="D66" s="1"/>
      <c r="E66" s="1"/>
      <c r="F66" s="1"/>
      <c r="G66" s="1"/>
      <c r="H66" s="1"/>
      <c r="I66" s="1"/>
      <c r="J66" s="1"/>
      <c r="K66" s="1"/>
      <c r="L66" s="1"/>
      <c r="M66" s="1"/>
    </row>
    <row r="67" spans="2:13" x14ac:dyDescent="0.2">
      <c r="B67" s="1"/>
      <c r="C67" s="1"/>
      <c r="D67" s="1"/>
      <c r="E67" s="1"/>
      <c r="F67" s="1"/>
      <c r="G67" s="1"/>
      <c r="H67" s="1"/>
      <c r="I67" s="1"/>
      <c r="J67" s="1"/>
      <c r="K67" s="1"/>
      <c r="L67" s="1"/>
      <c r="M67" s="1"/>
    </row>
    <row r="68" spans="2:13" x14ac:dyDescent="0.2">
      <c r="B68" s="1"/>
      <c r="C68" s="1"/>
      <c r="D68" s="1"/>
      <c r="E68" s="1"/>
      <c r="F68" s="1"/>
      <c r="G68" s="1"/>
      <c r="H68" s="1"/>
      <c r="I68" s="1"/>
      <c r="J68" s="1"/>
      <c r="K68" s="1"/>
      <c r="L68" s="1"/>
      <c r="M68" s="1"/>
    </row>
    <row r="69" spans="2:13" x14ac:dyDescent="0.2">
      <c r="B69" s="1"/>
      <c r="C69" s="1"/>
      <c r="D69" s="1"/>
      <c r="E69" s="1"/>
      <c r="F69" s="1"/>
      <c r="G69" s="1"/>
      <c r="H69" s="1"/>
      <c r="I69" s="1"/>
      <c r="J69" s="1"/>
      <c r="K69" s="1"/>
      <c r="L69" s="1"/>
      <c r="M69" s="1"/>
    </row>
    <row r="70" spans="2:13" x14ac:dyDescent="0.2">
      <c r="B70" s="1"/>
      <c r="C70" s="1"/>
      <c r="D70" s="1"/>
      <c r="E70" s="1"/>
      <c r="F70" s="1"/>
      <c r="G70" s="1"/>
      <c r="H70" s="1"/>
      <c r="I70" s="1"/>
      <c r="J70" s="1"/>
      <c r="K70" s="1"/>
      <c r="L70" s="1"/>
      <c r="M70" s="1"/>
    </row>
    <row r="71" spans="2:13" x14ac:dyDescent="0.2">
      <c r="B71" s="1"/>
      <c r="C71" s="1"/>
      <c r="D71" s="1"/>
      <c r="E71" s="1"/>
      <c r="F71" s="1"/>
      <c r="G71" s="1"/>
      <c r="H71" s="1"/>
      <c r="I71" s="1"/>
      <c r="J71" s="1"/>
      <c r="K71" s="1"/>
      <c r="L71" s="1"/>
      <c r="M71" s="1"/>
    </row>
    <row r="72" spans="2:13" x14ac:dyDescent="0.2">
      <c r="B72" s="1"/>
      <c r="C72" s="1"/>
      <c r="D72" s="1"/>
      <c r="E72" s="1"/>
      <c r="F72" s="1"/>
      <c r="G72" s="1"/>
      <c r="H72" s="1"/>
      <c r="I72" s="1"/>
      <c r="J72" s="1"/>
      <c r="K72" s="1"/>
      <c r="L72" s="1"/>
      <c r="M72" s="1"/>
    </row>
    <row r="73" spans="2:13" x14ac:dyDescent="0.2">
      <c r="B73" s="1"/>
      <c r="C73" s="1"/>
      <c r="D73" s="1"/>
      <c r="E73" s="1"/>
      <c r="F73" s="1"/>
      <c r="G73" s="1"/>
      <c r="H73" s="1"/>
      <c r="I73" s="1"/>
      <c r="J73" s="1"/>
      <c r="K73" s="1"/>
      <c r="L73" s="1"/>
      <c r="M73" s="1"/>
    </row>
    <row r="74" spans="2:13" x14ac:dyDescent="0.2">
      <c r="B74" s="1"/>
      <c r="C74" s="1"/>
      <c r="D74" s="1"/>
      <c r="E74" s="1"/>
      <c r="F74" s="1"/>
      <c r="G74" s="1"/>
      <c r="H74" s="1"/>
      <c r="I74" s="1"/>
      <c r="J74" s="1"/>
      <c r="K74" s="1"/>
      <c r="L74" s="1"/>
      <c r="M74" s="1"/>
    </row>
    <row r="75" spans="2:13" x14ac:dyDescent="0.2">
      <c r="B75" s="1"/>
      <c r="C75" s="1"/>
      <c r="D75" s="1"/>
      <c r="E75" s="1"/>
      <c r="F75" s="1"/>
      <c r="G75" s="1"/>
      <c r="H75" s="1"/>
      <c r="I75" s="1"/>
      <c r="J75" s="1"/>
      <c r="K75" s="1"/>
      <c r="L75" s="1"/>
      <c r="M75" s="1"/>
    </row>
    <row r="76" spans="2:13" x14ac:dyDescent="0.2">
      <c r="B76" s="1"/>
      <c r="C76" s="1"/>
      <c r="D76" s="1"/>
      <c r="E76" s="1"/>
      <c r="F76" s="1"/>
      <c r="G76" s="1"/>
      <c r="H76" s="1"/>
      <c r="I76" s="1"/>
      <c r="J76" s="1"/>
      <c r="K76" s="1"/>
      <c r="L76" s="1"/>
      <c r="M76" s="1"/>
    </row>
    <row r="77" spans="2:13" x14ac:dyDescent="0.2">
      <c r="B77" s="1"/>
      <c r="C77" s="1"/>
      <c r="D77" s="1"/>
      <c r="E77" s="1"/>
      <c r="F77" s="1"/>
      <c r="G77" s="1"/>
      <c r="H77" s="1"/>
      <c r="I77" s="1"/>
      <c r="J77" s="1"/>
      <c r="K77" s="1"/>
      <c r="L77" s="1"/>
      <c r="M77" s="1"/>
    </row>
    <row r="78" spans="2:13" x14ac:dyDescent="0.2">
      <c r="B78" s="1"/>
      <c r="C78" s="1"/>
      <c r="D78" s="1"/>
      <c r="E78" s="1"/>
      <c r="F78" s="1"/>
      <c r="G78" s="1"/>
      <c r="H78" s="1"/>
      <c r="I78" s="1"/>
      <c r="J78" s="1"/>
      <c r="K78" s="1"/>
      <c r="L78" s="1"/>
      <c r="M78" s="1"/>
    </row>
    <row r="79" spans="2:13" x14ac:dyDescent="0.2">
      <c r="B79" s="1"/>
      <c r="C79" s="1"/>
      <c r="D79" s="1"/>
      <c r="E79" s="1"/>
      <c r="F79" s="1"/>
      <c r="G79" s="1"/>
      <c r="H79" s="1"/>
      <c r="I79" s="1"/>
      <c r="J79" s="1"/>
      <c r="K79" s="1"/>
      <c r="L79" s="1"/>
      <c r="M79" s="1"/>
    </row>
    <row r="80" spans="2:13" x14ac:dyDescent="0.2">
      <c r="B80" s="1"/>
      <c r="C80" s="1"/>
      <c r="D80" s="1"/>
      <c r="E80" s="1"/>
      <c r="F80" s="1"/>
      <c r="G80" s="1"/>
      <c r="H80" s="1"/>
      <c r="I80" s="1"/>
      <c r="J80" s="1"/>
      <c r="K80" s="1"/>
      <c r="L80" s="1"/>
      <c r="M80" s="1"/>
    </row>
    <row r="81" spans="2:13" x14ac:dyDescent="0.2">
      <c r="B81" s="1"/>
      <c r="C81" s="1"/>
      <c r="D81" s="1"/>
      <c r="E81" s="1"/>
      <c r="F81" s="1"/>
      <c r="G81" s="1"/>
      <c r="H81" s="1"/>
      <c r="I81" s="1"/>
      <c r="J81" s="1"/>
      <c r="K81" s="1"/>
      <c r="L81" s="1"/>
      <c r="M81" s="1"/>
    </row>
    <row r="82" spans="2:13" x14ac:dyDescent="0.2">
      <c r="B82" s="1"/>
      <c r="C82" s="1"/>
      <c r="D82" s="1"/>
      <c r="E82" s="1"/>
      <c r="F82" s="1"/>
      <c r="G82" s="1"/>
      <c r="H82" s="1"/>
      <c r="I82" s="1"/>
      <c r="J82" s="1"/>
      <c r="K82" s="1"/>
      <c r="L82" s="1"/>
      <c r="M82" s="1"/>
    </row>
    <row r="83" spans="2:13" x14ac:dyDescent="0.2">
      <c r="B83" s="1"/>
      <c r="C83" s="1"/>
      <c r="D83" s="1"/>
      <c r="E83" s="1"/>
      <c r="F83" s="1"/>
      <c r="G83" s="1"/>
      <c r="H83" s="1"/>
      <c r="I83" s="1"/>
      <c r="J83" s="1"/>
      <c r="K83" s="1"/>
      <c r="L83" s="1"/>
      <c r="M83" s="1"/>
    </row>
    <row r="84" spans="2:13" x14ac:dyDescent="0.2">
      <c r="B84" s="1"/>
      <c r="C84" s="1"/>
      <c r="D84" s="1"/>
      <c r="E84" s="1"/>
      <c r="F84" s="1"/>
      <c r="G84" s="1"/>
      <c r="H84" s="1"/>
      <c r="I84" s="1"/>
      <c r="J84" s="1"/>
      <c r="K84" s="1"/>
      <c r="L84" s="1"/>
      <c r="M84" s="1"/>
    </row>
    <row r="85" spans="2:13" x14ac:dyDescent="0.2">
      <c r="B85" s="1"/>
      <c r="C85" s="1"/>
      <c r="D85" s="1"/>
      <c r="E85" s="1"/>
      <c r="F85" s="1"/>
      <c r="G85" s="1"/>
      <c r="H85" s="1"/>
      <c r="I85" s="1"/>
      <c r="J85" s="1"/>
      <c r="K85" s="1"/>
      <c r="L85" s="1"/>
      <c r="M85" s="1"/>
    </row>
    <row r="86" spans="2:13" x14ac:dyDescent="0.2">
      <c r="B86" s="1"/>
      <c r="C86" s="1"/>
      <c r="D86" s="1"/>
      <c r="E86" s="1"/>
      <c r="F86" s="1"/>
      <c r="G86" s="1"/>
      <c r="H86" s="1"/>
      <c r="I86" s="1"/>
      <c r="J86" s="1"/>
      <c r="K86" s="1"/>
      <c r="L86" s="1"/>
      <c r="M86" s="1"/>
    </row>
    <row r="87" spans="2:13" x14ac:dyDescent="0.2">
      <c r="B87" s="1"/>
      <c r="C87" s="1"/>
      <c r="D87" s="1"/>
      <c r="E87" s="1"/>
      <c r="F87" s="1"/>
      <c r="G87" s="1"/>
      <c r="H87" s="1"/>
      <c r="I87" s="1"/>
      <c r="J87" s="1"/>
      <c r="K87" s="1"/>
      <c r="L87" s="1"/>
      <c r="M87" s="1"/>
    </row>
    <row r="88" spans="2:13" x14ac:dyDescent="0.2">
      <c r="B88" s="1"/>
      <c r="C88" s="1"/>
      <c r="D88" s="1"/>
      <c r="E88" s="1"/>
      <c r="F88" s="1"/>
      <c r="G88" s="1"/>
      <c r="H88" s="1"/>
      <c r="I88" s="1"/>
      <c r="J88" s="1"/>
      <c r="K88" s="1"/>
      <c r="L88" s="1"/>
      <c r="M88" s="1"/>
    </row>
    <row r="89" spans="2:13" x14ac:dyDescent="0.2">
      <c r="B89" s="1"/>
      <c r="C89" s="1"/>
      <c r="D89" s="1"/>
      <c r="E89" s="1"/>
      <c r="F89" s="1"/>
      <c r="G89" s="1"/>
      <c r="H89" s="1"/>
      <c r="I89" s="1"/>
      <c r="J89" s="1"/>
      <c r="K89" s="1"/>
      <c r="L89" s="1"/>
      <c r="M89" s="1"/>
    </row>
    <row r="90" spans="2:13" x14ac:dyDescent="0.2">
      <c r="B90" s="1"/>
      <c r="C90" s="1"/>
      <c r="D90" s="1"/>
      <c r="E90" s="1"/>
      <c r="F90" s="1"/>
      <c r="G90" s="1"/>
      <c r="H90" s="1"/>
      <c r="I90" s="1"/>
      <c r="J90" s="1"/>
      <c r="K90" s="1"/>
      <c r="L90" s="1"/>
      <c r="M90" s="1"/>
    </row>
    <row r="91" spans="2:13" x14ac:dyDescent="0.2">
      <c r="B91" s="1"/>
      <c r="C91" s="1"/>
      <c r="D91" s="1"/>
      <c r="E91" s="1"/>
      <c r="F91" s="1"/>
      <c r="G91" s="1"/>
      <c r="H91" s="1"/>
      <c r="I91" s="1"/>
      <c r="J91" s="1"/>
      <c r="K91" s="1"/>
      <c r="L91" s="1"/>
      <c r="M91" s="1"/>
    </row>
    <row r="92" spans="2:13" x14ac:dyDescent="0.2">
      <c r="B92" s="1"/>
      <c r="C92" s="1"/>
      <c r="D92" s="1"/>
      <c r="E92" s="1"/>
      <c r="F92" s="1"/>
      <c r="G92" s="1"/>
      <c r="H92" s="1"/>
      <c r="I92" s="1"/>
      <c r="J92" s="1"/>
      <c r="K92" s="1"/>
      <c r="L92" s="1"/>
      <c r="M92" s="1"/>
    </row>
    <row r="93" spans="2:13" x14ac:dyDescent="0.2">
      <c r="B93" s="1"/>
      <c r="C93" s="1"/>
      <c r="D93" s="1"/>
      <c r="E93" s="1"/>
      <c r="F93" s="1"/>
      <c r="G93" s="1"/>
      <c r="H93" s="1"/>
      <c r="I93" s="1"/>
      <c r="J93" s="1"/>
      <c r="K93" s="1"/>
      <c r="L93" s="1"/>
      <c r="M93" s="1"/>
    </row>
    <row r="94" spans="2:13" x14ac:dyDescent="0.2">
      <c r="B94" s="1"/>
      <c r="C94" s="1"/>
      <c r="D94" s="1"/>
      <c r="E94" s="1"/>
      <c r="F94" s="1"/>
      <c r="G94" s="1"/>
      <c r="H94" s="1"/>
      <c r="I94" s="1"/>
      <c r="J94" s="1"/>
      <c r="K94" s="1"/>
      <c r="L94" s="1"/>
      <c r="M94" s="1"/>
    </row>
    <row r="95" spans="2:13" x14ac:dyDescent="0.2">
      <c r="B95" s="1"/>
      <c r="C95" s="1"/>
      <c r="D95" s="1"/>
      <c r="E95" s="1"/>
      <c r="F95" s="1"/>
      <c r="G95" s="1"/>
      <c r="H95" s="1"/>
      <c r="I95" s="1"/>
      <c r="J95" s="1"/>
      <c r="K95" s="1"/>
      <c r="L95" s="1"/>
      <c r="M95" s="1"/>
    </row>
    <row r="96" spans="2:13" x14ac:dyDescent="0.2">
      <c r="B96" s="1"/>
      <c r="C96" s="1"/>
      <c r="D96" s="1"/>
      <c r="E96" s="1"/>
      <c r="F96" s="1"/>
      <c r="G96" s="1"/>
      <c r="H96" s="1"/>
      <c r="I96" s="1"/>
      <c r="J96" s="1"/>
      <c r="K96" s="1"/>
      <c r="L96" s="1"/>
      <c r="M96" s="1"/>
    </row>
    <row r="97" spans="2:13" x14ac:dyDescent="0.2">
      <c r="B97" s="1"/>
      <c r="C97" s="1"/>
      <c r="D97" s="1"/>
      <c r="E97" s="1"/>
      <c r="F97" s="1"/>
      <c r="G97" s="1"/>
      <c r="H97" s="1"/>
      <c r="I97" s="1"/>
      <c r="J97" s="1"/>
      <c r="K97" s="1"/>
      <c r="L97" s="1"/>
      <c r="M97" s="1"/>
    </row>
    <row r="98" spans="2:13" x14ac:dyDescent="0.2">
      <c r="B98" s="1"/>
      <c r="C98" s="1"/>
      <c r="D98" s="1"/>
      <c r="E98" s="1"/>
      <c r="F98" s="1"/>
      <c r="G98" s="1"/>
      <c r="H98" s="1"/>
      <c r="I98" s="1"/>
      <c r="J98" s="1"/>
      <c r="K98" s="1"/>
      <c r="L98" s="1"/>
      <c r="M98" s="1"/>
    </row>
    <row r="99" spans="2:13" x14ac:dyDescent="0.2">
      <c r="B99" s="1"/>
      <c r="C99" s="1"/>
      <c r="D99" s="1"/>
      <c r="E99" s="1"/>
      <c r="F99" s="1"/>
      <c r="G99" s="1"/>
      <c r="H99" s="1"/>
      <c r="I99" s="1"/>
      <c r="J99" s="1"/>
      <c r="K99" s="1"/>
      <c r="L99" s="1"/>
      <c r="M99" s="1"/>
    </row>
    <row r="100" spans="2:13" x14ac:dyDescent="0.2">
      <c r="B100" s="1"/>
      <c r="C100" s="1"/>
      <c r="D100" s="1"/>
      <c r="E100" s="1"/>
      <c r="F100" s="1"/>
      <c r="G100" s="1"/>
      <c r="H100" s="1"/>
      <c r="I100" s="1"/>
      <c r="J100" s="1"/>
      <c r="K100" s="1"/>
      <c r="L100" s="1"/>
      <c r="M100" s="1"/>
    </row>
    <row r="101" spans="2:13" x14ac:dyDescent="0.2">
      <c r="B101" s="3"/>
      <c r="C101" s="3"/>
      <c r="D101" s="3"/>
      <c r="E101" s="3"/>
      <c r="F101" s="3"/>
      <c r="G101" s="3"/>
      <c r="H101" s="3"/>
      <c r="I101" s="3"/>
      <c r="J101" s="3"/>
      <c r="K101" s="3"/>
      <c r="L101" s="3"/>
      <c r="M101" s="3"/>
    </row>
    <row r="102" spans="2:13" x14ac:dyDescent="0.2">
      <c r="B102" s="3"/>
      <c r="C102" s="3"/>
      <c r="D102" s="3"/>
      <c r="E102" s="3"/>
      <c r="F102" s="3"/>
      <c r="G102" s="3"/>
      <c r="H102" s="3"/>
      <c r="I102" s="3"/>
      <c r="J102" s="3"/>
      <c r="K102" s="3"/>
      <c r="L102" s="3"/>
      <c r="M102" s="3"/>
    </row>
    <row r="103" spans="2:13" x14ac:dyDescent="0.2">
      <c r="B103" s="3"/>
      <c r="C103" s="3"/>
      <c r="D103" s="3"/>
      <c r="E103" s="3"/>
      <c r="F103" s="3"/>
      <c r="G103" s="3"/>
      <c r="H103" s="3"/>
      <c r="I103" s="3"/>
      <c r="J103" s="3"/>
      <c r="K103" s="3"/>
      <c r="L103" s="3"/>
      <c r="M103" s="3"/>
    </row>
    <row r="104" spans="2:13" x14ac:dyDescent="0.2">
      <c r="B104" s="3"/>
      <c r="C104" s="3"/>
      <c r="D104" s="3"/>
      <c r="E104" s="3"/>
      <c r="F104" s="3"/>
      <c r="G104" s="3"/>
      <c r="H104" s="3"/>
      <c r="I104" s="3"/>
      <c r="J104" s="3"/>
      <c r="K104" s="3"/>
      <c r="L104" s="3"/>
      <c r="M104" s="3"/>
    </row>
    <row r="105" spans="2:13" x14ac:dyDescent="0.2">
      <c r="B105" s="3"/>
      <c r="C105" s="3"/>
      <c r="D105" s="3"/>
      <c r="E105" s="3"/>
      <c r="F105" s="3"/>
      <c r="G105" s="3"/>
      <c r="H105" s="3"/>
      <c r="I105" s="3"/>
      <c r="J105" s="3"/>
      <c r="K105" s="3"/>
      <c r="L105" s="3"/>
      <c r="M105" s="3"/>
    </row>
    <row r="106" spans="2:13" x14ac:dyDescent="0.2">
      <c r="B106" s="3"/>
      <c r="C106" s="3"/>
      <c r="D106" s="3"/>
      <c r="E106" s="3"/>
      <c r="F106" s="3"/>
      <c r="G106" s="3"/>
      <c r="H106" s="3"/>
      <c r="I106" s="3"/>
      <c r="J106" s="3"/>
      <c r="K106" s="3"/>
      <c r="L106" s="3"/>
      <c r="M106" s="3"/>
    </row>
    <row r="107" spans="2:13" x14ac:dyDescent="0.2">
      <c r="B107" s="3"/>
      <c r="C107" s="3"/>
      <c r="D107" s="3"/>
      <c r="E107" s="3"/>
      <c r="F107" s="3"/>
      <c r="G107" s="3"/>
      <c r="H107" s="3"/>
      <c r="I107" s="3"/>
      <c r="J107" s="3"/>
      <c r="K107" s="3"/>
      <c r="L107" s="3"/>
      <c r="M107" s="3"/>
    </row>
    <row r="108" spans="2:13" x14ac:dyDescent="0.2">
      <c r="B108" s="3"/>
      <c r="C108" s="3"/>
      <c r="D108" s="3"/>
      <c r="E108" s="3"/>
      <c r="F108" s="3"/>
      <c r="G108" s="3"/>
      <c r="H108" s="3"/>
      <c r="I108" s="3"/>
      <c r="J108" s="3"/>
      <c r="K108" s="3"/>
      <c r="L108" s="3"/>
      <c r="M108" s="3"/>
    </row>
    <row r="109" spans="2:13" x14ac:dyDescent="0.2">
      <c r="B109" s="3"/>
      <c r="C109" s="3"/>
      <c r="D109" s="3"/>
      <c r="E109" s="3"/>
      <c r="F109" s="3"/>
      <c r="G109" s="3"/>
      <c r="H109" s="3"/>
      <c r="I109" s="3"/>
      <c r="J109" s="3"/>
      <c r="K109" s="3"/>
      <c r="L109" s="3"/>
      <c r="M109" s="3"/>
    </row>
  </sheetData>
  <mergeCells count="2">
    <mergeCell ref="A1:N1"/>
    <mergeCell ref="G2:H2"/>
  </mergeCells>
  <phoneticPr fontId="0" type="noConversion"/>
  <conditionalFormatting sqref="B5:B19">
    <cfRule type="top10" dxfId="1715" priority="25" bottom="1" rank="1"/>
    <cfRule type="top10" dxfId="1714" priority="26" rank="1"/>
  </conditionalFormatting>
  <conditionalFormatting sqref="C5:C19">
    <cfRule type="top10" dxfId="1713" priority="23" bottom="1" rank="1"/>
    <cfRule type="top10" dxfId="1712" priority="24" rank="1"/>
  </conditionalFormatting>
  <conditionalFormatting sqref="D5:D19">
    <cfRule type="top10" dxfId="1711" priority="21" bottom="1" rank="1"/>
    <cfRule type="top10" dxfId="1710" priority="22" rank="1"/>
  </conditionalFormatting>
  <conditionalFormatting sqref="E5:E19">
    <cfRule type="top10" dxfId="1709" priority="19" bottom="1" rank="1"/>
    <cfRule type="top10" dxfId="1708" priority="20" rank="1"/>
  </conditionalFormatting>
  <conditionalFormatting sqref="F5:F19">
    <cfRule type="top10" dxfId="1707" priority="17" bottom="1" rank="1"/>
    <cfRule type="top10" dxfId="1706" priority="18" rank="1"/>
  </conditionalFormatting>
  <conditionalFormatting sqref="G5:G19">
    <cfRule type="top10" dxfId="1705" priority="15" bottom="1" rank="1"/>
    <cfRule type="top10" dxfId="1704" priority="16" rank="1"/>
  </conditionalFormatting>
  <conditionalFormatting sqref="H5:H19">
    <cfRule type="top10" dxfId="1703" priority="13" bottom="1" rank="1"/>
    <cfRule type="top10" dxfId="1702" priority="14" rank="1"/>
  </conditionalFormatting>
  <conditionalFormatting sqref="I5:I19">
    <cfRule type="top10" dxfId="1701" priority="11" bottom="1" rank="1"/>
    <cfRule type="top10" dxfId="1700" priority="12" rank="1"/>
  </conditionalFormatting>
  <conditionalFormatting sqref="J5:J19">
    <cfRule type="top10" dxfId="1699" priority="9" bottom="1" rank="1"/>
    <cfRule type="top10" dxfId="1698" priority="10" rank="1"/>
  </conditionalFormatting>
  <conditionalFormatting sqref="K5:K19">
    <cfRule type="top10" dxfId="1697" priority="7" bottom="1" rank="1"/>
    <cfRule type="top10" dxfId="1696" priority="8" rank="1"/>
  </conditionalFormatting>
  <conditionalFormatting sqref="L5:L19">
    <cfRule type="top10" dxfId="1695" priority="5" bottom="1" rank="1"/>
    <cfRule type="top10" dxfId="1694" priority="6" rank="1"/>
  </conditionalFormatting>
  <conditionalFormatting sqref="M5:M19">
    <cfRule type="top10" dxfId="1693" priority="3" bottom="1" rank="1"/>
    <cfRule type="top10" dxfId="1692" priority="4" rank="1"/>
  </conditionalFormatting>
  <conditionalFormatting sqref="N5:N19">
    <cfRule type="top10" dxfId="1691" priority="1" bottom="1" rank="1"/>
    <cfRule type="top10" dxfId="1690" priority="2" rank="1"/>
  </conditionalFormatting>
  <pageMargins left="0.75" right="0.75" top="1" bottom="1" header="0.5" footer="0.5"/>
  <pageSetup orientation="portrait" verticalDpi="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dimension ref="A1:AJ113"/>
  <sheetViews>
    <sheetView zoomScale="75" zoomScaleNormal="75" workbookViewId="0">
      <pane xSplit="1" ySplit="4" topLeftCell="B39" activePane="bottomRight" state="frozen"/>
      <selection activeCell="C149" sqref="C149:O149"/>
      <selection pane="topRight" activeCell="C149" sqref="C149:O149"/>
      <selection pane="bottomLeft" activeCell="C149" sqref="C149:O149"/>
      <selection pane="bottomRight" activeCell="L48" sqref="L48"/>
    </sheetView>
  </sheetViews>
  <sheetFormatPr defaultRowHeight="12.75" x14ac:dyDescent="0.2"/>
  <cols>
    <col min="1" max="1" width="7" style="139" bestFit="1" customWidth="1"/>
    <col min="2" max="11" width="7.7109375" customWidth="1"/>
    <col min="12" max="12" width="8.7109375" bestFit="1" customWidth="1"/>
    <col min="13" max="13" width="7.7109375" customWidth="1"/>
    <col min="14" max="14" width="9.140625" style="103" bestFit="1" customWidth="1"/>
    <col min="16" max="36" width="9.140625" style="10"/>
  </cols>
  <sheetData>
    <row r="1" spans="1:27" ht="16.5" thickBot="1" x14ac:dyDescent="0.3">
      <c r="A1" s="243" t="s">
        <v>27</v>
      </c>
      <c r="B1" s="244"/>
      <c r="C1" s="244"/>
      <c r="D1" s="244"/>
      <c r="E1" s="245"/>
      <c r="F1" s="245"/>
      <c r="G1" s="245"/>
      <c r="H1" s="245"/>
      <c r="I1" s="245"/>
      <c r="J1" s="245"/>
      <c r="K1" s="245"/>
      <c r="L1" s="245"/>
      <c r="M1" s="245"/>
      <c r="N1" s="246"/>
    </row>
    <row r="2" spans="1:27" ht="13.5" thickBot="1" x14ac:dyDescent="0.25">
      <c r="A2" s="135" t="s">
        <v>124</v>
      </c>
      <c r="B2" s="40" t="s">
        <v>175</v>
      </c>
      <c r="C2" s="37">
        <v>9.3536889999999993</v>
      </c>
      <c r="D2" s="38"/>
      <c r="E2" s="58"/>
      <c r="F2" s="68"/>
      <c r="G2" s="247" t="s">
        <v>80</v>
      </c>
      <c r="H2" s="247"/>
      <c r="I2" s="69"/>
      <c r="J2" s="69"/>
      <c r="K2" s="69"/>
      <c r="L2" s="69"/>
      <c r="M2" s="69"/>
      <c r="N2" s="165"/>
    </row>
    <row r="3" spans="1:27" ht="13.5" thickBot="1" x14ac:dyDescent="0.25">
      <c r="A3" s="136"/>
      <c r="B3" s="41" t="s">
        <v>176</v>
      </c>
      <c r="C3" s="36">
        <v>79.906114000000002</v>
      </c>
      <c r="D3" s="39"/>
      <c r="E3" s="41" t="s">
        <v>78</v>
      </c>
      <c r="F3" s="65">
        <v>28</v>
      </c>
      <c r="G3" s="17"/>
      <c r="H3" s="66" t="s">
        <v>81</v>
      </c>
      <c r="I3" s="67">
        <v>8.5343999999999998</v>
      </c>
      <c r="J3" s="17"/>
      <c r="K3" s="17"/>
      <c r="L3" s="17"/>
      <c r="M3" s="17"/>
      <c r="N3" s="39"/>
    </row>
    <row r="4" spans="1:27" ht="13.5" thickBot="1" x14ac:dyDescent="0.25">
      <c r="A4" s="137" t="s">
        <v>1</v>
      </c>
      <c r="B4" s="49" t="s">
        <v>2</v>
      </c>
      <c r="C4" s="43" t="s">
        <v>3</v>
      </c>
      <c r="D4" s="49" t="s">
        <v>4</v>
      </c>
      <c r="E4" s="43" t="s">
        <v>5</v>
      </c>
      <c r="F4" s="49" t="s">
        <v>6</v>
      </c>
      <c r="G4" s="43" t="s">
        <v>7</v>
      </c>
      <c r="H4" s="49" t="s">
        <v>8</v>
      </c>
      <c r="I4" s="43" t="s">
        <v>9</v>
      </c>
      <c r="J4" s="49" t="s">
        <v>10</v>
      </c>
      <c r="K4" s="43" t="s">
        <v>11</v>
      </c>
      <c r="L4" s="49" t="s">
        <v>12</v>
      </c>
      <c r="M4" s="45" t="s">
        <v>13</v>
      </c>
      <c r="N4" s="140" t="s">
        <v>582</v>
      </c>
      <c r="P4" s="23"/>
      <c r="Q4" s="23"/>
      <c r="R4" s="23"/>
      <c r="S4" s="23"/>
      <c r="T4" s="23"/>
      <c r="U4" s="23"/>
      <c r="V4" s="23"/>
      <c r="W4" s="23"/>
      <c r="X4" s="23"/>
      <c r="Y4" s="23"/>
      <c r="Z4" s="23"/>
      <c r="AA4" s="23"/>
    </row>
    <row r="5" spans="1:27" x14ac:dyDescent="0.2">
      <c r="A5" s="138">
        <v>1882</v>
      </c>
      <c r="B5" s="26">
        <v>41.91</v>
      </c>
      <c r="C5" s="15">
        <v>27.94</v>
      </c>
      <c r="D5" s="15">
        <v>42.926000000000002</v>
      </c>
      <c r="E5" s="15">
        <v>43.942</v>
      </c>
      <c r="F5" s="15">
        <v>336.04199999999997</v>
      </c>
      <c r="G5" s="15">
        <v>480.06</v>
      </c>
      <c r="H5" s="15">
        <v>485.14</v>
      </c>
      <c r="I5" s="15">
        <v>354.07600000000002</v>
      </c>
      <c r="J5" s="15">
        <v>270.00200000000001</v>
      </c>
      <c r="K5" s="15">
        <v>379.98399999999998</v>
      </c>
      <c r="L5" s="15">
        <v>561.08600000000001</v>
      </c>
      <c r="M5" s="44">
        <v>129.03200000000001</v>
      </c>
      <c r="N5" s="172">
        <v>3152.1400000000003</v>
      </c>
    </row>
    <row r="6" spans="1:27" x14ac:dyDescent="0.2">
      <c r="A6" s="138">
        <v>1883</v>
      </c>
      <c r="B6" s="15">
        <v>46.99</v>
      </c>
      <c r="C6" s="15">
        <v>11.938000000000001</v>
      </c>
      <c r="D6" s="15">
        <v>13.97</v>
      </c>
      <c r="E6" s="15">
        <v>44.957999999999998</v>
      </c>
      <c r="F6" s="15">
        <v>300.99</v>
      </c>
      <c r="G6" s="15">
        <v>256.03199999999998</v>
      </c>
      <c r="H6" s="15">
        <v>340.10599999999999</v>
      </c>
      <c r="I6" s="15">
        <v>645.92200000000003</v>
      </c>
      <c r="J6" s="15">
        <v>282.95600000000002</v>
      </c>
      <c r="K6" s="15">
        <v>425.95800000000003</v>
      </c>
      <c r="L6" s="15">
        <v>281.94</v>
      </c>
      <c r="M6" s="46">
        <v>277.87599999999998</v>
      </c>
      <c r="N6" s="172">
        <v>2929.6360000000004</v>
      </c>
    </row>
    <row r="7" spans="1:27" x14ac:dyDescent="0.2">
      <c r="A7" s="138">
        <v>1884</v>
      </c>
      <c r="B7" s="26">
        <v>86.105999999999995</v>
      </c>
      <c r="C7" s="15">
        <v>9.9060000000000006</v>
      </c>
      <c r="D7" s="15">
        <v>9.9060000000000006</v>
      </c>
      <c r="E7" s="15">
        <v>109.982</v>
      </c>
      <c r="F7" s="15">
        <v>258.06400000000002</v>
      </c>
      <c r="G7" s="15">
        <v>262.12799999999999</v>
      </c>
      <c r="H7" s="15">
        <v>395.98599999999999</v>
      </c>
      <c r="I7" s="15">
        <v>337.05799999999999</v>
      </c>
      <c r="J7" s="15">
        <v>237.99799999999999</v>
      </c>
      <c r="K7" s="15">
        <v>219.964</v>
      </c>
      <c r="L7" s="15">
        <v>179.07</v>
      </c>
      <c r="M7" s="44">
        <v>91.947999999999993</v>
      </c>
      <c r="N7" s="172">
        <v>2198.116</v>
      </c>
    </row>
    <row r="8" spans="1:27" x14ac:dyDescent="0.2">
      <c r="A8" s="138">
        <v>1885</v>
      </c>
      <c r="B8" s="15">
        <v>22.097999999999999</v>
      </c>
      <c r="C8" s="15">
        <v>14.986000000000001</v>
      </c>
      <c r="D8" s="15">
        <v>13.97</v>
      </c>
      <c r="E8" s="15">
        <v>34.036000000000001</v>
      </c>
      <c r="F8" s="15">
        <v>200.91399999999999</v>
      </c>
      <c r="G8" s="15">
        <v>421.89400000000001</v>
      </c>
      <c r="H8" s="15">
        <v>583.94600000000003</v>
      </c>
      <c r="I8" s="15">
        <v>516.12800000000004</v>
      </c>
      <c r="J8" s="15">
        <v>442.976</v>
      </c>
      <c r="K8" s="15">
        <v>202.946</v>
      </c>
      <c r="L8" s="15">
        <v>613.91800000000001</v>
      </c>
      <c r="M8" s="44">
        <v>647.95399999999995</v>
      </c>
      <c r="N8" s="172">
        <v>3715.7660000000005</v>
      </c>
    </row>
    <row r="9" spans="1:27" x14ac:dyDescent="0.2">
      <c r="A9" s="138">
        <v>1886</v>
      </c>
      <c r="B9" s="15">
        <v>54.101999999999997</v>
      </c>
      <c r="C9" s="15">
        <v>127</v>
      </c>
      <c r="D9" s="15">
        <v>232.91800000000001</v>
      </c>
      <c r="E9" s="15">
        <v>40.131999999999998</v>
      </c>
      <c r="F9" s="15">
        <v>334.01</v>
      </c>
      <c r="G9" s="15">
        <v>416.05199999999996</v>
      </c>
      <c r="H9" s="15">
        <v>281.94</v>
      </c>
      <c r="I9" s="15">
        <v>309.88</v>
      </c>
      <c r="J9" s="15">
        <v>191.00800000000001</v>
      </c>
      <c r="K9" s="15">
        <v>363.98200000000003</v>
      </c>
      <c r="L9" s="15">
        <v>556.00599999999997</v>
      </c>
      <c r="M9" s="44">
        <v>577.08799999999997</v>
      </c>
      <c r="N9" s="172">
        <v>3484.1180000000004</v>
      </c>
    </row>
    <row r="10" spans="1:27" x14ac:dyDescent="0.2">
      <c r="A10" s="138">
        <v>1887</v>
      </c>
      <c r="B10" s="15">
        <v>51.053999999999995</v>
      </c>
      <c r="C10" s="15">
        <v>17.018000000000001</v>
      </c>
      <c r="D10" s="15">
        <v>11.938000000000001</v>
      </c>
      <c r="E10" s="15">
        <v>270.00200000000001</v>
      </c>
      <c r="F10" s="15">
        <v>261.11200000000002</v>
      </c>
      <c r="G10" s="15">
        <v>419.1</v>
      </c>
      <c r="H10" s="15">
        <v>433.07</v>
      </c>
      <c r="I10" s="15">
        <v>429.00599999999997</v>
      </c>
      <c r="J10" s="15">
        <v>397.00200000000001</v>
      </c>
      <c r="K10" s="15">
        <v>498.09399999999999</v>
      </c>
      <c r="L10" s="15">
        <v>807.97400000000005</v>
      </c>
      <c r="M10" s="44">
        <v>338.58199999999999</v>
      </c>
      <c r="N10" s="172">
        <v>3933.9520000000002</v>
      </c>
    </row>
    <row r="11" spans="1:27" x14ac:dyDescent="0.2">
      <c r="A11" s="138">
        <v>1888</v>
      </c>
      <c r="B11" s="15">
        <v>16.001999999999999</v>
      </c>
      <c r="C11" s="15">
        <v>38.607999999999997</v>
      </c>
      <c r="D11" s="15">
        <v>32.003999999999998</v>
      </c>
      <c r="E11" s="15"/>
      <c r="F11" s="15"/>
      <c r="G11" s="15"/>
      <c r="H11" s="15"/>
      <c r="I11" s="15"/>
      <c r="J11" s="15"/>
      <c r="K11" s="15"/>
      <c r="L11" s="15"/>
      <c r="M11" s="44"/>
      <c r="N11" s="172"/>
    </row>
    <row r="12" spans="1:27" x14ac:dyDescent="0.2">
      <c r="A12" s="138">
        <v>1889</v>
      </c>
      <c r="B12" s="15"/>
      <c r="C12" s="15"/>
      <c r="D12" s="15"/>
      <c r="E12" s="15"/>
      <c r="F12" s="15"/>
      <c r="G12" s="15"/>
      <c r="H12" s="15"/>
      <c r="I12" s="15"/>
      <c r="J12" s="15"/>
      <c r="K12" s="15"/>
      <c r="L12" s="15"/>
      <c r="M12" s="44"/>
      <c r="N12" s="172"/>
    </row>
    <row r="13" spans="1:27" x14ac:dyDescent="0.2">
      <c r="A13" s="138">
        <v>1890</v>
      </c>
      <c r="B13" s="15">
        <v>183.89599999999999</v>
      </c>
      <c r="C13" s="15">
        <v>25.908000000000001</v>
      </c>
      <c r="D13" s="15">
        <v>51.053999999999995</v>
      </c>
      <c r="E13" s="15">
        <v>75.945999999999998</v>
      </c>
      <c r="F13" s="15">
        <v>247.904</v>
      </c>
      <c r="G13" s="15">
        <v>437.89600000000002</v>
      </c>
      <c r="H13" s="15">
        <v>260.096</v>
      </c>
      <c r="I13" s="15">
        <v>520.95399999999995</v>
      </c>
      <c r="J13" s="15">
        <v>583.94600000000003</v>
      </c>
      <c r="K13" s="15">
        <v>552.95799999999997</v>
      </c>
      <c r="L13" s="15">
        <v>495.04599999999999</v>
      </c>
      <c r="M13" s="44">
        <v>484.12400000000002</v>
      </c>
      <c r="N13" s="172">
        <v>3919.7280000000001</v>
      </c>
    </row>
    <row r="14" spans="1:27" x14ac:dyDescent="0.2">
      <c r="A14" s="138">
        <v>1891</v>
      </c>
      <c r="B14" s="15">
        <v>64.007999999999996</v>
      </c>
      <c r="C14" s="15">
        <v>12.954000000000001</v>
      </c>
      <c r="D14" s="15">
        <v>38.1</v>
      </c>
      <c r="E14" s="15">
        <v>12.954000000000001</v>
      </c>
      <c r="F14" s="15">
        <v>584.20000000000005</v>
      </c>
      <c r="G14" s="15">
        <v>202.946</v>
      </c>
      <c r="H14" s="15">
        <v>356.108</v>
      </c>
      <c r="I14" s="15">
        <v>405.892</v>
      </c>
      <c r="J14" s="15">
        <v>443.99200000000002</v>
      </c>
      <c r="K14" s="15">
        <v>443.99200000000002</v>
      </c>
      <c r="L14" s="15">
        <v>495.04599999999999</v>
      </c>
      <c r="M14" s="44">
        <v>107.95</v>
      </c>
      <c r="N14" s="172">
        <v>3168.1419999999998</v>
      </c>
    </row>
    <row r="15" spans="1:27" x14ac:dyDescent="0.2">
      <c r="A15" s="138">
        <v>1892</v>
      </c>
      <c r="B15" s="15">
        <v>24.891999999999999</v>
      </c>
      <c r="C15" s="15">
        <v>51.053999999999995</v>
      </c>
      <c r="D15" s="15">
        <v>101.092</v>
      </c>
      <c r="E15" s="15">
        <v>127</v>
      </c>
      <c r="F15" s="15">
        <v>457.96199999999999</v>
      </c>
      <c r="G15" s="15">
        <v>431.03800000000001</v>
      </c>
      <c r="H15" s="15">
        <v>552.95799999999997</v>
      </c>
      <c r="I15" s="15">
        <v>405.892</v>
      </c>
      <c r="J15" s="15">
        <v>413.00400000000008</v>
      </c>
      <c r="K15" s="15">
        <v>169.92599999999999</v>
      </c>
      <c r="L15" s="15">
        <v>668.02</v>
      </c>
      <c r="M15" s="44">
        <v>287.02</v>
      </c>
      <c r="N15" s="172">
        <v>3689.8579999999997</v>
      </c>
    </row>
    <row r="16" spans="1:27" x14ac:dyDescent="0.2">
      <c r="A16" s="138">
        <v>1893</v>
      </c>
      <c r="B16" s="15">
        <v>43.942</v>
      </c>
      <c r="C16" s="15">
        <v>97.028000000000006</v>
      </c>
      <c r="D16" s="15">
        <v>45.973999999999997</v>
      </c>
      <c r="E16" s="15">
        <v>204.97800000000001</v>
      </c>
      <c r="F16" s="15">
        <v>167.13200000000001</v>
      </c>
      <c r="G16" s="15">
        <v>312.928</v>
      </c>
      <c r="H16" s="15">
        <v>292.10000000000002</v>
      </c>
      <c r="I16" s="15">
        <v>384.048</v>
      </c>
      <c r="J16" s="15">
        <v>251.96799999999999</v>
      </c>
      <c r="K16" s="15">
        <v>311.91199999999998</v>
      </c>
      <c r="L16" s="15">
        <v>452.12</v>
      </c>
      <c r="M16" s="44">
        <v>785.87599999999998</v>
      </c>
      <c r="N16" s="172">
        <v>3350.0060000000003</v>
      </c>
    </row>
    <row r="17" spans="1:14" x14ac:dyDescent="0.2">
      <c r="A17" s="138">
        <v>1894</v>
      </c>
      <c r="B17" s="15">
        <v>135.88999999999999</v>
      </c>
      <c r="C17" s="15">
        <v>41.91</v>
      </c>
      <c r="D17" s="15">
        <v>8.89</v>
      </c>
      <c r="E17" s="15">
        <v>54.863999999999997</v>
      </c>
      <c r="F17" s="15">
        <v>250.19</v>
      </c>
      <c r="G17" s="15">
        <v>310.89600000000002</v>
      </c>
      <c r="H17" s="15">
        <v>485.14</v>
      </c>
      <c r="I17" s="15">
        <v>584.96199999999999</v>
      </c>
      <c r="J17" s="15">
        <v>477.012</v>
      </c>
      <c r="K17" s="15">
        <v>314.95999999999998</v>
      </c>
      <c r="L17" s="15">
        <v>600.96400000000006</v>
      </c>
      <c r="M17" s="44">
        <v>638.048</v>
      </c>
      <c r="N17" s="172">
        <v>3903.7260000000006</v>
      </c>
    </row>
    <row r="18" spans="1:14" x14ac:dyDescent="0.2">
      <c r="A18" s="138">
        <v>1895</v>
      </c>
      <c r="B18" s="15">
        <v>98.043999999999997</v>
      </c>
      <c r="C18" s="15">
        <v>48.006</v>
      </c>
      <c r="D18" s="15">
        <v>53.085999999999991</v>
      </c>
      <c r="E18" s="15">
        <v>551.94200000000001</v>
      </c>
      <c r="F18" s="15">
        <v>425.95800000000003</v>
      </c>
      <c r="G18" s="15">
        <v>234.95</v>
      </c>
      <c r="H18" s="15">
        <v>434.08600000000001</v>
      </c>
      <c r="I18" s="15">
        <v>358.90199999999999</v>
      </c>
      <c r="J18" s="15">
        <v>307.08600000000001</v>
      </c>
      <c r="K18" s="15">
        <v>418.084</v>
      </c>
      <c r="L18" s="15">
        <v>519.93799999999999</v>
      </c>
      <c r="M18" s="44">
        <v>399.03399999999999</v>
      </c>
      <c r="N18" s="172">
        <v>3849.1160000000004</v>
      </c>
    </row>
    <row r="19" spans="1:14" x14ac:dyDescent="0.2">
      <c r="A19" s="138">
        <v>1896</v>
      </c>
      <c r="B19" s="15">
        <v>102.10799999999999</v>
      </c>
      <c r="C19" s="15">
        <v>33.020000000000003</v>
      </c>
      <c r="D19" s="15">
        <v>51.053999999999995</v>
      </c>
      <c r="E19" s="15">
        <v>229.108</v>
      </c>
      <c r="F19" s="15">
        <v>418.084</v>
      </c>
      <c r="G19" s="15">
        <v>215.9</v>
      </c>
      <c r="H19" s="15">
        <v>344.93200000000002</v>
      </c>
      <c r="I19" s="15">
        <v>393.95400000000001</v>
      </c>
      <c r="J19" s="15">
        <v>326.13600000000002</v>
      </c>
      <c r="K19" s="15">
        <v>355.09199999999998</v>
      </c>
      <c r="L19" s="15">
        <v>397.00200000000001</v>
      </c>
      <c r="M19" s="44">
        <v>473.964</v>
      </c>
      <c r="N19" s="172">
        <v>3340.3540000000003</v>
      </c>
    </row>
    <row r="20" spans="1:14" x14ac:dyDescent="0.2">
      <c r="A20" s="138">
        <v>1897</v>
      </c>
      <c r="B20" s="15">
        <v>86.867999999999995</v>
      </c>
      <c r="C20" s="15">
        <v>1.016</v>
      </c>
      <c r="D20" s="15">
        <v>7.1120000000000001</v>
      </c>
      <c r="E20" s="15">
        <v>94.995999999999995</v>
      </c>
      <c r="F20" s="15">
        <v>415.036</v>
      </c>
      <c r="G20" s="15">
        <v>478.02800000000002</v>
      </c>
      <c r="H20" s="15">
        <v>357.12400000000002</v>
      </c>
      <c r="I20" s="15">
        <v>437.89600000000002</v>
      </c>
      <c r="J20" s="15">
        <v>436.88</v>
      </c>
      <c r="K20" s="15">
        <v>148.08199999999999</v>
      </c>
      <c r="L20" s="15">
        <v>562.86400000000003</v>
      </c>
      <c r="M20" s="44">
        <v>480.06</v>
      </c>
      <c r="N20" s="172">
        <v>3505.962</v>
      </c>
    </row>
    <row r="21" spans="1:14" x14ac:dyDescent="0.2">
      <c r="A21" s="138">
        <v>1898</v>
      </c>
      <c r="B21" s="15">
        <v>128.01599999999999</v>
      </c>
      <c r="C21" s="15">
        <v>8.89</v>
      </c>
      <c r="D21" s="15">
        <v>40.131999999999998</v>
      </c>
      <c r="E21" s="15">
        <v>119.88800000000001</v>
      </c>
      <c r="F21" s="15">
        <v>325.88200000000001</v>
      </c>
      <c r="G21" s="15">
        <v>416.05199999999996</v>
      </c>
      <c r="H21" s="15">
        <v>556.00599999999997</v>
      </c>
      <c r="I21" s="15">
        <v>277.11399999999998</v>
      </c>
      <c r="J21" s="15">
        <v>260.096</v>
      </c>
      <c r="K21" s="15">
        <v>289.05200000000002</v>
      </c>
      <c r="L21" s="15">
        <v>311.91199999999998</v>
      </c>
      <c r="M21" s="44">
        <v>201.93</v>
      </c>
      <c r="N21" s="172">
        <v>2934.97</v>
      </c>
    </row>
    <row r="22" spans="1:14" x14ac:dyDescent="0.2">
      <c r="A22" s="138">
        <v>1899</v>
      </c>
      <c r="B22" s="15">
        <v>176.02199999999999</v>
      </c>
      <c r="C22" s="15">
        <v>164.846</v>
      </c>
      <c r="D22" s="15">
        <v>32.003999999999998</v>
      </c>
      <c r="E22" s="15">
        <v>10.922000000000001</v>
      </c>
      <c r="F22" s="15">
        <v>353.06</v>
      </c>
      <c r="G22" s="15">
        <v>162.81399999999999</v>
      </c>
      <c r="H22" s="15">
        <v>703.072</v>
      </c>
      <c r="I22" s="15">
        <v>375.92</v>
      </c>
      <c r="J22" s="15">
        <v>420.37</v>
      </c>
      <c r="K22" s="15">
        <v>383.286</v>
      </c>
      <c r="L22" s="15">
        <v>368.04599999999999</v>
      </c>
      <c r="M22" s="44">
        <v>229.61600000000001</v>
      </c>
      <c r="N22" s="172">
        <v>3379.9780000000001</v>
      </c>
    </row>
    <row r="23" spans="1:14" x14ac:dyDescent="0.2">
      <c r="A23" s="138">
        <v>1900</v>
      </c>
      <c r="B23" s="15">
        <v>153.92400000000001</v>
      </c>
      <c r="C23" s="15">
        <v>8.3819999999999997</v>
      </c>
      <c r="D23" s="15">
        <v>26.923999999999999</v>
      </c>
      <c r="E23" s="15">
        <v>19.05</v>
      </c>
      <c r="F23" s="15">
        <v>311.14999999999998</v>
      </c>
      <c r="G23" s="15">
        <v>295.91000000000003</v>
      </c>
      <c r="H23" s="15">
        <v>426.97399999999993</v>
      </c>
      <c r="I23" s="15">
        <v>431.8</v>
      </c>
      <c r="J23" s="15">
        <v>237.99799999999999</v>
      </c>
      <c r="K23" s="15">
        <v>414.78199999999993</v>
      </c>
      <c r="L23" s="15">
        <v>515.11199999999997</v>
      </c>
      <c r="M23" s="44">
        <v>104.902</v>
      </c>
      <c r="N23" s="172">
        <v>2946.9080000000004</v>
      </c>
    </row>
    <row r="24" spans="1:14" x14ac:dyDescent="0.2">
      <c r="A24" s="138">
        <v>1901</v>
      </c>
      <c r="B24" s="15">
        <v>32.512</v>
      </c>
      <c r="C24" s="15">
        <v>23.876000000000001</v>
      </c>
      <c r="D24" s="15">
        <v>42.417999999999999</v>
      </c>
      <c r="E24" s="15">
        <v>38.1</v>
      </c>
      <c r="F24" s="15">
        <v>157.226</v>
      </c>
      <c r="G24" s="15">
        <v>280.67</v>
      </c>
      <c r="H24" s="15">
        <v>252.476</v>
      </c>
      <c r="I24" s="15">
        <v>317.75400000000002</v>
      </c>
      <c r="J24" s="15">
        <v>301.75200000000001</v>
      </c>
      <c r="K24" s="15">
        <v>321.31</v>
      </c>
      <c r="L24" s="15">
        <v>831.34199999999987</v>
      </c>
      <c r="M24" s="44">
        <v>137.41399999999999</v>
      </c>
      <c r="N24" s="172">
        <v>2736.8499999999995</v>
      </c>
    </row>
    <row r="25" spans="1:14" x14ac:dyDescent="0.2">
      <c r="A25" s="138">
        <v>1902</v>
      </c>
      <c r="B25" s="15">
        <v>487.68</v>
      </c>
      <c r="C25" s="15">
        <v>14.986000000000001</v>
      </c>
      <c r="D25" s="15">
        <v>59.182000000000002</v>
      </c>
      <c r="E25" s="15">
        <v>113.28400000000001</v>
      </c>
      <c r="F25" s="15">
        <v>281.94</v>
      </c>
      <c r="G25" s="15">
        <v>177.8</v>
      </c>
      <c r="H25" s="15">
        <v>426.97399999999993</v>
      </c>
      <c r="I25" s="15">
        <v>146.81200000000001</v>
      </c>
      <c r="J25" s="15">
        <v>280.92399999999998</v>
      </c>
      <c r="K25" s="15">
        <v>361.69600000000003</v>
      </c>
      <c r="L25" s="15">
        <v>309.37200000000001</v>
      </c>
      <c r="M25" s="44">
        <v>180.34</v>
      </c>
      <c r="N25" s="172">
        <v>2840.99</v>
      </c>
    </row>
    <row r="26" spans="1:14" x14ac:dyDescent="0.2">
      <c r="A26" s="138">
        <v>1903</v>
      </c>
      <c r="B26" s="15">
        <v>25.4</v>
      </c>
      <c r="C26" s="15">
        <v>8.89</v>
      </c>
      <c r="D26" s="15">
        <v>24.384</v>
      </c>
      <c r="E26" s="15">
        <v>41.91</v>
      </c>
      <c r="F26" s="15">
        <v>374.39600000000002</v>
      </c>
      <c r="G26" s="15">
        <v>277.11399999999998</v>
      </c>
      <c r="H26" s="15">
        <v>424.94200000000001</v>
      </c>
      <c r="I26" s="15">
        <v>361.95</v>
      </c>
      <c r="J26" s="15">
        <v>294.89400000000001</v>
      </c>
      <c r="K26" s="15">
        <v>255.01599999999999</v>
      </c>
      <c r="L26" s="15">
        <v>718.82</v>
      </c>
      <c r="M26" s="44">
        <v>400.05</v>
      </c>
      <c r="N26" s="172">
        <v>3207.7660000000005</v>
      </c>
    </row>
    <row r="27" spans="1:14" x14ac:dyDescent="0.2">
      <c r="A27" s="138">
        <v>1904</v>
      </c>
      <c r="B27" s="26">
        <v>178.30799999999999</v>
      </c>
      <c r="C27" s="15">
        <v>11.938000000000001</v>
      </c>
      <c r="D27" s="15">
        <v>41.91</v>
      </c>
      <c r="E27" s="15">
        <v>291.084</v>
      </c>
      <c r="F27" s="15">
        <v>280.92399999999998</v>
      </c>
      <c r="G27" s="15">
        <v>402.08199999999999</v>
      </c>
      <c r="H27" s="15">
        <v>360.93400000000003</v>
      </c>
      <c r="I27" s="15">
        <v>282.95600000000002</v>
      </c>
      <c r="J27" s="15">
        <v>352.04399999999998</v>
      </c>
      <c r="K27" s="15">
        <v>206.75600000000003</v>
      </c>
      <c r="L27" s="15">
        <v>668.78200000000004</v>
      </c>
      <c r="M27" s="44">
        <v>178.30799999999999</v>
      </c>
      <c r="N27" s="172">
        <v>3256.0259999999998</v>
      </c>
    </row>
    <row r="28" spans="1:14" x14ac:dyDescent="0.2">
      <c r="A28" s="138">
        <v>1905</v>
      </c>
      <c r="B28" s="15">
        <v>213.86799999999999</v>
      </c>
      <c r="C28" s="15">
        <v>28.702000000000002</v>
      </c>
      <c r="D28" s="15">
        <v>15.747999999999999</v>
      </c>
      <c r="E28" s="15">
        <v>57.911999999999999</v>
      </c>
      <c r="F28" s="15">
        <v>583.18399999999997</v>
      </c>
      <c r="G28" s="15">
        <v>205.74</v>
      </c>
      <c r="H28" s="15">
        <v>230.37799999999999</v>
      </c>
      <c r="I28" s="15">
        <v>381.25400000000002</v>
      </c>
      <c r="J28" s="15">
        <v>172.72</v>
      </c>
      <c r="K28" s="15">
        <v>341.63</v>
      </c>
      <c r="L28" s="15">
        <v>455.16800000000001</v>
      </c>
      <c r="M28" s="46">
        <v>241.3</v>
      </c>
      <c r="N28" s="172">
        <v>2927.6040000000003</v>
      </c>
    </row>
    <row r="29" spans="1:14" x14ac:dyDescent="0.2">
      <c r="A29" s="138">
        <v>1906</v>
      </c>
      <c r="B29" s="26">
        <v>37.338000000000001</v>
      </c>
      <c r="C29" s="15">
        <v>28.956</v>
      </c>
      <c r="D29" s="15">
        <v>36.067999999999998</v>
      </c>
      <c r="E29" s="15">
        <v>107.44199999999999</v>
      </c>
      <c r="F29" s="15">
        <v>255.77799999999999</v>
      </c>
      <c r="G29" s="15">
        <v>357.88600000000002</v>
      </c>
      <c r="H29" s="15">
        <v>488.44200000000001</v>
      </c>
      <c r="I29" s="15">
        <v>465.07400000000001</v>
      </c>
      <c r="J29" s="15">
        <v>316.99200000000002</v>
      </c>
      <c r="K29" s="15">
        <v>338.83600000000001</v>
      </c>
      <c r="L29" s="15">
        <v>676.65599999999995</v>
      </c>
      <c r="M29" s="44">
        <v>397.25599999999997</v>
      </c>
      <c r="N29" s="172">
        <v>3506.7239999999997</v>
      </c>
    </row>
    <row r="30" spans="1:14" x14ac:dyDescent="0.2">
      <c r="A30" s="138">
        <v>1907</v>
      </c>
      <c r="B30" s="15">
        <v>62.738</v>
      </c>
      <c r="C30" s="15">
        <v>34.798000000000002</v>
      </c>
      <c r="D30" s="15">
        <v>54.863999999999997</v>
      </c>
      <c r="E30" s="15">
        <v>26.923999999999999</v>
      </c>
      <c r="F30" s="15">
        <v>160.78200000000001</v>
      </c>
      <c r="G30" s="15">
        <v>429.00599999999997</v>
      </c>
      <c r="H30" s="15">
        <v>453.64400000000001</v>
      </c>
      <c r="I30" s="15">
        <v>479.80599999999998</v>
      </c>
      <c r="J30" s="15">
        <v>297.68799999999999</v>
      </c>
      <c r="K30" s="15">
        <v>558.54600000000005</v>
      </c>
      <c r="L30" s="15">
        <v>390.39800000000002</v>
      </c>
      <c r="M30" s="44">
        <v>237.744</v>
      </c>
      <c r="N30" s="172">
        <v>3186.9380000000006</v>
      </c>
    </row>
    <row r="31" spans="1:14" x14ac:dyDescent="0.2">
      <c r="A31" s="138">
        <v>1908</v>
      </c>
      <c r="B31" s="15">
        <v>97.536000000000001</v>
      </c>
      <c r="C31" s="15">
        <v>27.431999999999999</v>
      </c>
      <c r="D31" s="15">
        <v>89.662000000000006</v>
      </c>
      <c r="E31" s="15">
        <v>32.258000000000003</v>
      </c>
      <c r="F31" s="15">
        <v>571.24599999999998</v>
      </c>
      <c r="G31" s="15">
        <v>267.46199999999999</v>
      </c>
      <c r="H31" s="15">
        <v>374.904</v>
      </c>
      <c r="I31" s="15">
        <v>429.00599999999997</v>
      </c>
      <c r="J31" s="15">
        <v>293.87799999999999</v>
      </c>
      <c r="K31" s="15">
        <v>278.38400000000001</v>
      </c>
      <c r="L31" s="15">
        <v>805.68799999999999</v>
      </c>
      <c r="M31" s="44">
        <v>230.37799999999999</v>
      </c>
      <c r="N31" s="172">
        <v>3497.8340000000003</v>
      </c>
    </row>
    <row r="32" spans="1:14" x14ac:dyDescent="0.2">
      <c r="A32" s="138">
        <v>1909</v>
      </c>
      <c r="B32" s="15">
        <v>269.49400000000003</v>
      </c>
      <c r="C32" s="15">
        <v>48.768000000000001</v>
      </c>
      <c r="D32" s="15">
        <v>46.99</v>
      </c>
      <c r="E32" s="15">
        <v>90.424000000000007</v>
      </c>
      <c r="F32" s="15">
        <v>183.13399999999999</v>
      </c>
      <c r="G32" s="15">
        <v>444.24599999999998</v>
      </c>
      <c r="H32" s="15">
        <v>325.88200000000001</v>
      </c>
      <c r="I32" s="15">
        <v>391.66800000000001</v>
      </c>
      <c r="J32" s="15">
        <v>414.78199999999993</v>
      </c>
      <c r="K32" s="15">
        <v>490.47399999999999</v>
      </c>
      <c r="L32" s="15">
        <v>1079.5</v>
      </c>
      <c r="M32" s="44">
        <v>873.25199999999995</v>
      </c>
      <c r="N32" s="172">
        <v>4658.6139999999996</v>
      </c>
    </row>
    <row r="33" spans="1:14" x14ac:dyDescent="0.2">
      <c r="A33" s="138">
        <v>1910</v>
      </c>
      <c r="B33" s="15">
        <v>74.676000000000002</v>
      </c>
      <c r="C33" s="15">
        <v>90.932000000000002</v>
      </c>
      <c r="D33" s="15">
        <v>138.684</v>
      </c>
      <c r="E33" s="15">
        <v>83.82</v>
      </c>
      <c r="F33" s="15">
        <v>307.08600000000001</v>
      </c>
      <c r="G33" s="15">
        <v>346.202</v>
      </c>
      <c r="H33" s="15">
        <v>535.178</v>
      </c>
      <c r="I33" s="15">
        <v>379.22199999999998</v>
      </c>
      <c r="J33" s="15">
        <v>306.07</v>
      </c>
      <c r="K33" s="15">
        <v>397.51</v>
      </c>
      <c r="L33" s="15">
        <v>763.01599999999996</v>
      </c>
      <c r="M33" s="44">
        <v>386.08</v>
      </c>
      <c r="N33" s="172">
        <v>3808.4760000000001</v>
      </c>
    </row>
    <row r="34" spans="1:14" x14ac:dyDescent="0.2">
      <c r="A34" s="138">
        <v>1911</v>
      </c>
      <c r="B34" s="15">
        <v>25.146000000000001</v>
      </c>
      <c r="C34" s="15">
        <v>45.973999999999997</v>
      </c>
      <c r="D34" s="15">
        <v>35.814</v>
      </c>
      <c r="E34" s="15">
        <v>77.724000000000004</v>
      </c>
      <c r="F34" s="15">
        <v>435.10199999999998</v>
      </c>
      <c r="G34" s="15">
        <v>395.73200000000003</v>
      </c>
      <c r="H34" s="15">
        <v>370.33199999999999</v>
      </c>
      <c r="I34" s="15">
        <v>294.64</v>
      </c>
      <c r="J34" s="15">
        <v>295.14800000000002</v>
      </c>
      <c r="K34" s="15">
        <v>419.86200000000002</v>
      </c>
      <c r="L34" s="15">
        <v>401.57400000000001</v>
      </c>
      <c r="M34" s="44">
        <v>66.802000000000007</v>
      </c>
      <c r="N34" s="172">
        <v>2863.8500000000004</v>
      </c>
    </row>
    <row r="35" spans="1:14" x14ac:dyDescent="0.2">
      <c r="A35" s="138">
        <v>1912</v>
      </c>
      <c r="B35" s="15">
        <v>7.1120000000000001</v>
      </c>
      <c r="C35" s="15">
        <v>45.973999999999997</v>
      </c>
      <c r="D35" s="15">
        <v>16.763999999999999</v>
      </c>
      <c r="E35" s="15">
        <v>19.05</v>
      </c>
      <c r="F35" s="15">
        <v>305.56200000000001</v>
      </c>
      <c r="G35" s="15">
        <v>403.86</v>
      </c>
      <c r="H35" s="15">
        <v>333.50200000000001</v>
      </c>
      <c r="I35" s="15">
        <v>250.69800000000001</v>
      </c>
      <c r="J35" s="15">
        <v>310.642</v>
      </c>
      <c r="K35" s="15">
        <v>448.31</v>
      </c>
      <c r="L35" s="15">
        <v>553.97400000000005</v>
      </c>
      <c r="M35" s="44">
        <v>291.33800000000002</v>
      </c>
      <c r="N35" s="172">
        <v>2986.7860000000005</v>
      </c>
    </row>
    <row r="36" spans="1:14" x14ac:dyDescent="0.2">
      <c r="A36" s="138">
        <v>1913</v>
      </c>
      <c r="B36" s="15">
        <v>170.434</v>
      </c>
      <c r="C36" s="15">
        <v>44.45</v>
      </c>
      <c r="D36" s="15">
        <v>20.065999999999999</v>
      </c>
      <c r="E36" s="15">
        <v>68.325999999999993</v>
      </c>
      <c r="F36" s="15">
        <v>574.04</v>
      </c>
      <c r="G36" s="15">
        <v>299.97399999999999</v>
      </c>
      <c r="H36" s="15">
        <v>384.30200000000002</v>
      </c>
      <c r="I36" s="15">
        <v>454.91399999999999</v>
      </c>
      <c r="J36" s="15">
        <v>251.46</v>
      </c>
      <c r="K36" s="15">
        <v>473.202</v>
      </c>
      <c r="L36" s="15">
        <v>425.45</v>
      </c>
      <c r="M36" s="44">
        <v>166.37</v>
      </c>
      <c r="N36" s="172">
        <v>3332.9879999999994</v>
      </c>
    </row>
    <row r="37" spans="1:14" x14ac:dyDescent="0.2">
      <c r="A37" s="138">
        <v>1914</v>
      </c>
      <c r="B37" s="15">
        <v>34.29</v>
      </c>
      <c r="C37" s="15">
        <v>33.527999999999999</v>
      </c>
      <c r="D37" s="15">
        <v>23.114000000000001</v>
      </c>
      <c r="E37" s="15">
        <v>104.648</v>
      </c>
      <c r="F37" s="15">
        <v>451.10399999999998</v>
      </c>
      <c r="G37" s="15">
        <v>414.02</v>
      </c>
      <c r="H37" s="15">
        <v>272.79599999999999</v>
      </c>
      <c r="I37" s="15">
        <v>406.65400000000005</v>
      </c>
      <c r="J37" s="15">
        <v>375.92</v>
      </c>
      <c r="K37" s="15">
        <v>562.86400000000003</v>
      </c>
      <c r="L37" s="15">
        <v>466.09</v>
      </c>
      <c r="M37" s="44">
        <v>225.55199999999999</v>
      </c>
      <c r="N37" s="172">
        <v>3370.5800000000004</v>
      </c>
    </row>
    <row r="38" spans="1:14" x14ac:dyDescent="0.2">
      <c r="A38" s="138">
        <v>1915</v>
      </c>
      <c r="B38" s="15">
        <v>86.614000000000004</v>
      </c>
      <c r="C38" s="15">
        <v>314.19799999999998</v>
      </c>
      <c r="D38" s="15">
        <v>43.433999999999997</v>
      </c>
      <c r="E38" s="15">
        <v>264.66800000000001</v>
      </c>
      <c r="F38" s="15">
        <v>196.85</v>
      </c>
      <c r="G38" s="15">
        <v>406.65400000000005</v>
      </c>
      <c r="H38" s="15">
        <v>526.28800000000001</v>
      </c>
      <c r="I38" s="15">
        <v>327.40600000000001</v>
      </c>
      <c r="J38" s="15">
        <v>351.79</v>
      </c>
      <c r="K38" s="15">
        <v>555.24400000000003</v>
      </c>
      <c r="L38" s="15">
        <v>567.18200000000002</v>
      </c>
      <c r="M38" s="44">
        <v>240.03</v>
      </c>
      <c r="N38" s="172">
        <v>3880.3580000000006</v>
      </c>
    </row>
    <row r="39" spans="1:14" x14ac:dyDescent="0.2">
      <c r="A39" s="138">
        <v>1916</v>
      </c>
      <c r="B39" s="15">
        <v>59.182000000000002</v>
      </c>
      <c r="C39" s="15">
        <v>49.783999999999999</v>
      </c>
      <c r="D39" s="15">
        <v>68.072000000000003</v>
      </c>
      <c r="E39" s="15">
        <v>158.75</v>
      </c>
      <c r="F39" s="15">
        <v>238.25200000000001</v>
      </c>
      <c r="G39" s="15">
        <v>362.71199999999999</v>
      </c>
      <c r="H39" s="15">
        <v>265.17599999999999</v>
      </c>
      <c r="I39" s="15">
        <v>211.83600000000001</v>
      </c>
      <c r="J39" s="15">
        <v>264.41399999999999</v>
      </c>
      <c r="K39" s="15">
        <v>446.786</v>
      </c>
      <c r="L39" s="15">
        <v>357.63200000000001</v>
      </c>
      <c r="M39" s="44">
        <v>145.03399999999999</v>
      </c>
      <c r="N39" s="172">
        <v>2627.63</v>
      </c>
    </row>
    <row r="40" spans="1:14" x14ac:dyDescent="0.2">
      <c r="A40" s="138">
        <v>1917</v>
      </c>
      <c r="B40" s="15">
        <v>27.94</v>
      </c>
      <c r="C40" s="15">
        <v>11.43</v>
      </c>
      <c r="D40" s="15">
        <v>19.303999999999998</v>
      </c>
      <c r="E40" s="15">
        <v>47.497999999999998</v>
      </c>
      <c r="F40" s="15">
        <v>307.59399999999999</v>
      </c>
      <c r="G40" s="15">
        <v>364.99799999999999</v>
      </c>
      <c r="H40" s="15">
        <v>344.93200000000002</v>
      </c>
      <c r="I40" s="15">
        <v>401.06599999999997</v>
      </c>
      <c r="J40" s="15">
        <v>448.81799999999998</v>
      </c>
      <c r="K40" s="15">
        <v>199.898</v>
      </c>
      <c r="L40" s="15">
        <v>520.44600000000003</v>
      </c>
      <c r="M40" s="44">
        <v>296.16399999999999</v>
      </c>
      <c r="N40" s="172">
        <v>2990.0879999999997</v>
      </c>
    </row>
    <row r="41" spans="1:14" x14ac:dyDescent="0.2">
      <c r="A41" s="138">
        <v>1918</v>
      </c>
      <c r="B41" s="15">
        <v>83.311999999999998</v>
      </c>
      <c r="C41" s="15">
        <v>17.018000000000001</v>
      </c>
      <c r="D41" s="15">
        <v>10.414</v>
      </c>
      <c r="E41" s="15">
        <v>135.636</v>
      </c>
      <c r="F41" s="15">
        <v>489.20400000000001</v>
      </c>
      <c r="G41" s="15">
        <v>217.42400000000001</v>
      </c>
      <c r="H41" s="15">
        <v>263.14400000000001</v>
      </c>
      <c r="I41" s="15">
        <v>478.79</v>
      </c>
      <c r="J41" s="15">
        <v>389.63600000000002</v>
      </c>
      <c r="K41" s="15">
        <v>687.57799999999997</v>
      </c>
      <c r="L41" s="15">
        <v>361.44200000000001</v>
      </c>
      <c r="M41" s="117">
        <v>48.26</v>
      </c>
      <c r="N41" s="172">
        <v>3181.8580000000002</v>
      </c>
    </row>
    <row r="42" spans="1:14" x14ac:dyDescent="0.2">
      <c r="A42" s="138">
        <v>1919</v>
      </c>
      <c r="B42" s="15">
        <v>46.228000000000002</v>
      </c>
      <c r="C42" s="15">
        <v>9.1440000000000001</v>
      </c>
      <c r="D42" s="15">
        <v>15.494</v>
      </c>
      <c r="E42" s="15">
        <v>278.13</v>
      </c>
      <c r="F42" s="15">
        <v>176.53</v>
      </c>
      <c r="G42" s="15">
        <v>306.83199999999999</v>
      </c>
      <c r="H42" s="15">
        <v>345.44</v>
      </c>
      <c r="I42" s="15">
        <v>171.958</v>
      </c>
      <c r="J42" s="15">
        <v>298.19600000000003</v>
      </c>
      <c r="K42" s="15">
        <v>557.27599999999995</v>
      </c>
      <c r="L42" s="15">
        <v>168.40199999999999</v>
      </c>
      <c r="M42" s="117">
        <v>187.19800000000001</v>
      </c>
      <c r="N42" s="172">
        <v>2560.828</v>
      </c>
    </row>
    <row r="43" spans="1:14" x14ac:dyDescent="0.2">
      <c r="A43" s="138">
        <v>1920</v>
      </c>
      <c r="B43" s="15">
        <v>12.954000000000001</v>
      </c>
      <c r="C43" s="15">
        <v>13.715999999999999</v>
      </c>
      <c r="D43" s="15">
        <v>27.431999999999999</v>
      </c>
      <c r="E43" s="15">
        <v>43.688000000000002</v>
      </c>
      <c r="F43" s="15">
        <v>139.19200000000001</v>
      </c>
      <c r="G43" s="15">
        <v>337.56599999999997</v>
      </c>
      <c r="H43" s="15">
        <v>446.53199999999998</v>
      </c>
      <c r="I43" s="15">
        <v>585.21600000000001</v>
      </c>
      <c r="J43" s="15">
        <v>172.97399999999999</v>
      </c>
      <c r="K43" s="15">
        <v>435.86399999999998</v>
      </c>
      <c r="L43" s="15">
        <v>540.25800000000004</v>
      </c>
      <c r="M43" s="117">
        <v>52.323999999999998</v>
      </c>
      <c r="N43" s="172">
        <v>2807.7159999999999</v>
      </c>
    </row>
    <row r="44" spans="1:14" x14ac:dyDescent="0.2">
      <c r="A44" s="138">
        <v>1921</v>
      </c>
      <c r="B44" s="15">
        <v>33.274000000000001</v>
      </c>
      <c r="C44" s="15">
        <v>41.402000000000001</v>
      </c>
      <c r="D44" s="15">
        <v>24.891999999999999</v>
      </c>
      <c r="E44" s="15">
        <v>188.72200000000001</v>
      </c>
      <c r="F44" s="15">
        <v>345.69400000000002</v>
      </c>
      <c r="G44" s="15">
        <v>385.572</v>
      </c>
      <c r="H44" s="15">
        <v>266.44600000000003</v>
      </c>
      <c r="I44" s="15">
        <v>468.63</v>
      </c>
      <c r="J44" s="15">
        <v>284.73399999999998</v>
      </c>
      <c r="K44" s="15">
        <v>210.05799999999999</v>
      </c>
      <c r="L44" s="15">
        <v>506.98399999999998</v>
      </c>
      <c r="M44" s="117">
        <v>165.1</v>
      </c>
      <c r="N44" s="172">
        <v>2921.5079999999998</v>
      </c>
    </row>
    <row r="45" spans="1:14" x14ac:dyDescent="0.2">
      <c r="A45" s="138">
        <v>1922</v>
      </c>
      <c r="B45" s="15">
        <v>173.99</v>
      </c>
      <c r="C45" s="15">
        <v>18.033999999999999</v>
      </c>
      <c r="D45" s="15">
        <v>23.367999999999999</v>
      </c>
      <c r="E45" s="15">
        <v>53.593999999999994</v>
      </c>
      <c r="F45" s="15">
        <v>225.55199999999999</v>
      </c>
      <c r="G45" s="15">
        <v>210.82</v>
      </c>
      <c r="H45" s="15">
        <v>111.76</v>
      </c>
      <c r="I45" s="15">
        <v>369.06200000000001</v>
      </c>
      <c r="J45" s="15">
        <v>323.34199999999998</v>
      </c>
      <c r="K45" s="15">
        <v>352.298</v>
      </c>
      <c r="L45" s="15">
        <v>397.00200000000001</v>
      </c>
      <c r="M45" s="117">
        <v>182.88</v>
      </c>
      <c r="N45" s="172">
        <v>2441.7020000000002</v>
      </c>
    </row>
    <row r="46" spans="1:14" x14ac:dyDescent="0.2">
      <c r="A46" s="138">
        <v>1923</v>
      </c>
      <c r="B46" s="15">
        <v>50.292000000000002</v>
      </c>
      <c r="C46" s="15">
        <v>17.526</v>
      </c>
      <c r="D46" s="15">
        <v>9.1440000000000001</v>
      </c>
      <c r="E46" s="15">
        <v>30.734000000000002</v>
      </c>
      <c r="F46" s="15">
        <v>283.97199999999998</v>
      </c>
      <c r="G46" s="15">
        <v>385.31799999999998</v>
      </c>
      <c r="H46" s="15">
        <v>262.38200000000001</v>
      </c>
      <c r="I46" s="15">
        <v>389.89</v>
      </c>
      <c r="J46" s="15">
        <v>312.67399999999998</v>
      </c>
      <c r="K46" s="15">
        <v>1071.1179999999999</v>
      </c>
      <c r="L46" s="15">
        <v>562.86400000000003</v>
      </c>
      <c r="M46" s="117">
        <v>130.048</v>
      </c>
      <c r="N46" s="172">
        <v>3505.9619999999995</v>
      </c>
    </row>
    <row r="47" spans="1:14" x14ac:dyDescent="0.2">
      <c r="A47" s="138">
        <v>1924</v>
      </c>
      <c r="B47" s="15">
        <v>15.494</v>
      </c>
      <c r="C47" s="15">
        <v>71.12</v>
      </c>
      <c r="D47" s="15">
        <v>18.033999999999999</v>
      </c>
      <c r="E47" s="15">
        <v>275.58999999999997</v>
      </c>
      <c r="F47" s="15">
        <v>377.44400000000002</v>
      </c>
      <c r="G47" s="15">
        <v>418.84599999999995</v>
      </c>
      <c r="H47" s="15">
        <v>524.00199999999995</v>
      </c>
      <c r="I47" s="15">
        <v>188.46799999999999</v>
      </c>
      <c r="J47" s="15">
        <v>228.6</v>
      </c>
      <c r="K47" s="15">
        <v>547.62400000000002</v>
      </c>
      <c r="L47" s="15">
        <v>769.36599999999999</v>
      </c>
      <c r="M47" s="117">
        <v>224.536</v>
      </c>
      <c r="N47" s="172">
        <v>3659.1239999999998</v>
      </c>
    </row>
    <row r="48" spans="1:14" x14ac:dyDescent="0.2">
      <c r="A48" s="138">
        <v>1925</v>
      </c>
      <c r="B48" s="15">
        <v>92.963999999999999</v>
      </c>
      <c r="C48" s="15">
        <v>18.542000000000002</v>
      </c>
      <c r="D48" s="15">
        <v>7.8739999999999997</v>
      </c>
      <c r="E48" s="15">
        <v>138.93799999999999</v>
      </c>
      <c r="F48" s="15">
        <v>209.042</v>
      </c>
      <c r="G48" s="15">
        <v>349.75799999999998</v>
      </c>
      <c r="H48" s="15">
        <v>535.43200000000002</v>
      </c>
      <c r="I48" s="15">
        <v>195.834</v>
      </c>
      <c r="J48" s="15">
        <v>207.518</v>
      </c>
      <c r="K48" s="15">
        <v>418.84599999999995</v>
      </c>
      <c r="L48" s="15">
        <v>582.92999999999995</v>
      </c>
      <c r="M48" s="117">
        <v>153.416</v>
      </c>
      <c r="N48" s="172">
        <v>2911.0940000000001</v>
      </c>
    </row>
    <row r="49" spans="1:14" x14ac:dyDescent="0.2">
      <c r="A49" s="138">
        <v>1926</v>
      </c>
      <c r="B49" s="26">
        <v>17.78</v>
      </c>
      <c r="C49" s="15">
        <v>45.212000000000003</v>
      </c>
      <c r="D49" s="15">
        <v>10.922000000000001</v>
      </c>
      <c r="E49" s="15">
        <v>8.6359999999999992</v>
      </c>
      <c r="F49" s="15">
        <v>348.74200000000002</v>
      </c>
      <c r="G49" s="15">
        <v>793.24199999999996</v>
      </c>
      <c r="H49" s="15">
        <v>410.21</v>
      </c>
      <c r="I49" s="15">
        <v>529.33600000000001</v>
      </c>
      <c r="J49" s="15">
        <v>265.43</v>
      </c>
      <c r="K49" s="15">
        <v>388.87400000000002</v>
      </c>
      <c r="L49" s="15">
        <v>746.50599999999997</v>
      </c>
      <c r="M49" s="117">
        <v>193.04</v>
      </c>
      <c r="N49" s="172">
        <v>3757.93</v>
      </c>
    </row>
    <row r="50" spans="1:14" x14ac:dyDescent="0.2">
      <c r="A50" s="138">
        <v>1927</v>
      </c>
      <c r="B50" s="15">
        <v>116.84</v>
      </c>
      <c r="C50" s="15">
        <v>81.534000000000006</v>
      </c>
      <c r="D50" s="15">
        <v>32.258000000000003</v>
      </c>
      <c r="E50" s="15">
        <v>176.02199999999999</v>
      </c>
      <c r="F50" s="26">
        <v>358.39400000000001</v>
      </c>
      <c r="G50" s="26">
        <v>348.99599999999998</v>
      </c>
      <c r="H50" s="26">
        <v>473.45600000000002</v>
      </c>
      <c r="I50" s="26">
        <v>676.40200000000004</v>
      </c>
      <c r="J50" s="15">
        <v>439.928</v>
      </c>
      <c r="K50" s="26">
        <v>333.24799999999999</v>
      </c>
      <c r="L50" s="26">
        <v>720.09</v>
      </c>
      <c r="M50" s="118">
        <v>424.18</v>
      </c>
      <c r="N50" s="172">
        <v>4181.348</v>
      </c>
    </row>
    <row r="51" spans="1:14" x14ac:dyDescent="0.2">
      <c r="A51" s="138">
        <v>1928</v>
      </c>
      <c r="B51" s="26">
        <v>43.433999999999997</v>
      </c>
      <c r="C51" s="26">
        <v>18.033999999999999</v>
      </c>
      <c r="D51" s="26">
        <v>61.468000000000004</v>
      </c>
      <c r="E51" s="15">
        <v>21.844000000000001</v>
      </c>
      <c r="F51" s="15">
        <v>323.08800000000002</v>
      </c>
      <c r="G51" s="15">
        <v>411.98799999999994</v>
      </c>
      <c r="H51" s="15">
        <v>261.36599999999999</v>
      </c>
      <c r="I51" s="15">
        <v>622.04600000000005</v>
      </c>
      <c r="J51" s="15">
        <v>392.68400000000003</v>
      </c>
      <c r="K51" s="15">
        <v>457.70800000000003</v>
      </c>
      <c r="L51" s="15">
        <v>436.88</v>
      </c>
      <c r="M51" s="117">
        <v>417.322</v>
      </c>
      <c r="N51" s="172">
        <v>3467.8620000000005</v>
      </c>
    </row>
    <row r="52" spans="1:14" x14ac:dyDescent="0.2">
      <c r="A52" s="138">
        <v>1929</v>
      </c>
      <c r="B52" s="15">
        <v>20.574000000000002</v>
      </c>
      <c r="C52" s="15">
        <v>14.224</v>
      </c>
      <c r="D52" s="15">
        <v>65.786000000000001</v>
      </c>
      <c r="E52" s="15">
        <v>17.018000000000001</v>
      </c>
      <c r="F52" s="15">
        <v>255.77799999999999</v>
      </c>
      <c r="G52" s="15">
        <v>481.584</v>
      </c>
      <c r="H52" s="15">
        <v>474.21800000000002</v>
      </c>
      <c r="I52" s="15">
        <v>604.01199999999994</v>
      </c>
      <c r="J52" s="15">
        <v>200.66</v>
      </c>
      <c r="K52" s="15">
        <v>348.99599999999998</v>
      </c>
      <c r="L52" s="15">
        <v>228.346</v>
      </c>
      <c r="M52" s="117">
        <v>199.898</v>
      </c>
      <c r="N52" s="172">
        <v>2911.0940000000001</v>
      </c>
    </row>
    <row r="53" spans="1:14" x14ac:dyDescent="0.2">
      <c r="A53" s="138">
        <v>1930</v>
      </c>
      <c r="B53" s="15">
        <v>62.484000000000002</v>
      </c>
      <c r="C53" s="26">
        <v>19.05</v>
      </c>
      <c r="D53" s="15">
        <v>27.178000000000001</v>
      </c>
      <c r="E53" s="15">
        <v>173.99</v>
      </c>
      <c r="F53" s="15">
        <v>360.93400000000003</v>
      </c>
      <c r="G53" s="15">
        <v>238.76</v>
      </c>
      <c r="H53" s="15">
        <v>228.346</v>
      </c>
      <c r="I53" s="15">
        <v>364.49</v>
      </c>
      <c r="J53" s="15">
        <v>276.35199999999998</v>
      </c>
      <c r="K53" s="15">
        <v>184.404</v>
      </c>
      <c r="L53" s="15">
        <v>430.27600000000001</v>
      </c>
      <c r="M53" s="117">
        <v>199.64400000000001</v>
      </c>
      <c r="N53" s="172">
        <v>2565.9079999999994</v>
      </c>
    </row>
    <row r="54" spans="1:14" x14ac:dyDescent="0.2">
      <c r="A54" s="138">
        <v>1931</v>
      </c>
      <c r="B54" s="15">
        <v>51.053999999999995</v>
      </c>
      <c r="C54" s="15">
        <v>24.638000000000002</v>
      </c>
      <c r="D54" s="15">
        <v>113.792</v>
      </c>
      <c r="E54" s="15">
        <v>109.22</v>
      </c>
      <c r="F54" s="15">
        <v>449.834</v>
      </c>
      <c r="G54" s="15">
        <v>235.20400000000001</v>
      </c>
      <c r="H54" s="15">
        <v>339.34399999999999</v>
      </c>
      <c r="I54" s="15">
        <v>445.00799999999998</v>
      </c>
      <c r="J54" s="15">
        <v>209.29599999999999</v>
      </c>
      <c r="K54" s="15">
        <v>518.66800000000001</v>
      </c>
      <c r="L54" s="15">
        <v>769.87400000000002</v>
      </c>
      <c r="M54" s="117">
        <v>88.138000000000005</v>
      </c>
      <c r="N54" s="172">
        <v>3354.0699999999997</v>
      </c>
    </row>
    <row r="55" spans="1:14" x14ac:dyDescent="0.2">
      <c r="A55" s="138">
        <v>1932</v>
      </c>
      <c r="B55" s="15">
        <v>36.576000000000001</v>
      </c>
      <c r="C55" s="15">
        <v>24.13</v>
      </c>
      <c r="D55" s="15">
        <v>68.325999999999993</v>
      </c>
      <c r="E55" s="15">
        <v>56.642000000000003</v>
      </c>
      <c r="F55" s="15">
        <v>420.37</v>
      </c>
      <c r="G55" s="15">
        <v>364.74400000000003</v>
      </c>
      <c r="H55" s="15">
        <v>443.23</v>
      </c>
      <c r="I55" s="15">
        <v>307.33999999999997</v>
      </c>
      <c r="J55" s="15">
        <v>181.61</v>
      </c>
      <c r="K55" s="15">
        <v>425.45</v>
      </c>
      <c r="L55" s="15">
        <v>943.10199999999998</v>
      </c>
      <c r="M55" s="117">
        <v>194.05600000000001</v>
      </c>
      <c r="N55" s="172">
        <v>3465.5759999999996</v>
      </c>
    </row>
    <row r="56" spans="1:14" x14ac:dyDescent="0.2">
      <c r="A56" s="138">
        <v>1933</v>
      </c>
      <c r="B56" s="15">
        <v>53.34</v>
      </c>
      <c r="C56" s="15">
        <v>2.032</v>
      </c>
      <c r="D56" s="15">
        <v>28.193999999999999</v>
      </c>
      <c r="E56" s="15">
        <v>8.89</v>
      </c>
      <c r="F56" s="15">
        <v>206.24799999999996</v>
      </c>
      <c r="G56" s="15">
        <v>403.35199999999998</v>
      </c>
      <c r="H56" s="15">
        <v>250.952</v>
      </c>
      <c r="I56" s="15">
        <v>210.05799999999999</v>
      </c>
      <c r="J56" s="15">
        <v>231.39400000000001</v>
      </c>
      <c r="K56" s="15">
        <v>503.93599999999998</v>
      </c>
      <c r="L56" s="15">
        <v>1093.7239999999999</v>
      </c>
      <c r="M56" s="117">
        <v>468.88400000000001</v>
      </c>
      <c r="N56" s="172">
        <v>3461.0039999999999</v>
      </c>
    </row>
    <row r="57" spans="1:14" x14ac:dyDescent="0.2">
      <c r="A57" s="138">
        <v>1934</v>
      </c>
      <c r="B57" s="15">
        <v>100.07599999999999</v>
      </c>
      <c r="C57" s="15">
        <v>13.97</v>
      </c>
      <c r="D57" s="15">
        <v>27.94</v>
      </c>
      <c r="E57" s="15">
        <v>139.19200000000001</v>
      </c>
      <c r="F57" s="15">
        <v>303.27600000000001</v>
      </c>
      <c r="G57" s="15">
        <v>251.20599999999999</v>
      </c>
      <c r="H57" s="15">
        <v>50.8</v>
      </c>
      <c r="I57" s="15">
        <v>352.04399999999998</v>
      </c>
      <c r="J57" s="15">
        <v>541.02</v>
      </c>
      <c r="K57" s="15">
        <v>444.24599999999998</v>
      </c>
      <c r="L57" s="15">
        <v>731.774</v>
      </c>
      <c r="M57" s="117">
        <v>397.76400000000001</v>
      </c>
      <c r="N57" s="172">
        <v>3353.308</v>
      </c>
    </row>
    <row r="58" spans="1:14" x14ac:dyDescent="0.2">
      <c r="A58" s="138">
        <v>1935</v>
      </c>
      <c r="B58" s="15">
        <v>147.57400000000001</v>
      </c>
      <c r="C58" s="15">
        <v>78.739999999999995</v>
      </c>
      <c r="D58" s="15">
        <v>20.32</v>
      </c>
      <c r="E58" s="15">
        <v>47.497999999999998</v>
      </c>
      <c r="F58" s="15">
        <v>435.86399999999998</v>
      </c>
      <c r="G58" s="15">
        <v>413.00400000000008</v>
      </c>
      <c r="H58" s="15">
        <v>666.24199999999996</v>
      </c>
      <c r="I58" s="15">
        <v>373.88799999999998</v>
      </c>
      <c r="J58" s="15">
        <v>541.274</v>
      </c>
      <c r="K58" s="15">
        <v>226.06</v>
      </c>
      <c r="L58" s="15">
        <v>1085.3420000000001</v>
      </c>
      <c r="M58" s="117">
        <v>330.70800000000003</v>
      </c>
      <c r="N58" s="172">
        <v>4366.5140000000001</v>
      </c>
    </row>
    <row r="59" spans="1:14" x14ac:dyDescent="0.2">
      <c r="A59" s="138">
        <v>1936</v>
      </c>
      <c r="B59" s="15">
        <v>39.116</v>
      </c>
      <c r="C59" s="15">
        <v>3.302</v>
      </c>
      <c r="D59" s="15">
        <v>22.097999999999999</v>
      </c>
      <c r="E59" s="15">
        <v>83.566000000000003</v>
      </c>
      <c r="F59" s="15">
        <v>326.64400000000001</v>
      </c>
      <c r="G59" s="15">
        <v>268.47800000000001</v>
      </c>
      <c r="H59" s="15">
        <v>475.488</v>
      </c>
      <c r="I59" s="15">
        <v>350.012</v>
      </c>
      <c r="J59" s="15">
        <v>370.33199999999999</v>
      </c>
      <c r="K59" s="15">
        <v>288.54399999999998</v>
      </c>
      <c r="L59" s="15">
        <v>586.99400000000003</v>
      </c>
      <c r="M59" s="117">
        <v>89.662000000000006</v>
      </c>
      <c r="N59" s="172">
        <v>2904.2359999999999</v>
      </c>
    </row>
    <row r="60" spans="1:14" x14ac:dyDescent="0.2">
      <c r="A60" s="138">
        <v>1937</v>
      </c>
      <c r="B60" s="15">
        <v>106.68</v>
      </c>
      <c r="C60" s="15">
        <v>11.683999999999999</v>
      </c>
      <c r="D60" s="15">
        <v>8.1280000000000001</v>
      </c>
      <c r="E60" s="15">
        <v>41.91</v>
      </c>
      <c r="F60" s="15">
        <v>533.14599999999996</v>
      </c>
      <c r="G60" s="15">
        <v>683.51400000000001</v>
      </c>
      <c r="H60" s="15">
        <v>241.3</v>
      </c>
      <c r="I60" s="15">
        <v>336.80399999999997</v>
      </c>
      <c r="J60" s="15">
        <v>357.88600000000002</v>
      </c>
      <c r="K60" s="15">
        <v>421.13199999999995</v>
      </c>
      <c r="L60" s="15">
        <v>590.04200000000003</v>
      </c>
      <c r="M60" s="117">
        <v>836.67599999999993</v>
      </c>
      <c r="N60" s="172">
        <v>4168.902</v>
      </c>
    </row>
    <row r="61" spans="1:14" x14ac:dyDescent="0.2">
      <c r="A61" s="138">
        <v>1938</v>
      </c>
      <c r="B61" s="15">
        <v>57.658000000000001</v>
      </c>
      <c r="C61" s="15">
        <v>28.193999999999999</v>
      </c>
      <c r="D61" s="15">
        <v>42.671999999999997</v>
      </c>
      <c r="E61" s="15">
        <v>158.75</v>
      </c>
      <c r="F61" s="15">
        <v>323.596</v>
      </c>
      <c r="G61" s="15">
        <v>457.45400000000001</v>
      </c>
      <c r="H61" s="15">
        <v>565.15</v>
      </c>
      <c r="I61" s="15">
        <v>566.928</v>
      </c>
      <c r="J61" s="15">
        <v>266.7</v>
      </c>
      <c r="K61" s="15">
        <v>438.404</v>
      </c>
      <c r="L61" s="15">
        <v>480.06</v>
      </c>
      <c r="M61" s="117">
        <v>743.96600000000001</v>
      </c>
      <c r="N61" s="172">
        <v>4129.5320000000002</v>
      </c>
    </row>
    <row r="62" spans="1:14" x14ac:dyDescent="0.2">
      <c r="A62" s="138">
        <v>1939</v>
      </c>
      <c r="B62" s="15">
        <v>12.192</v>
      </c>
      <c r="C62" s="15">
        <v>12.7</v>
      </c>
      <c r="D62" s="15">
        <v>16.256</v>
      </c>
      <c r="E62" s="15">
        <v>25.4</v>
      </c>
      <c r="F62" s="15">
        <v>159.512</v>
      </c>
      <c r="G62" s="15">
        <v>320.04000000000002</v>
      </c>
      <c r="H62" s="15">
        <v>169.41800000000001</v>
      </c>
      <c r="I62" s="15">
        <v>296.16399999999999</v>
      </c>
      <c r="J62" s="15">
        <v>429.51400000000001</v>
      </c>
      <c r="K62" s="15">
        <v>445.00799999999998</v>
      </c>
      <c r="L62" s="15">
        <v>893.572</v>
      </c>
      <c r="M62" s="117">
        <v>433.83199999999999</v>
      </c>
      <c r="N62" s="172">
        <v>3213.6079999999997</v>
      </c>
    </row>
    <row r="63" spans="1:14" x14ac:dyDescent="0.2">
      <c r="A63" s="138">
        <v>1940</v>
      </c>
      <c r="B63" s="15">
        <v>67.817999999999998</v>
      </c>
      <c r="C63" s="15">
        <v>46.481999999999999</v>
      </c>
      <c r="D63" s="15">
        <v>16.001999999999999</v>
      </c>
      <c r="E63" s="15">
        <v>46.481999999999999</v>
      </c>
      <c r="F63" s="15">
        <v>279.39999999999998</v>
      </c>
      <c r="G63" s="15">
        <v>366.01400000000001</v>
      </c>
      <c r="H63" s="15">
        <v>403.86</v>
      </c>
      <c r="I63" s="15">
        <v>483.61599999999999</v>
      </c>
      <c r="J63" s="15">
        <v>349.75799999999998</v>
      </c>
      <c r="K63" s="15">
        <v>413.51200000000006</v>
      </c>
      <c r="L63" s="15">
        <v>531.11400000000003</v>
      </c>
      <c r="M63" s="117">
        <v>107.95</v>
      </c>
      <c r="N63" s="172">
        <v>3112.0079999999998</v>
      </c>
    </row>
    <row r="64" spans="1:14" x14ac:dyDescent="0.2">
      <c r="A64" s="138">
        <v>1941</v>
      </c>
      <c r="B64" s="15">
        <v>82.55</v>
      </c>
      <c r="C64" s="15">
        <v>72.897999999999996</v>
      </c>
      <c r="D64" s="15">
        <v>57.658000000000001</v>
      </c>
      <c r="E64" s="15">
        <v>9.1440000000000001</v>
      </c>
      <c r="F64" s="15">
        <v>227.83799999999999</v>
      </c>
      <c r="G64" s="15">
        <v>293.37</v>
      </c>
      <c r="H64" s="15">
        <v>530.60599999999999</v>
      </c>
      <c r="I64" s="15">
        <v>430.53</v>
      </c>
      <c r="J64" s="15">
        <v>501.904</v>
      </c>
      <c r="K64" s="15">
        <v>639.31799999999998</v>
      </c>
      <c r="L64" s="15">
        <v>611.37800000000004</v>
      </c>
      <c r="M64" s="117">
        <v>155.19399999999999</v>
      </c>
      <c r="N64" s="172">
        <v>3612.3879999999999</v>
      </c>
    </row>
    <row r="65" spans="1:14" x14ac:dyDescent="0.2">
      <c r="A65" s="138">
        <v>1942</v>
      </c>
      <c r="B65" s="98">
        <v>38.607999999999997</v>
      </c>
      <c r="C65" s="98">
        <v>17.526</v>
      </c>
      <c r="D65" s="98">
        <v>83.82</v>
      </c>
      <c r="E65" s="98">
        <v>211.58199999999999</v>
      </c>
      <c r="F65" s="98">
        <v>227.33</v>
      </c>
      <c r="G65" s="98">
        <v>472.18599999999998</v>
      </c>
      <c r="H65" s="98">
        <v>440.69</v>
      </c>
      <c r="I65" s="98">
        <v>272.79599999999999</v>
      </c>
      <c r="J65" s="98">
        <v>549.14800000000002</v>
      </c>
      <c r="K65" s="98">
        <v>803.91</v>
      </c>
      <c r="L65" s="98">
        <v>320.04000000000002</v>
      </c>
      <c r="M65" s="98">
        <v>603.25</v>
      </c>
      <c r="N65" s="172">
        <v>4040.886</v>
      </c>
    </row>
    <row r="66" spans="1:14" x14ac:dyDescent="0.2">
      <c r="A66" s="138">
        <v>1943</v>
      </c>
      <c r="B66" s="98">
        <v>55.372</v>
      </c>
      <c r="C66" s="98">
        <v>65.531999999999996</v>
      </c>
      <c r="D66" s="98">
        <v>29.21</v>
      </c>
      <c r="E66" s="98">
        <v>99.567999999999998</v>
      </c>
      <c r="F66" s="98">
        <v>413.25799999999998</v>
      </c>
      <c r="G66" s="98">
        <v>309.37200000000001</v>
      </c>
      <c r="H66" s="98">
        <v>265.17599999999999</v>
      </c>
      <c r="I66" s="98">
        <v>508</v>
      </c>
      <c r="J66" s="98">
        <v>266.95400000000001</v>
      </c>
      <c r="K66" s="98">
        <v>259.84199999999998</v>
      </c>
      <c r="L66" s="98">
        <v>550.92600000000004</v>
      </c>
      <c r="M66" s="98">
        <v>383.03199999999998</v>
      </c>
      <c r="N66" s="172">
        <v>3206.2420000000002</v>
      </c>
    </row>
    <row r="67" spans="1:14" x14ac:dyDescent="0.2">
      <c r="A67" s="138">
        <v>1944</v>
      </c>
      <c r="B67" s="98">
        <v>31.242000000000001</v>
      </c>
      <c r="C67" s="98">
        <v>75.183999999999997</v>
      </c>
      <c r="D67" s="98">
        <v>4.5720000000000001</v>
      </c>
      <c r="E67" s="98">
        <v>226.822</v>
      </c>
      <c r="F67" s="98">
        <v>645.92200000000003</v>
      </c>
      <c r="G67" s="98">
        <v>160.274</v>
      </c>
      <c r="H67" s="98">
        <v>300.22800000000001</v>
      </c>
      <c r="I67" s="98">
        <v>467.36</v>
      </c>
      <c r="J67" s="98">
        <v>111.76</v>
      </c>
      <c r="K67" s="98">
        <v>511.81</v>
      </c>
      <c r="L67" s="98">
        <v>416.81400000000002</v>
      </c>
      <c r="M67" s="98">
        <v>567.94399999999996</v>
      </c>
      <c r="N67" s="172">
        <v>3519.9320000000002</v>
      </c>
    </row>
    <row r="68" spans="1:14" x14ac:dyDescent="0.2">
      <c r="A68" s="138">
        <v>1945</v>
      </c>
      <c r="B68" s="98">
        <v>48.006</v>
      </c>
      <c r="C68" s="98">
        <v>22.097999999999999</v>
      </c>
      <c r="D68" s="98">
        <v>10.922000000000001</v>
      </c>
      <c r="E68" s="98">
        <v>48.26</v>
      </c>
      <c r="F68" s="98">
        <v>207.01</v>
      </c>
      <c r="G68" s="98">
        <v>168.148</v>
      </c>
      <c r="H68" s="98">
        <v>503.17399999999998</v>
      </c>
      <c r="I68" s="98">
        <v>448.56400000000002</v>
      </c>
      <c r="J68" s="98">
        <v>294.13200000000001</v>
      </c>
      <c r="K68" s="98">
        <v>465.58199999999999</v>
      </c>
      <c r="L68" s="98">
        <v>616.96600000000001</v>
      </c>
      <c r="M68" s="98">
        <v>522.98599999999999</v>
      </c>
      <c r="N68" s="172">
        <v>3355.848</v>
      </c>
    </row>
    <row r="69" spans="1:14" x14ac:dyDescent="0.2">
      <c r="A69" s="138">
        <v>1946</v>
      </c>
      <c r="B69" s="98">
        <v>52.832000000000001</v>
      </c>
      <c r="C69" s="98">
        <v>19.05</v>
      </c>
      <c r="D69" s="98">
        <v>20.32</v>
      </c>
      <c r="E69" s="98">
        <v>13.97</v>
      </c>
      <c r="F69" s="98">
        <v>136.65199999999999</v>
      </c>
      <c r="G69" s="98">
        <v>244.602</v>
      </c>
      <c r="H69" s="98">
        <v>312.67399999999998</v>
      </c>
      <c r="I69" s="98">
        <v>337.31200000000001</v>
      </c>
      <c r="J69" s="98">
        <v>358.64800000000002</v>
      </c>
      <c r="K69" s="98">
        <v>390.39800000000002</v>
      </c>
      <c r="L69" s="98">
        <v>648.71600000000001</v>
      </c>
      <c r="M69" s="98">
        <v>678.43399999999997</v>
      </c>
      <c r="N69" s="172">
        <v>3213.6080000000002</v>
      </c>
    </row>
    <row r="70" spans="1:14" x14ac:dyDescent="0.2">
      <c r="A70" s="138">
        <v>1947</v>
      </c>
      <c r="B70" s="98">
        <v>9.3979999999999997</v>
      </c>
      <c r="C70" s="98">
        <v>45.212000000000003</v>
      </c>
      <c r="D70" s="98">
        <v>9.3979999999999997</v>
      </c>
      <c r="E70" s="98">
        <v>169.672</v>
      </c>
      <c r="F70" s="98">
        <v>183.642</v>
      </c>
      <c r="G70" s="98">
        <v>237.99799999999999</v>
      </c>
      <c r="H70" s="98">
        <v>323.08800000000002</v>
      </c>
      <c r="I70" s="98">
        <v>434.34</v>
      </c>
      <c r="J70" s="98">
        <v>368.80799999999999</v>
      </c>
      <c r="K70" s="98">
        <v>449.834</v>
      </c>
      <c r="L70" s="98">
        <v>315.72199999999998</v>
      </c>
      <c r="M70" s="98">
        <v>312.928</v>
      </c>
      <c r="N70" s="172">
        <v>2860.04</v>
      </c>
    </row>
    <row r="71" spans="1:14" x14ac:dyDescent="0.2">
      <c r="A71" s="138">
        <v>1948</v>
      </c>
      <c r="B71" s="98">
        <v>21.082000000000001</v>
      </c>
      <c r="C71" s="98">
        <v>3.556</v>
      </c>
      <c r="D71" s="98">
        <v>30.734000000000002</v>
      </c>
      <c r="E71" s="98">
        <v>39.878</v>
      </c>
      <c r="F71" s="98">
        <v>185.166</v>
      </c>
      <c r="G71" s="98">
        <v>237.23599999999999</v>
      </c>
      <c r="H71" s="98">
        <v>401.82799999999997</v>
      </c>
      <c r="I71" s="98">
        <v>292.608</v>
      </c>
      <c r="J71" s="98">
        <v>288.29000000000002</v>
      </c>
      <c r="K71" s="98">
        <v>383.79399999999998</v>
      </c>
      <c r="L71" s="98">
        <v>568.96</v>
      </c>
      <c r="M71" s="98">
        <v>109.72799999999999</v>
      </c>
      <c r="N71" s="172">
        <v>2562.86</v>
      </c>
    </row>
    <row r="72" spans="1:14" x14ac:dyDescent="0.2">
      <c r="A72" s="138">
        <v>1949</v>
      </c>
      <c r="B72" s="98">
        <v>22.352</v>
      </c>
      <c r="C72" s="98">
        <v>8.1280000000000001</v>
      </c>
      <c r="D72" s="98">
        <v>12.192</v>
      </c>
      <c r="E72" s="98">
        <v>52.577999999999996</v>
      </c>
      <c r="F72" s="98">
        <v>285.24200000000002</v>
      </c>
      <c r="G72" s="98">
        <v>323.08800000000002</v>
      </c>
      <c r="H72" s="98">
        <v>320.29399999999998</v>
      </c>
      <c r="I72" s="98">
        <v>396.24</v>
      </c>
      <c r="J72" s="98">
        <v>244.85599999999999</v>
      </c>
      <c r="K72" s="98">
        <v>450.08800000000002</v>
      </c>
      <c r="L72" s="98">
        <v>930.91</v>
      </c>
      <c r="M72" s="98">
        <v>402.84399999999999</v>
      </c>
      <c r="N72" s="172">
        <v>3448.8119999999999</v>
      </c>
    </row>
    <row r="73" spans="1:14" x14ac:dyDescent="0.2">
      <c r="A73" s="138">
        <v>1950</v>
      </c>
      <c r="B73" s="98">
        <v>22.097999999999999</v>
      </c>
      <c r="C73" s="98">
        <v>100.83799999999999</v>
      </c>
      <c r="D73" s="98">
        <v>55.118000000000002</v>
      </c>
      <c r="E73" s="98">
        <v>108.20399999999999</v>
      </c>
      <c r="F73" s="98">
        <v>183.642</v>
      </c>
      <c r="G73" s="98">
        <v>351.536</v>
      </c>
      <c r="H73" s="98">
        <v>437.38799999999998</v>
      </c>
      <c r="I73" s="98">
        <v>425.95800000000003</v>
      </c>
      <c r="J73" s="98">
        <v>260.35000000000002</v>
      </c>
      <c r="K73" s="98">
        <v>348.99599999999998</v>
      </c>
      <c r="L73" s="98">
        <v>993.64800000000002</v>
      </c>
      <c r="M73" s="98">
        <v>502.15800000000002</v>
      </c>
      <c r="N73" s="172">
        <v>3789.9340000000002</v>
      </c>
    </row>
    <row r="74" spans="1:14" x14ac:dyDescent="0.2">
      <c r="A74" s="138">
        <v>1951</v>
      </c>
      <c r="B74" s="98">
        <v>22.606000000000002</v>
      </c>
      <c r="C74" s="98">
        <v>142.74799999999999</v>
      </c>
      <c r="D74" s="98">
        <v>15.24</v>
      </c>
      <c r="E74" s="98">
        <v>215.392</v>
      </c>
      <c r="F74" s="98">
        <v>281.43200000000002</v>
      </c>
      <c r="G74" s="98">
        <v>275.33600000000001</v>
      </c>
      <c r="H74" s="98">
        <v>326.39</v>
      </c>
      <c r="I74" s="98">
        <v>328.93</v>
      </c>
      <c r="J74" s="98">
        <v>258.06400000000002</v>
      </c>
      <c r="K74" s="98">
        <v>486.41</v>
      </c>
      <c r="L74" s="98">
        <v>269.74799999999999</v>
      </c>
      <c r="M74" s="98">
        <v>282.95600000000002</v>
      </c>
      <c r="N74" s="172">
        <v>2905.2520000000004</v>
      </c>
    </row>
    <row r="75" spans="1:14" x14ac:dyDescent="0.2">
      <c r="A75" s="138">
        <v>1952</v>
      </c>
      <c r="B75" s="98">
        <v>82.804000000000002</v>
      </c>
      <c r="C75" s="98">
        <v>23.622</v>
      </c>
      <c r="D75" s="98">
        <v>0.76200000000000001</v>
      </c>
      <c r="E75" s="98">
        <v>177.03800000000001</v>
      </c>
      <c r="F75" s="98">
        <v>398.78</v>
      </c>
      <c r="G75" s="98">
        <v>460.24799999999999</v>
      </c>
      <c r="H75" s="98">
        <v>530.35199999999998</v>
      </c>
      <c r="I75" s="98">
        <v>515.87400000000002</v>
      </c>
      <c r="J75" s="98">
        <v>247.904</v>
      </c>
      <c r="K75" s="98">
        <v>536.44799999999998</v>
      </c>
      <c r="L75" s="98">
        <v>527.30399999999997</v>
      </c>
      <c r="M75" s="98">
        <v>507.238</v>
      </c>
      <c r="N75" s="172">
        <v>4008.3739999999993</v>
      </c>
    </row>
    <row r="76" spans="1:14" x14ac:dyDescent="0.2">
      <c r="A76" s="138">
        <v>1953</v>
      </c>
      <c r="B76" s="98">
        <v>173.99</v>
      </c>
      <c r="C76" s="98">
        <v>51.053999999999995</v>
      </c>
      <c r="D76" s="98">
        <v>44.45</v>
      </c>
      <c r="E76" s="98">
        <v>60.451999999999998</v>
      </c>
      <c r="F76" s="98">
        <v>214.63</v>
      </c>
      <c r="G76" s="98">
        <v>150.62200000000001</v>
      </c>
      <c r="H76" s="98">
        <v>455.93</v>
      </c>
      <c r="I76" s="98">
        <v>294.38600000000002</v>
      </c>
      <c r="J76" s="98">
        <v>311.65800000000002</v>
      </c>
      <c r="K76" s="98">
        <v>467.61399999999998</v>
      </c>
      <c r="L76" s="98">
        <v>555.49800000000005</v>
      </c>
      <c r="M76" s="98">
        <v>231.39400000000001</v>
      </c>
      <c r="N76" s="172">
        <v>3011.6779999999999</v>
      </c>
    </row>
    <row r="77" spans="1:14" x14ac:dyDescent="0.2">
      <c r="A77" s="138">
        <v>1954</v>
      </c>
      <c r="B77" s="98">
        <v>35.052</v>
      </c>
      <c r="C77" s="98">
        <v>43.688000000000002</v>
      </c>
      <c r="D77" s="98">
        <v>17.018000000000001</v>
      </c>
      <c r="E77" s="98">
        <v>108.96599999999999</v>
      </c>
      <c r="F77" s="98">
        <v>315.976</v>
      </c>
      <c r="G77" s="98">
        <v>384.30200000000002</v>
      </c>
      <c r="H77" s="98">
        <v>437.89600000000002</v>
      </c>
      <c r="I77" s="98">
        <v>493.52199999999999</v>
      </c>
      <c r="J77" s="98">
        <v>270.76400000000001</v>
      </c>
      <c r="K77" s="98">
        <v>247.904</v>
      </c>
      <c r="L77" s="98">
        <v>698.5</v>
      </c>
      <c r="M77" s="98">
        <v>264.92200000000003</v>
      </c>
      <c r="N77" s="172">
        <v>3318.51</v>
      </c>
    </row>
    <row r="78" spans="1:14" x14ac:dyDescent="0.2">
      <c r="A78" s="138">
        <v>1955</v>
      </c>
      <c r="B78" s="98">
        <v>283.97199999999998</v>
      </c>
      <c r="C78" s="98">
        <v>45.466000000000001</v>
      </c>
      <c r="D78" s="98">
        <v>33.781999999999996</v>
      </c>
      <c r="E78" s="98">
        <v>11.176</v>
      </c>
      <c r="F78" s="98">
        <v>341.12200000000001</v>
      </c>
      <c r="G78" s="98">
        <v>276.86</v>
      </c>
      <c r="H78" s="98">
        <v>243.33199999999999</v>
      </c>
      <c r="I78" s="98">
        <v>340.61399999999998</v>
      </c>
      <c r="J78" s="98">
        <v>79.756</v>
      </c>
      <c r="K78" s="98">
        <v>355.346</v>
      </c>
      <c r="L78" s="98">
        <v>608.33000000000004</v>
      </c>
      <c r="M78" s="98">
        <v>360.68</v>
      </c>
      <c r="N78" s="172">
        <v>2980.4360000000001</v>
      </c>
    </row>
    <row r="79" spans="1:14" x14ac:dyDescent="0.2">
      <c r="A79" s="138">
        <v>1956</v>
      </c>
      <c r="B79" s="98">
        <v>260.35000000000002</v>
      </c>
      <c r="C79" s="98">
        <v>36.067999999999998</v>
      </c>
      <c r="D79" s="98">
        <v>112.52200000000001</v>
      </c>
      <c r="E79" s="98">
        <v>60.706000000000003</v>
      </c>
      <c r="F79" s="98">
        <v>464.05799999999999</v>
      </c>
      <c r="G79" s="98">
        <v>247.39599999999999</v>
      </c>
      <c r="H79" s="98">
        <v>629.15800000000002</v>
      </c>
      <c r="I79" s="98">
        <v>377.44400000000002</v>
      </c>
      <c r="J79" s="98">
        <v>297.18</v>
      </c>
      <c r="K79" s="98">
        <v>397.76400000000001</v>
      </c>
      <c r="L79" s="98">
        <v>754.88800000000003</v>
      </c>
      <c r="M79" s="98">
        <v>170.434</v>
      </c>
      <c r="N79" s="172">
        <v>3807.9679999999998</v>
      </c>
    </row>
    <row r="80" spans="1:14" x14ac:dyDescent="0.2">
      <c r="A80" s="138">
        <v>1957</v>
      </c>
      <c r="B80" s="98">
        <v>26.923999999999999</v>
      </c>
      <c r="C80" s="98">
        <v>9.9060000000000006</v>
      </c>
      <c r="D80" s="98">
        <v>11.938000000000001</v>
      </c>
      <c r="E80" s="98">
        <v>2.032</v>
      </c>
      <c r="F80" s="98">
        <v>156.464</v>
      </c>
      <c r="G80" s="98">
        <v>301.49799999999999</v>
      </c>
      <c r="H80" s="98">
        <v>281.68599999999998</v>
      </c>
      <c r="I80" s="98">
        <v>538.226</v>
      </c>
      <c r="J80" s="98">
        <v>291.59199999999998</v>
      </c>
      <c r="K80" s="98">
        <v>213.10600000000002</v>
      </c>
      <c r="L80" s="98">
        <v>709.67600000000004</v>
      </c>
      <c r="M80" s="98">
        <v>178.054</v>
      </c>
      <c r="N80" s="172">
        <v>2721.1020000000003</v>
      </c>
    </row>
    <row r="81" spans="1:16" x14ac:dyDescent="0.2">
      <c r="A81" s="138">
        <v>1958</v>
      </c>
      <c r="B81" s="98">
        <v>169.92599999999999</v>
      </c>
      <c r="C81" s="98">
        <v>85.09</v>
      </c>
      <c r="D81" s="98">
        <v>142.494</v>
      </c>
      <c r="E81" s="98">
        <v>129.54</v>
      </c>
      <c r="F81" s="98">
        <v>166.87799999999999</v>
      </c>
      <c r="G81" s="98">
        <v>199.39</v>
      </c>
      <c r="H81" s="98">
        <v>483.36200000000002</v>
      </c>
      <c r="I81" s="98">
        <v>324.10399999999998</v>
      </c>
      <c r="J81" s="98">
        <v>400.30399999999997</v>
      </c>
      <c r="K81" s="98">
        <v>663.95600000000002</v>
      </c>
      <c r="L81" s="98">
        <v>370.07799999999997</v>
      </c>
      <c r="M81" s="98">
        <v>194.05600000000001</v>
      </c>
      <c r="N81" s="172">
        <v>3329.1779999999999</v>
      </c>
    </row>
    <row r="82" spans="1:16" x14ac:dyDescent="0.2">
      <c r="A82" s="138">
        <v>1959</v>
      </c>
      <c r="B82" s="98">
        <v>79.501999999999995</v>
      </c>
      <c r="C82" s="98">
        <v>1.016</v>
      </c>
      <c r="D82" s="98">
        <v>10.16</v>
      </c>
      <c r="E82" s="98">
        <v>100.584</v>
      </c>
      <c r="F82" s="98">
        <v>352.55200000000002</v>
      </c>
      <c r="G82" s="98">
        <v>235.71199999999999</v>
      </c>
      <c r="H82" s="98">
        <v>391.41399999999999</v>
      </c>
      <c r="I82" s="98">
        <v>283.97199999999998</v>
      </c>
      <c r="J82" s="98">
        <v>542.03599999999994</v>
      </c>
      <c r="K82" s="98">
        <v>259.84199999999998</v>
      </c>
      <c r="L82" s="98">
        <v>404.87599999999998</v>
      </c>
      <c r="M82" s="98">
        <v>562.35599999999999</v>
      </c>
      <c r="N82" s="172">
        <v>3224.0219999999999</v>
      </c>
    </row>
    <row r="83" spans="1:16" x14ac:dyDescent="0.2">
      <c r="A83" s="138">
        <v>1960</v>
      </c>
      <c r="B83" s="98">
        <v>68.58</v>
      </c>
      <c r="C83" s="98">
        <v>15.494</v>
      </c>
      <c r="D83" s="98">
        <v>120.142</v>
      </c>
      <c r="E83" s="98">
        <v>263.65199999999999</v>
      </c>
      <c r="F83" s="98">
        <v>614.17200000000003</v>
      </c>
      <c r="G83" s="98">
        <v>321.31</v>
      </c>
      <c r="H83" s="98">
        <v>277.36799999999999</v>
      </c>
      <c r="I83" s="98">
        <v>279.14600000000002</v>
      </c>
      <c r="J83" s="98">
        <v>213.86799999999999</v>
      </c>
      <c r="K83" s="98">
        <v>490.47399999999999</v>
      </c>
      <c r="L83" s="98">
        <v>813.81600000000003</v>
      </c>
      <c r="M83" s="98">
        <v>741.17200000000003</v>
      </c>
      <c r="N83" s="172">
        <v>4219.1939999999995</v>
      </c>
    </row>
    <row r="84" spans="1:16" x14ac:dyDescent="0.2">
      <c r="A84" s="138">
        <v>1961</v>
      </c>
      <c r="B84" s="98">
        <v>17.271999999999998</v>
      </c>
      <c r="C84" s="98">
        <v>5.5880000000000001</v>
      </c>
      <c r="D84" s="98">
        <v>19.05</v>
      </c>
      <c r="E84" s="98">
        <v>57.658000000000001</v>
      </c>
      <c r="F84" s="98">
        <v>239.77600000000001</v>
      </c>
      <c r="G84" s="98">
        <v>257.30200000000002</v>
      </c>
      <c r="H84" s="98">
        <v>253.49199999999999</v>
      </c>
      <c r="I84" s="98">
        <v>262.63600000000002</v>
      </c>
      <c r="J84" s="98">
        <v>327.66000000000003</v>
      </c>
      <c r="K84" s="98">
        <v>391.66800000000001</v>
      </c>
      <c r="L84" s="98">
        <v>557.27599999999995</v>
      </c>
      <c r="M84" s="98">
        <v>227.584</v>
      </c>
      <c r="N84" s="172">
        <v>2616.9619999999995</v>
      </c>
    </row>
    <row r="85" spans="1:16" x14ac:dyDescent="0.2">
      <c r="A85" s="138">
        <v>1962</v>
      </c>
      <c r="B85" s="98">
        <v>58.165999999999997</v>
      </c>
      <c r="C85" s="98">
        <v>14.986000000000001</v>
      </c>
      <c r="D85" s="98">
        <v>18.288</v>
      </c>
      <c r="E85" s="98">
        <v>56.642000000000003</v>
      </c>
      <c r="F85" s="98">
        <v>585.47</v>
      </c>
      <c r="G85" s="98">
        <v>168.148</v>
      </c>
      <c r="H85" s="98">
        <v>618.23599999999999</v>
      </c>
      <c r="I85" s="98">
        <v>457.45400000000001</v>
      </c>
      <c r="J85" s="98">
        <v>333.75599999999997</v>
      </c>
      <c r="K85" s="98">
        <v>295.65600000000001</v>
      </c>
      <c r="L85" s="98">
        <v>643.89</v>
      </c>
      <c r="M85" s="98">
        <v>453.39</v>
      </c>
      <c r="N85" s="172">
        <v>3704.0819999999999</v>
      </c>
    </row>
    <row r="86" spans="1:16" x14ac:dyDescent="0.2">
      <c r="A86" s="138">
        <v>1963</v>
      </c>
      <c r="B86" s="98">
        <v>179.07</v>
      </c>
      <c r="C86" s="98">
        <v>162.30600000000001</v>
      </c>
      <c r="D86" s="98">
        <v>9.6519999999999992</v>
      </c>
      <c r="E86" s="98">
        <v>57.911999999999999</v>
      </c>
      <c r="F86" s="98">
        <v>335.78800000000001</v>
      </c>
      <c r="G86" s="98">
        <v>345.69400000000002</v>
      </c>
      <c r="H86" s="98">
        <v>227.07599999999999</v>
      </c>
      <c r="I86" s="98">
        <v>347.98</v>
      </c>
      <c r="J86" s="98">
        <v>284.988</v>
      </c>
      <c r="K86" s="98">
        <v>161.036</v>
      </c>
      <c r="L86" s="98">
        <v>577.08799999999997</v>
      </c>
      <c r="M86" s="98">
        <v>88.9</v>
      </c>
      <c r="N86" s="172">
        <v>2777.4900000000002</v>
      </c>
    </row>
    <row r="87" spans="1:16" x14ac:dyDescent="0.2">
      <c r="A87" s="138">
        <v>1964</v>
      </c>
      <c r="B87" s="98">
        <v>18.795999999999999</v>
      </c>
      <c r="C87" s="98">
        <v>16.510000000000002</v>
      </c>
      <c r="D87" s="98">
        <v>13.97</v>
      </c>
      <c r="E87" s="98">
        <v>86.105999999999995</v>
      </c>
      <c r="F87" s="98">
        <v>238.506</v>
      </c>
      <c r="G87" s="98">
        <v>446.53199999999998</v>
      </c>
      <c r="H87" s="98">
        <v>474.47199999999998</v>
      </c>
      <c r="I87" s="98">
        <v>477.52</v>
      </c>
      <c r="J87" s="98">
        <v>344.42399999999998</v>
      </c>
      <c r="K87" s="98">
        <v>299.21199999999999</v>
      </c>
      <c r="L87" s="98">
        <v>364.74400000000003</v>
      </c>
      <c r="M87" s="98">
        <v>51.561999999999991</v>
      </c>
      <c r="N87" s="172">
        <v>2832.3540000000003</v>
      </c>
    </row>
    <row r="88" spans="1:16" x14ac:dyDescent="0.2">
      <c r="A88" s="138">
        <v>1965</v>
      </c>
      <c r="B88" s="98">
        <v>122.428</v>
      </c>
      <c r="C88" s="98">
        <v>36.068000000000005</v>
      </c>
      <c r="D88" s="98">
        <v>2.032</v>
      </c>
      <c r="E88" s="98">
        <v>56.387999999999998</v>
      </c>
      <c r="F88" s="98">
        <v>307.33999999999997</v>
      </c>
      <c r="G88" s="98">
        <v>232.91800000000001</v>
      </c>
      <c r="H88" s="98">
        <v>248.666</v>
      </c>
      <c r="I88" s="98">
        <v>515.87400000000002</v>
      </c>
      <c r="J88" s="98">
        <v>358.64799999999997</v>
      </c>
      <c r="K88" s="98">
        <v>601.98</v>
      </c>
      <c r="L88" s="98">
        <v>654.81200000000001</v>
      </c>
      <c r="M88" s="98">
        <v>193.548</v>
      </c>
      <c r="N88" s="172">
        <v>3330.7019999999993</v>
      </c>
      <c r="P88" s="13"/>
    </row>
    <row r="89" spans="1:16" x14ac:dyDescent="0.2">
      <c r="A89" s="138">
        <v>1966</v>
      </c>
      <c r="B89" s="98">
        <v>28.193999999999996</v>
      </c>
      <c r="C89" s="98">
        <v>14.478000000000003</v>
      </c>
      <c r="D89" s="98">
        <v>66.801999999999992</v>
      </c>
      <c r="E89" s="98">
        <v>164.84600000000003</v>
      </c>
      <c r="F89" s="98">
        <v>392.17599999999999</v>
      </c>
      <c r="G89" s="98">
        <v>85.852000000000018</v>
      </c>
      <c r="H89" s="98">
        <v>351.53600000000006</v>
      </c>
      <c r="I89" s="98">
        <v>514.60400000000004</v>
      </c>
      <c r="J89" s="98">
        <v>339.34399999999999</v>
      </c>
      <c r="K89" s="98">
        <v>378.46</v>
      </c>
      <c r="L89" s="98">
        <v>891.03200000000015</v>
      </c>
      <c r="M89" s="98">
        <v>353.06</v>
      </c>
      <c r="N89" s="172">
        <v>3580.384</v>
      </c>
      <c r="P89" s="13"/>
    </row>
    <row r="90" spans="1:16" x14ac:dyDescent="0.2">
      <c r="A90" s="138">
        <v>1967</v>
      </c>
      <c r="B90" s="98">
        <v>23.622</v>
      </c>
      <c r="C90" s="98">
        <v>10.667999999999999</v>
      </c>
      <c r="D90" s="98">
        <v>13.208</v>
      </c>
      <c r="E90" s="98">
        <v>74.676000000000002</v>
      </c>
      <c r="F90" s="98">
        <v>196.59599999999995</v>
      </c>
      <c r="G90" s="98">
        <v>458.7240000000001</v>
      </c>
      <c r="H90" s="98">
        <v>419.608</v>
      </c>
      <c r="I90" s="98">
        <v>217.42399999999995</v>
      </c>
      <c r="J90" s="98">
        <v>303.52999999999997</v>
      </c>
      <c r="K90" s="98">
        <v>478.53599999999989</v>
      </c>
      <c r="L90" s="98">
        <v>702.31</v>
      </c>
      <c r="M90" s="98">
        <v>265.17599999999993</v>
      </c>
      <c r="N90" s="172">
        <v>3164.078</v>
      </c>
      <c r="P90" s="13"/>
    </row>
    <row r="91" spans="1:16" x14ac:dyDescent="0.2">
      <c r="A91" s="138">
        <v>1968</v>
      </c>
      <c r="B91" s="98">
        <v>5.3340000000000005</v>
      </c>
      <c r="C91" s="98">
        <v>39.878</v>
      </c>
      <c r="D91" s="98">
        <v>62.99199999999999</v>
      </c>
      <c r="E91" s="98">
        <v>13.462</v>
      </c>
      <c r="F91" s="98">
        <v>225.55199999999999</v>
      </c>
      <c r="G91" s="98">
        <v>294.89399999999995</v>
      </c>
      <c r="H91" s="98">
        <v>495.04600000000011</v>
      </c>
      <c r="I91" s="98">
        <v>347.21800000000002</v>
      </c>
      <c r="J91" s="98">
        <v>379.73</v>
      </c>
      <c r="K91" s="98">
        <v>327.66000000000003</v>
      </c>
      <c r="L91" s="98">
        <v>339.85199999999998</v>
      </c>
      <c r="M91" s="98">
        <v>86.105999999999995</v>
      </c>
      <c r="N91" s="172">
        <v>2617.7240000000002</v>
      </c>
      <c r="P91" s="13"/>
    </row>
    <row r="92" spans="1:16" x14ac:dyDescent="0.2">
      <c r="A92" s="138">
        <v>1969</v>
      </c>
      <c r="B92" s="98">
        <v>64.516000000000005</v>
      </c>
      <c r="C92" s="98">
        <v>25.908000000000001</v>
      </c>
      <c r="D92" s="98">
        <v>52.323999999999998</v>
      </c>
      <c r="E92" s="98">
        <v>30.734000000000002</v>
      </c>
      <c r="F92" s="98">
        <v>515.62</v>
      </c>
      <c r="G92" s="98">
        <v>144.52599999999998</v>
      </c>
      <c r="H92" s="98">
        <v>354.33</v>
      </c>
      <c r="I92" s="98">
        <v>513.33399999999995</v>
      </c>
      <c r="J92" s="98">
        <v>466.09</v>
      </c>
      <c r="K92" s="98">
        <v>279.65399999999994</v>
      </c>
      <c r="L92" s="98">
        <v>401.5739999999999</v>
      </c>
      <c r="M92" s="98">
        <v>389.89</v>
      </c>
      <c r="N92" s="172">
        <v>3238.5</v>
      </c>
      <c r="P92" s="13"/>
    </row>
    <row r="93" spans="1:16" x14ac:dyDescent="0.2">
      <c r="A93" s="138">
        <v>1970</v>
      </c>
      <c r="B93" s="98">
        <v>233.93399999999997</v>
      </c>
      <c r="C93" s="98">
        <v>53.085999999999999</v>
      </c>
      <c r="D93" s="98">
        <v>43.688000000000002</v>
      </c>
      <c r="E93" s="98">
        <v>374.65000000000003</v>
      </c>
      <c r="F93" s="98">
        <v>534.66999999999985</v>
      </c>
      <c r="G93" s="98">
        <v>247.142</v>
      </c>
      <c r="H93" s="98">
        <v>498.85599999999999</v>
      </c>
      <c r="I93" s="98">
        <v>305.30799999999999</v>
      </c>
      <c r="J93" s="98">
        <v>341.12200000000001</v>
      </c>
      <c r="K93" s="98">
        <v>299.71999999999997</v>
      </c>
      <c r="L93" s="98">
        <v>818.1339999999999</v>
      </c>
      <c r="M93" s="98">
        <v>473.71</v>
      </c>
      <c r="N93" s="172">
        <v>4224.0199999999995</v>
      </c>
      <c r="P93" s="13"/>
    </row>
    <row r="94" spans="1:16" x14ac:dyDescent="0.2">
      <c r="A94" s="138">
        <v>1971</v>
      </c>
      <c r="B94" s="98">
        <v>187.70599999999999</v>
      </c>
      <c r="C94" s="98">
        <v>42.164000000000009</v>
      </c>
      <c r="D94" s="98">
        <v>73.914000000000016</v>
      </c>
      <c r="E94" s="98">
        <v>7.6199999999999992</v>
      </c>
      <c r="F94" s="98">
        <v>253.23799999999997</v>
      </c>
      <c r="G94" s="98">
        <v>556.2600000000001</v>
      </c>
      <c r="H94" s="98">
        <v>253.23800000000006</v>
      </c>
      <c r="I94" s="98">
        <v>398.78</v>
      </c>
      <c r="J94" s="98">
        <v>386.08000000000004</v>
      </c>
      <c r="K94" s="98">
        <v>330.2</v>
      </c>
      <c r="L94" s="98">
        <v>365.76</v>
      </c>
      <c r="M94" s="98">
        <v>27.939999999999998</v>
      </c>
      <c r="N94" s="172">
        <v>2882.9</v>
      </c>
      <c r="P94" s="13"/>
    </row>
    <row r="95" spans="1:16" x14ac:dyDescent="0.2">
      <c r="A95" s="138">
        <v>1972</v>
      </c>
      <c r="B95" s="98">
        <v>302.26000000000005</v>
      </c>
      <c r="C95" s="98">
        <v>60.96</v>
      </c>
      <c r="D95" s="98">
        <v>15.24</v>
      </c>
      <c r="E95" s="98">
        <v>340.36</v>
      </c>
      <c r="F95" s="98">
        <v>175.25999999999996</v>
      </c>
      <c r="G95" s="98">
        <v>381.00000000000006</v>
      </c>
      <c r="H95" s="98">
        <v>218.44000000000003</v>
      </c>
      <c r="I95" s="98">
        <v>320.04000000000008</v>
      </c>
      <c r="J95" s="98">
        <v>256.53999999999996</v>
      </c>
      <c r="K95" s="98">
        <v>558.80000000000007</v>
      </c>
      <c r="L95" s="98">
        <v>204.21599999999995</v>
      </c>
      <c r="M95" s="98">
        <v>157.48000000000002</v>
      </c>
      <c r="N95" s="172">
        <v>2990.5960000000005</v>
      </c>
      <c r="P95" s="13"/>
    </row>
    <row r="96" spans="1:16" x14ac:dyDescent="0.2">
      <c r="A96" s="138">
        <v>1973</v>
      </c>
      <c r="B96" s="98">
        <v>43.179999999999993</v>
      </c>
      <c r="C96" s="98">
        <v>2.54</v>
      </c>
      <c r="D96" s="98">
        <v>5.08</v>
      </c>
      <c r="E96" s="98">
        <v>20.32</v>
      </c>
      <c r="F96" s="98">
        <v>180.34</v>
      </c>
      <c r="G96" s="98">
        <v>177.80000000000004</v>
      </c>
      <c r="H96" s="98">
        <v>271.78000000000003</v>
      </c>
      <c r="I96" s="98">
        <v>238.76</v>
      </c>
      <c r="J96" s="98">
        <v>223.51999999999998</v>
      </c>
      <c r="K96" s="98">
        <v>218.44</v>
      </c>
      <c r="L96" s="98">
        <v>322.5800000000001</v>
      </c>
      <c r="M96" s="98">
        <v>139.69999999999999</v>
      </c>
      <c r="N96" s="172">
        <v>1844.0400000000002</v>
      </c>
      <c r="P96" s="13"/>
    </row>
    <row r="97" spans="1:16" x14ac:dyDescent="0.2">
      <c r="A97" s="138">
        <v>1974</v>
      </c>
      <c r="B97" s="98">
        <v>10.16</v>
      </c>
      <c r="C97" s="98">
        <v>12.7</v>
      </c>
      <c r="D97" s="98">
        <v>10.16</v>
      </c>
      <c r="E97" s="98">
        <v>20.32</v>
      </c>
      <c r="F97" s="98">
        <v>198.11999999999998</v>
      </c>
      <c r="G97" s="98">
        <v>617.22</v>
      </c>
      <c r="H97" s="98">
        <v>469.90000000000009</v>
      </c>
      <c r="I97" s="98">
        <v>243.84000000000003</v>
      </c>
      <c r="J97" s="98">
        <v>137.16</v>
      </c>
      <c r="K97" s="98">
        <v>594.36</v>
      </c>
      <c r="L97" s="98">
        <v>876.3</v>
      </c>
      <c r="M97" s="98">
        <v>127.00000000000001</v>
      </c>
      <c r="N97" s="172">
        <v>3317.24</v>
      </c>
      <c r="P97" s="13"/>
    </row>
    <row r="98" spans="1:16" x14ac:dyDescent="0.2">
      <c r="A98" s="138">
        <v>1975</v>
      </c>
      <c r="B98" s="98">
        <v>5.08</v>
      </c>
      <c r="C98" s="98">
        <v>25.4</v>
      </c>
      <c r="D98" s="98">
        <v>43.18</v>
      </c>
      <c r="E98" s="98">
        <v>10.16</v>
      </c>
      <c r="F98" s="98">
        <v>106.68000000000002</v>
      </c>
      <c r="G98" s="98">
        <v>370.84000000000003</v>
      </c>
      <c r="H98" s="98">
        <v>292.10000000000002</v>
      </c>
      <c r="I98" s="98">
        <v>454.65999999999997</v>
      </c>
      <c r="J98" s="98">
        <v>284.48</v>
      </c>
      <c r="K98" s="98">
        <v>571.5</v>
      </c>
      <c r="L98" s="98">
        <v>325.12</v>
      </c>
      <c r="M98" s="98">
        <v>518.16000000000008</v>
      </c>
      <c r="N98" s="172">
        <v>3007.3599999999997</v>
      </c>
      <c r="P98" s="13"/>
    </row>
    <row r="99" spans="1:16" x14ac:dyDescent="0.2">
      <c r="A99" s="138">
        <v>1976</v>
      </c>
      <c r="B99" s="98">
        <v>27.94</v>
      </c>
      <c r="C99" s="98">
        <v>15.24</v>
      </c>
      <c r="D99" s="98">
        <v>5.08</v>
      </c>
      <c r="E99" s="98">
        <v>121.92000000000002</v>
      </c>
      <c r="F99" s="98">
        <v>167.64000000000001</v>
      </c>
      <c r="G99" s="98">
        <v>388.62</v>
      </c>
      <c r="H99" s="98">
        <v>134.62</v>
      </c>
      <c r="I99" s="98">
        <v>365.76000000000005</v>
      </c>
      <c r="J99" s="98">
        <v>228.60000000000002</v>
      </c>
      <c r="K99" s="98">
        <v>528.32000000000005</v>
      </c>
      <c r="L99" s="98">
        <v>309.87999999999994</v>
      </c>
      <c r="M99" s="98">
        <v>33.020000000000003</v>
      </c>
      <c r="N99" s="172">
        <v>2326.6400000000003</v>
      </c>
      <c r="P99" s="13"/>
    </row>
    <row r="100" spans="1:16" x14ac:dyDescent="0.2">
      <c r="A100" s="138">
        <v>1977</v>
      </c>
      <c r="B100" s="98">
        <v>25.4</v>
      </c>
      <c r="C100" s="98">
        <v>17.779999999999998</v>
      </c>
      <c r="D100" s="98">
        <v>2.54</v>
      </c>
      <c r="E100" s="98">
        <v>48.26</v>
      </c>
      <c r="F100" s="98">
        <v>355.6</v>
      </c>
      <c r="G100" s="98">
        <v>312.42000000000007</v>
      </c>
      <c r="H100" s="98">
        <v>205.74</v>
      </c>
      <c r="I100" s="98">
        <v>563.88</v>
      </c>
      <c r="J100" s="98">
        <v>294.64</v>
      </c>
      <c r="K100" s="98">
        <v>541.01999999999987</v>
      </c>
      <c r="L100" s="98">
        <v>601.98</v>
      </c>
      <c r="M100" s="98">
        <v>106.68</v>
      </c>
      <c r="N100" s="172">
        <v>3075.94</v>
      </c>
      <c r="P100" s="13"/>
    </row>
    <row r="101" spans="1:16" x14ac:dyDescent="0.2">
      <c r="A101" s="138">
        <v>1978</v>
      </c>
      <c r="B101" s="98">
        <v>45.72</v>
      </c>
      <c r="C101" s="98">
        <v>35.559999999999995</v>
      </c>
      <c r="D101" s="98">
        <v>43.18</v>
      </c>
      <c r="E101" s="98">
        <v>292.10000000000002</v>
      </c>
      <c r="F101" s="98">
        <v>134.62</v>
      </c>
      <c r="G101" s="98">
        <v>523.24</v>
      </c>
      <c r="H101" s="98">
        <v>213.35999999999996</v>
      </c>
      <c r="I101" s="98">
        <v>355.60000000000008</v>
      </c>
      <c r="J101" s="98">
        <v>208.28</v>
      </c>
      <c r="K101" s="98">
        <v>497.84000000000015</v>
      </c>
      <c r="L101" s="98">
        <v>271.78000000000009</v>
      </c>
      <c r="M101" s="98">
        <v>55.88</v>
      </c>
      <c r="N101" s="172">
        <v>2677.1600000000003</v>
      </c>
      <c r="P101" s="13"/>
    </row>
    <row r="102" spans="1:16" x14ac:dyDescent="0.2">
      <c r="A102" s="138">
        <v>1979</v>
      </c>
      <c r="B102" s="98">
        <v>7.62</v>
      </c>
      <c r="C102" s="98">
        <v>20.32</v>
      </c>
      <c r="D102" s="98">
        <v>0</v>
      </c>
      <c r="E102" s="98">
        <v>342.9</v>
      </c>
      <c r="F102" s="98">
        <v>431.8</v>
      </c>
      <c r="G102" s="98">
        <v>436.87999999999994</v>
      </c>
      <c r="H102" s="98">
        <v>325.12</v>
      </c>
      <c r="I102" s="98">
        <v>299.72000000000003</v>
      </c>
      <c r="J102" s="98">
        <v>292.09999999999997</v>
      </c>
      <c r="K102" s="98" t="s">
        <v>60</v>
      </c>
      <c r="L102" s="98" t="s">
        <v>60</v>
      </c>
      <c r="M102" s="98" t="s">
        <v>60</v>
      </c>
      <c r="N102" s="172"/>
      <c r="P102" s="13"/>
    </row>
    <row r="103" spans="1:16" ht="13.5" thickBot="1" x14ac:dyDescent="0.25">
      <c r="A103" s="146"/>
      <c r="B103" s="98"/>
      <c r="C103" s="98"/>
      <c r="D103" s="98"/>
      <c r="E103" s="98"/>
      <c r="F103" s="98"/>
      <c r="G103" s="98"/>
      <c r="H103" s="98"/>
      <c r="I103" s="98"/>
      <c r="J103" s="98"/>
      <c r="K103" s="98"/>
      <c r="L103" s="98"/>
      <c r="M103" s="98"/>
      <c r="N103" s="172"/>
    </row>
    <row r="104" spans="1:16" x14ac:dyDescent="0.2">
      <c r="A104" s="185" t="s">
        <v>48</v>
      </c>
      <c r="B104" s="104">
        <f t="shared" ref="B104:N104" si="0">AVERAGE(B5:B103)</f>
        <v>80.840082474226847</v>
      </c>
      <c r="C104" s="105">
        <f t="shared" si="0"/>
        <v>38.471835051546414</v>
      </c>
      <c r="D104" s="104">
        <f t="shared" si="0"/>
        <v>37.220164948453615</v>
      </c>
      <c r="E104" s="105">
        <f t="shared" si="0"/>
        <v>106.40483333333337</v>
      </c>
      <c r="F104" s="104">
        <f t="shared" si="0"/>
        <v>314.7906666666666</v>
      </c>
      <c r="G104" s="105">
        <f t="shared" si="0"/>
        <v>336.84368749999999</v>
      </c>
      <c r="H104" s="104">
        <f t="shared" si="0"/>
        <v>375.89618750000005</v>
      </c>
      <c r="I104" s="105">
        <f t="shared" si="0"/>
        <v>390.71285416666677</v>
      </c>
      <c r="J104" s="104">
        <f t="shared" si="0"/>
        <v>318.02652083333334</v>
      </c>
      <c r="K104" s="105">
        <f t="shared" si="0"/>
        <v>408.89187368421057</v>
      </c>
      <c r="L104" s="104">
        <f t="shared" si="0"/>
        <v>562.62336842105276</v>
      </c>
      <c r="M104" s="109">
        <f t="shared" si="0"/>
        <v>302.08888421052632</v>
      </c>
      <c r="N104" s="107">
        <f t="shared" si="0"/>
        <v>3271.8916421052641</v>
      </c>
    </row>
    <row r="105" spans="1:16" x14ac:dyDescent="0.2">
      <c r="A105" s="148" t="s">
        <v>604</v>
      </c>
      <c r="B105" s="3">
        <f>STDEV(B7:B103)</f>
        <v>80.794120965324311</v>
      </c>
      <c r="C105" s="3">
        <f>STDEV(C7:C103)</f>
        <v>43.759547796099845</v>
      </c>
      <c r="D105" s="3">
        <f t="shared" ref="D105:N105" si="1">STDEV(D7:D103)</f>
        <v>36.541573150380259</v>
      </c>
      <c r="E105" s="3">
        <f t="shared" si="1"/>
        <v>100.74982038405271</v>
      </c>
      <c r="F105" s="3">
        <f t="shared" si="1"/>
        <v>128.38167827805788</v>
      </c>
      <c r="G105" s="3">
        <f t="shared" si="1"/>
        <v>118.09872916238089</v>
      </c>
      <c r="H105" s="3">
        <f t="shared" si="1"/>
        <v>126.99583017084979</v>
      </c>
      <c r="I105" s="3">
        <f t="shared" si="1"/>
        <v>108.43839485700403</v>
      </c>
      <c r="J105" s="3">
        <f t="shared" si="1"/>
        <v>98.34473034777875</v>
      </c>
      <c r="K105" s="3">
        <f t="shared" si="1"/>
        <v>147.59790015507005</v>
      </c>
      <c r="L105" s="3">
        <f t="shared" si="1"/>
        <v>209.78673549873773</v>
      </c>
      <c r="M105" s="3">
        <f t="shared" si="1"/>
        <v>200.90388177357715</v>
      </c>
      <c r="N105" s="156">
        <f t="shared" si="1"/>
        <v>514.07093191876766</v>
      </c>
    </row>
    <row r="106" spans="1:16" x14ac:dyDescent="0.2">
      <c r="A106" s="148" t="s">
        <v>605</v>
      </c>
      <c r="B106" s="3">
        <f>B105/B104*100</f>
        <v>99.943145148426609</v>
      </c>
      <c r="C106" s="3">
        <f>C105/C104*100</f>
        <v>113.74437361115916</v>
      </c>
      <c r="D106" s="3">
        <f t="shared" ref="D106:N106" si="2">D105/D104*100</f>
        <v>98.176816790003102</v>
      </c>
      <c r="E106" s="3">
        <f t="shared" si="2"/>
        <v>94.68537962785463</v>
      </c>
      <c r="F106" s="3">
        <f t="shared" si="2"/>
        <v>40.783190822490894</v>
      </c>
      <c r="G106" s="3">
        <f t="shared" si="2"/>
        <v>35.0603955320911</v>
      </c>
      <c r="H106" s="3">
        <f t="shared" si="2"/>
        <v>33.784814636048885</v>
      </c>
      <c r="I106" s="3">
        <f t="shared" si="2"/>
        <v>27.75398702668414</v>
      </c>
      <c r="J106" s="3">
        <f t="shared" si="2"/>
        <v>30.923436853657186</v>
      </c>
      <c r="K106" s="3">
        <f t="shared" si="2"/>
        <v>36.097049037726961</v>
      </c>
      <c r="L106" s="3">
        <f t="shared" si="2"/>
        <v>37.287241745305316</v>
      </c>
      <c r="M106" s="3">
        <f t="shared" si="2"/>
        <v>66.504890538629297</v>
      </c>
      <c r="N106" s="156">
        <f t="shared" si="2"/>
        <v>15.711734621749091</v>
      </c>
    </row>
    <row r="107" spans="1:16" x14ac:dyDescent="0.2">
      <c r="A107" s="148" t="s">
        <v>606</v>
      </c>
      <c r="B107" s="3">
        <f>MIN(B7:B103)</f>
        <v>5.08</v>
      </c>
      <c r="C107" s="3">
        <f>MIN(C7:C103)</f>
        <v>1.016</v>
      </c>
      <c r="D107" s="3">
        <f t="shared" ref="D107:N107" si="3">MIN(D7:D103)</f>
        <v>0</v>
      </c>
      <c r="E107" s="3">
        <f t="shared" si="3"/>
        <v>2.032</v>
      </c>
      <c r="F107" s="3">
        <f t="shared" si="3"/>
        <v>106.68000000000002</v>
      </c>
      <c r="G107" s="3">
        <f t="shared" si="3"/>
        <v>85.852000000000018</v>
      </c>
      <c r="H107" s="3">
        <f t="shared" si="3"/>
        <v>50.8</v>
      </c>
      <c r="I107" s="3">
        <f t="shared" si="3"/>
        <v>146.81200000000001</v>
      </c>
      <c r="J107" s="3">
        <f t="shared" si="3"/>
        <v>79.756</v>
      </c>
      <c r="K107" s="3">
        <f t="shared" si="3"/>
        <v>148.08199999999999</v>
      </c>
      <c r="L107" s="3">
        <f t="shared" si="3"/>
        <v>168.40199999999999</v>
      </c>
      <c r="M107" s="3">
        <f t="shared" si="3"/>
        <v>27.939999999999998</v>
      </c>
      <c r="N107" s="156">
        <f t="shared" si="3"/>
        <v>1844.0400000000002</v>
      </c>
    </row>
    <row r="108" spans="1:16" x14ac:dyDescent="0.2">
      <c r="A108" s="148" t="s">
        <v>607</v>
      </c>
      <c r="B108" s="3">
        <f>MAX(B7:B103)</f>
        <v>487.68</v>
      </c>
      <c r="C108" s="3">
        <f t="shared" ref="C108:N108" si="4">MAX(C7:C103)</f>
        <v>314.19799999999998</v>
      </c>
      <c r="D108" s="3">
        <f t="shared" si="4"/>
        <v>232.91800000000001</v>
      </c>
      <c r="E108" s="3">
        <f t="shared" si="4"/>
        <v>551.94200000000001</v>
      </c>
      <c r="F108" s="3">
        <f t="shared" si="4"/>
        <v>645.92200000000003</v>
      </c>
      <c r="G108" s="3">
        <f t="shared" si="4"/>
        <v>793.24199999999996</v>
      </c>
      <c r="H108" s="3">
        <f t="shared" si="4"/>
        <v>703.072</v>
      </c>
      <c r="I108" s="3">
        <f t="shared" si="4"/>
        <v>676.40200000000004</v>
      </c>
      <c r="J108" s="3">
        <f t="shared" si="4"/>
        <v>583.94600000000003</v>
      </c>
      <c r="K108" s="3">
        <f t="shared" si="4"/>
        <v>1071.1179999999999</v>
      </c>
      <c r="L108" s="3">
        <f t="shared" si="4"/>
        <v>1093.7239999999999</v>
      </c>
      <c r="M108" s="3">
        <f t="shared" si="4"/>
        <v>873.25199999999995</v>
      </c>
      <c r="N108" s="156">
        <f t="shared" si="4"/>
        <v>4658.6139999999996</v>
      </c>
    </row>
    <row r="109" spans="1:16" x14ac:dyDescent="0.2">
      <c r="A109" s="148" t="s">
        <v>608</v>
      </c>
      <c r="B109" s="3">
        <f>QUARTILE(B7:B103,1)</f>
        <v>26.161999999999999</v>
      </c>
      <c r="C109" s="3">
        <f>QUARTILE(C7:C103,1)</f>
        <v>14.351000000000003</v>
      </c>
      <c r="D109" s="3">
        <f t="shared" ref="D109:N109" si="5">QUARTILE(D7:D103,1)</f>
        <v>13.589</v>
      </c>
      <c r="E109" s="3">
        <f t="shared" si="5"/>
        <v>38.544499999999999</v>
      </c>
      <c r="F109" s="3">
        <f t="shared" si="5"/>
        <v>207.518</v>
      </c>
      <c r="G109" s="3">
        <f t="shared" si="5"/>
        <v>247.2055</v>
      </c>
      <c r="H109" s="3">
        <f t="shared" si="5"/>
        <v>267.77950000000004</v>
      </c>
      <c r="I109" s="3">
        <f t="shared" si="5"/>
        <v>311.8485</v>
      </c>
      <c r="J109" s="3">
        <f t="shared" si="5"/>
        <v>258.572</v>
      </c>
      <c r="K109" s="3">
        <f t="shared" si="5"/>
        <v>311.91199999999998</v>
      </c>
      <c r="L109" s="3">
        <f t="shared" si="5"/>
        <v>401.5739999999999</v>
      </c>
      <c r="M109" s="3">
        <f t="shared" si="5"/>
        <v>155.19399999999999</v>
      </c>
      <c r="N109" s="156">
        <f t="shared" si="5"/>
        <v>2911.0940000000001</v>
      </c>
    </row>
    <row r="110" spans="1:16" x14ac:dyDescent="0.2">
      <c r="A110" s="148" t="s">
        <v>609</v>
      </c>
      <c r="B110" s="3">
        <f>QUARTILE(B7:B103,2)</f>
        <v>53.34</v>
      </c>
      <c r="C110" s="3">
        <f>QUARTILE(C7:C103,2)</f>
        <v>25.4</v>
      </c>
      <c r="D110" s="3">
        <f t="shared" ref="D110:N110" si="6">QUARTILE(D7:D103,2)</f>
        <v>27.178000000000001</v>
      </c>
      <c r="E110" s="3">
        <f t="shared" si="6"/>
        <v>75.311000000000007</v>
      </c>
      <c r="F110" s="3">
        <f t="shared" si="6"/>
        <v>304.41899999999998</v>
      </c>
      <c r="G110" s="3">
        <f t="shared" si="6"/>
        <v>330.327</v>
      </c>
      <c r="H110" s="3">
        <f t="shared" si="6"/>
        <v>359.029</v>
      </c>
      <c r="I110" s="3">
        <f t="shared" si="6"/>
        <v>380.238</v>
      </c>
      <c r="J110" s="3">
        <f t="shared" si="6"/>
        <v>299.97400000000005</v>
      </c>
      <c r="K110" s="3">
        <f t="shared" si="6"/>
        <v>413.51200000000006</v>
      </c>
      <c r="L110" s="3">
        <f t="shared" si="6"/>
        <v>556.00599999999997</v>
      </c>
      <c r="M110" s="3">
        <f t="shared" si="6"/>
        <v>237.744</v>
      </c>
      <c r="N110" s="156">
        <f t="shared" si="6"/>
        <v>3256.0259999999998</v>
      </c>
    </row>
    <row r="111" spans="1:16" x14ac:dyDescent="0.2">
      <c r="A111" s="148" t="s">
        <v>610</v>
      </c>
      <c r="B111" s="3">
        <f>QUARTILE(B7:B103,3)</f>
        <v>101.09199999999998</v>
      </c>
      <c r="C111" s="3">
        <f>QUARTILE(C7:C103,3)</f>
        <v>45.973999999999997</v>
      </c>
      <c r="D111" s="3">
        <f t="shared" ref="D111:N111" si="7">QUARTILE(D7:D103,3)</f>
        <v>49.021999999999998</v>
      </c>
      <c r="E111" s="3">
        <f t="shared" si="7"/>
        <v>153.8605</v>
      </c>
      <c r="F111" s="3">
        <f t="shared" si="7"/>
        <v>397.12899999999996</v>
      </c>
      <c r="G111" s="3">
        <f t="shared" si="7"/>
        <v>412.75000000000006</v>
      </c>
      <c r="H111" s="3">
        <f t="shared" si="7"/>
        <v>472.56700000000001</v>
      </c>
      <c r="I111" s="3">
        <f t="shared" si="7"/>
        <v>463.16899999999998</v>
      </c>
      <c r="J111" s="3">
        <f t="shared" si="7"/>
        <v>374.52300000000002</v>
      </c>
      <c r="K111" s="3">
        <f t="shared" si="7"/>
        <v>490.47399999999999</v>
      </c>
      <c r="L111" s="3">
        <f t="shared" si="7"/>
        <v>702.31</v>
      </c>
      <c r="M111" s="3">
        <f t="shared" si="7"/>
        <v>424.18</v>
      </c>
      <c r="N111" s="156">
        <f t="shared" si="7"/>
        <v>3580.384</v>
      </c>
    </row>
    <row r="112" spans="1:16" x14ac:dyDescent="0.2">
      <c r="A112" s="148" t="s">
        <v>612</v>
      </c>
      <c r="B112" s="5">
        <f t="shared" ref="B112:N112" si="8">COUNT(B7:B103)</f>
        <v>95</v>
      </c>
      <c r="C112" s="5">
        <f t="shared" si="8"/>
        <v>95</v>
      </c>
      <c r="D112" s="5">
        <f t="shared" si="8"/>
        <v>95</v>
      </c>
      <c r="E112" s="5">
        <f t="shared" si="8"/>
        <v>94</v>
      </c>
      <c r="F112" s="5">
        <f t="shared" si="8"/>
        <v>94</v>
      </c>
      <c r="G112" s="5">
        <f t="shared" si="8"/>
        <v>94</v>
      </c>
      <c r="H112" s="5">
        <f t="shared" si="8"/>
        <v>94</v>
      </c>
      <c r="I112" s="5">
        <f t="shared" si="8"/>
        <v>94</v>
      </c>
      <c r="J112" s="5">
        <f t="shared" si="8"/>
        <v>94</v>
      </c>
      <c r="K112" s="5">
        <f t="shared" si="8"/>
        <v>93</v>
      </c>
      <c r="L112" s="5">
        <f t="shared" si="8"/>
        <v>93</v>
      </c>
      <c r="M112" s="5">
        <f t="shared" si="8"/>
        <v>93</v>
      </c>
      <c r="N112" s="209">
        <f t="shared" si="8"/>
        <v>93</v>
      </c>
    </row>
    <row r="113" spans="1:14" x14ac:dyDescent="0.2">
      <c r="A113" s="148" t="s">
        <v>613</v>
      </c>
      <c r="B113" s="3">
        <f>B104</f>
        <v>80.840082474226847</v>
      </c>
      <c r="C113" s="3">
        <f t="shared" ref="C113:M113" si="9">B113+C104</f>
        <v>119.31191752577325</v>
      </c>
      <c r="D113" s="3">
        <f t="shared" si="9"/>
        <v>156.53208247422685</v>
      </c>
      <c r="E113" s="3">
        <f t="shared" si="9"/>
        <v>262.93691580756024</v>
      </c>
      <c r="F113" s="3">
        <f t="shared" si="9"/>
        <v>577.72758247422689</v>
      </c>
      <c r="G113" s="3">
        <f t="shared" si="9"/>
        <v>914.57126997422688</v>
      </c>
      <c r="H113" s="3">
        <f t="shared" si="9"/>
        <v>1290.4674574742269</v>
      </c>
      <c r="I113" s="3">
        <f t="shared" si="9"/>
        <v>1681.1803116408937</v>
      </c>
      <c r="J113" s="3">
        <f t="shared" si="9"/>
        <v>1999.206832474227</v>
      </c>
      <c r="K113" s="3">
        <f t="shared" si="9"/>
        <v>2408.0987061584374</v>
      </c>
      <c r="L113" s="3">
        <f t="shared" si="9"/>
        <v>2970.7220745794903</v>
      </c>
      <c r="M113" s="3">
        <f t="shared" si="9"/>
        <v>3272.8109587900167</v>
      </c>
      <c r="N113" s="3"/>
    </row>
  </sheetData>
  <customSheetViews>
    <customSheetView guid="{5162BB63-DB3B-11D3-AA0A-00104B61DA78}" showRuler="0">
      <pane xSplit="1" ySplit="4" topLeftCell="B100" activePane="bottomRight" state="frozen"/>
      <selection pane="bottomRight" activeCell="N38" sqref="N38:N102"/>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D5:D64">
    <cfRule type="cellIs" dxfId="1689" priority="100" stopIfTrue="1" operator="equal">
      <formula>$D$105</formula>
    </cfRule>
  </conditionalFormatting>
  <conditionalFormatting sqref="B5:B103">
    <cfRule type="top10" dxfId="1688" priority="27" bottom="1" rank="1"/>
    <cfRule type="top10" dxfId="1687" priority="28" rank="1"/>
  </conditionalFormatting>
  <conditionalFormatting sqref="C5:C103 C5:L41">
    <cfRule type="top10" dxfId="1686" priority="25" bottom="1" rank="1"/>
    <cfRule type="top10" dxfId="1685" priority="26" rank="1"/>
  </conditionalFormatting>
  <conditionalFormatting sqref="D5:D103">
    <cfRule type="top10" dxfId="1684" priority="24" rank="1"/>
  </conditionalFormatting>
  <conditionalFormatting sqref="E5:E103">
    <cfRule type="top10" dxfId="1683" priority="21" bottom="1" rank="1"/>
    <cfRule type="top10" dxfId="1682" priority="22" rank="1"/>
  </conditionalFormatting>
  <conditionalFormatting sqref="F5:F103">
    <cfRule type="top10" dxfId="1681" priority="19" bottom="1" rank="1"/>
    <cfRule type="top10" dxfId="1680" priority="20" rank="1"/>
  </conditionalFormatting>
  <conditionalFormatting sqref="G5:G103">
    <cfRule type="top10" dxfId="1679" priority="17" bottom="1" rank="1"/>
    <cfRule type="top10" dxfId="1678" priority="18" rank="1"/>
  </conditionalFormatting>
  <conditionalFormatting sqref="H5:H103">
    <cfRule type="top10" dxfId="1677" priority="15" bottom="1" rank="1"/>
    <cfRule type="top10" dxfId="1676" priority="16" rank="1"/>
  </conditionalFormatting>
  <conditionalFormatting sqref="I5:I103">
    <cfRule type="top10" dxfId="1675" priority="13" bottom="1" rank="1"/>
    <cfRule type="top10" dxfId="1674" priority="14" rank="1"/>
  </conditionalFormatting>
  <conditionalFormatting sqref="J5:J103">
    <cfRule type="top10" dxfId="1673" priority="11" bottom="1" rank="1"/>
    <cfRule type="top10" dxfId="1672" priority="12" rank="1"/>
  </conditionalFormatting>
  <conditionalFormatting sqref="K5:K103">
    <cfRule type="top10" dxfId="1671" priority="9" bottom="1" rank="1"/>
    <cfRule type="top10" dxfId="1670" priority="10" rank="1"/>
  </conditionalFormatting>
  <conditionalFormatting sqref="L5:L103">
    <cfRule type="top10" dxfId="1669" priority="7" bottom="1" rank="1"/>
    <cfRule type="top10" dxfId="1668" priority="8" rank="1"/>
  </conditionalFormatting>
  <conditionalFormatting sqref="M5:M103">
    <cfRule type="top10" dxfId="1667" priority="5" bottom="1" rank="1"/>
    <cfRule type="top10" dxfId="1666" priority="6" rank="1"/>
  </conditionalFormatting>
  <conditionalFormatting sqref="N5:N103">
    <cfRule type="top10" dxfId="1665" priority="3" bottom="1" rank="1"/>
    <cfRule type="top10" dxfId="1664" priority="4" rank="1"/>
  </conditionalFormatting>
  <conditionalFormatting sqref="N65:N103">
    <cfRule type="cellIs" dxfId="1663" priority="1" stopIfTrue="1" operator="equal">
      <formula>$N$105</formula>
    </cfRule>
    <cfRule type="cellIs" dxfId="1662" priority="2" stopIfTrue="1" operator="equal">
      <formula>$N$106</formula>
    </cfRule>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dimension ref="A1:AJ150"/>
  <sheetViews>
    <sheetView zoomScale="75" zoomScaleNormal="75" workbookViewId="0">
      <selection activeCell="A24" sqref="A24:N32"/>
    </sheetView>
  </sheetViews>
  <sheetFormatPr defaultRowHeight="12.75" x14ac:dyDescent="0.2"/>
  <cols>
    <col min="1" max="1" width="7" style="139" bestFit="1" customWidth="1"/>
    <col min="2" max="13" width="7.7109375" customWidth="1"/>
    <col min="14" max="14" width="9.140625" bestFit="1" customWidth="1"/>
    <col min="16" max="36" width="9.140625" style="10"/>
  </cols>
  <sheetData>
    <row r="1" spans="1:27" ht="16.5" thickBot="1" x14ac:dyDescent="0.3">
      <c r="A1" s="243" t="s">
        <v>26</v>
      </c>
      <c r="B1" s="244"/>
      <c r="C1" s="244"/>
      <c r="D1" s="244"/>
      <c r="E1" s="245"/>
      <c r="F1" s="245"/>
      <c r="G1" s="245"/>
      <c r="H1" s="245"/>
      <c r="I1" s="245"/>
      <c r="J1" s="245"/>
      <c r="K1" s="245"/>
      <c r="L1" s="245"/>
      <c r="M1" s="245"/>
      <c r="N1" s="246"/>
    </row>
    <row r="2" spans="1:27" ht="13.5" thickBot="1" x14ac:dyDescent="0.25">
      <c r="A2" s="135" t="s">
        <v>125</v>
      </c>
      <c r="B2" s="40" t="s">
        <v>175</v>
      </c>
      <c r="C2" s="37">
        <v>9.3777500000000007</v>
      </c>
      <c r="D2" s="38"/>
      <c r="E2" s="58"/>
      <c r="F2" s="68"/>
      <c r="G2" s="247" t="s">
        <v>80</v>
      </c>
      <c r="H2" s="247"/>
      <c r="I2" s="69"/>
      <c r="J2" s="69"/>
      <c r="K2" s="69"/>
      <c r="L2" s="69"/>
      <c r="M2" s="69"/>
      <c r="N2" s="70"/>
    </row>
    <row r="3" spans="1:27" ht="13.5" thickBot="1" x14ac:dyDescent="0.25">
      <c r="A3" s="136"/>
      <c r="B3" s="41" t="s">
        <v>176</v>
      </c>
      <c r="C3" s="36">
        <v>79.889016999999996</v>
      </c>
      <c r="D3" s="39"/>
      <c r="E3" s="41" t="s">
        <v>78</v>
      </c>
      <c r="F3" s="65">
        <v>6.5616797900262469</v>
      </c>
      <c r="G3" s="17"/>
      <c r="H3" s="66" t="s">
        <v>81</v>
      </c>
      <c r="I3" s="67">
        <v>2</v>
      </c>
      <c r="J3" s="17"/>
      <c r="K3" s="17"/>
      <c r="L3" s="17"/>
      <c r="M3" s="17"/>
      <c r="N3" s="18"/>
    </row>
    <row r="4" spans="1:27" ht="13.5" thickBot="1" x14ac:dyDescent="0.25">
      <c r="A4" s="137" t="s">
        <v>1</v>
      </c>
      <c r="B4" s="49" t="s">
        <v>2</v>
      </c>
      <c r="C4" s="43" t="s">
        <v>3</v>
      </c>
      <c r="D4" s="49" t="s">
        <v>4</v>
      </c>
      <c r="E4" s="43" t="s">
        <v>5</v>
      </c>
      <c r="F4" s="49" t="s">
        <v>6</v>
      </c>
      <c r="G4" s="43" t="s">
        <v>7</v>
      </c>
      <c r="H4" s="49" t="s">
        <v>8</v>
      </c>
      <c r="I4" s="43" t="s">
        <v>9</v>
      </c>
      <c r="J4" s="49" t="s">
        <v>10</v>
      </c>
      <c r="K4" s="43" t="s">
        <v>11</v>
      </c>
      <c r="L4" s="49" t="s">
        <v>12</v>
      </c>
      <c r="M4" s="45" t="s">
        <v>13</v>
      </c>
      <c r="N4" s="35" t="s">
        <v>14</v>
      </c>
      <c r="P4" s="23"/>
      <c r="Q4" s="23"/>
      <c r="R4" s="23"/>
      <c r="S4" s="23"/>
      <c r="T4" s="23"/>
      <c r="U4" s="23"/>
      <c r="V4" s="23"/>
      <c r="W4" s="23"/>
      <c r="X4" s="23"/>
      <c r="Y4" s="23"/>
      <c r="Z4" s="23"/>
      <c r="AA4" s="23"/>
    </row>
    <row r="5" spans="1:27" x14ac:dyDescent="0.2">
      <c r="A5" s="138">
        <v>1980</v>
      </c>
      <c r="B5" s="98" t="s">
        <v>60</v>
      </c>
      <c r="C5" s="98" t="s">
        <v>60</v>
      </c>
      <c r="D5" s="98" t="s">
        <v>60</v>
      </c>
      <c r="E5" s="98" t="s">
        <v>60</v>
      </c>
      <c r="F5" s="98" t="s">
        <v>60</v>
      </c>
      <c r="G5" s="98" t="s">
        <v>60</v>
      </c>
      <c r="H5" s="98" t="s">
        <v>60</v>
      </c>
      <c r="I5" s="98" t="s">
        <v>60</v>
      </c>
      <c r="J5" s="98">
        <v>335.28</v>
      </c>
      <c r="K5" s="98">
        <v>416.55999999999989</v>
      </c>
      <c r="L5" s="98">
        <v>299.72000000000003</v>
      </c>
      <c r="M5" s="98">
        <v>332.74</v>
      </c>
      <c r="N5" s="98" t="str">
        <f t="shared" ref="N5:N21" si="0">IF(COUNT(B5:M5)=12,SUM(B5:M5),"")</f>
        <v/>
      </c>
      <c r="P5" s="13"/>
    </row>
    <row r="6" spans="1:27" x14ac:dyDescent="0.2">
      <c r="A6" s="138">
        <v>1981</v>
      </c>
      <c r="B6" s="98">
        <v>63.499999999999986</v>
      </c>
      <c r="C6" s="98">
        <v>5.08</v>
      </c>
      <c r="D6" s="98">
        <v>58.42</v>
      </c>
      <c r="E6" s="98">
        <v>360.68000000000006</v>
      </c>
      <c r="F6" s="98">
        <v>533.40000000000009</v>
      </c>
      <c r="G6" s="98">
        <v>439.41999999999996</v>
      </c>
      <c r="H6" s="98">
        <v>381.00000000000006</v>
      </c>
      <c r="I6" s="98">
        <v>523.2399999999999</v>
      </c>
      <c r="J6" s="98">
        <v>142.23999999999998</v>
      </c>
      <c r="K6" s="98">
        <v>561.34</v>
      </c>
      <c r="L6" s="98">
        <v>955.03999999999985</v>
      </c>
      <c r="M6" s="98">
        <v>360.68000000000018</v>
      </c>
      <c r="N6" s="98">
        <f t="shared" si="0"/>
        <v>4384.04</v>
      </c>
      <c r="P6" s="13"/>
    </row>
    <row r="7" spans="1:27" x14ac:dyDescent="0.2">
      <c r="A7" s="138">
        <v>1982</v>
      </c>
      <c r="B7" s="98">
        <v>289.56000000000006</v>
      </c>
      <c r="C7" s="98">
        <v>35.56</v>
      </c>
      <c r="D7" s="98">
        <v>15.239999999999998</v>
      </c>
      <c r="E7" s="98">
        <v>165.09999999999997</v>
      </c>
      <c r="F7" s="98">
        <v>142.24000000000004</v>
      </c>
      <c r="G7" s="98">
        <v>259.07999999999993</v>
      </c>
      <c r="H7" s="98">
        <v>358.14000000000004</v>
      </c>
      <c r="I7" s="98">
        <v>200.66</v>
      </c>
      <c r="J7" s="98">
        <v>309.88</v>
      </c>
      <c r="K7" s="98">
        <v>401.32</v>
      </c>
      <c r="L7" s="98">
        <v>200.66</v>
      </c>
      <c r="M7" s="98">
        <v>12.7</v>
      </c>
      <c r="N7" s="98">
        <f t="shared" si="0"/>
        <v>2390.14</v>
      </c>
      <c r="P7" s="13"/>
    </row>
    <row r="8" spans="1:27" x14ac:dyDescent="0.2">
      <c r="A8" s="138">
        <v>1983</v>
      </c>
      <c r="B8" s="98">
        <v>27.94</v>
      </c>
      <c r="C8" s="98">
        <v>2.54</v>
      </c>
      <c r="D8" s="98">
        <v>2.54</v>
      </c>
      <c r="E8" s="98">
        <v>149.85999999999999</v>
      </c>
      <c r="F8" s="98">
        <v>228.59999999999997</v>
      </c>
      <c r="G8" s="98">
        <v>320.04000000000002</v>
      </c>
      <c r="H8" s="98">
        <v>139.69999999999999</v>
      </c>
      <c r="I8" s="98">
        <v>424.18</v>
      </c>
      <c r="J8" s="98">
        <v>472.44000000000005</v>
      </c>
      <c r="K8" s="98">
        <v>408.94000000000005</v>
      </c>
      <c r="L8" s="98">
        <v>444.50000000000011</v>
      </c>
      <c r="M8" s="98">
        <v>581.65999999999985</v>
      </c>
      <c r="N8" s="98">
        <f t="shared" si="0"/>
        <v>3202.94</v>
      </c>
      <c r="P8" s="13"/>
    </row>
    <row r="9" spans="1:27" x14ac:dyDescent="0.2">
      <c r="A9" s="138">
        <v>1984</v>
      </c>
      <c r="B9" s="98">
        <v>58.419999999999987</v>
      </c>
      <c r="C9" s="98">
        <v>35.559999999999995</v>
      </c>
      <c r="D9" s="98">
        <v>17.78</v>
      </c>
      <c r="E9" s="98">
        <v>40.64</v>
      </c>
      <c r="F9" s="98">
        <v>309.88</v>
      </c>
      <c r="G9" s="98">
        <v>508</v>
      </c>
      <c r="H9" s="98">
        <v>228.59999999999997</v>
      </c>
      <c r="I9" s="98">
        <v>281.93999999999994</v>
      </c>
      <c r="J9" s="98">
        <v>322.58</v>
      </c>
      <c r="K9" s="98">
        <v>342.90000000000009</v>
      </c>
      <c r="L9" s="98">
        <v>467.36000000000013</v>
      </c>
      <c r="M9" s="98">
        <v>124.46000000000004</v>
      </c>
      <c r="N9" s="98">
        <f t="shared" si="0"/>
        <v>2738.12</v>
      </c>
      <c r="P9" s="13"/>
    </row>
    <row r="10" spans="1:27" x14ac:dyDescent="0.2">
      <c r="A10" s="138">
        <v>1985</v>
      </c>
      <c r="B10" s="98">
        <v>68.58</v>
      </c>
      <c r="C10" s="98">
        <v>12.7</v>
      </c>
      <c r="D10" s="98">
        <v>10.16</v>
      </c>
      <c r="E10" s="98">
        <v>17.78</v>
      </c>
      <c r="F10" s="98">
        <v>439.42</v>
      </c>
      <c r="G10" s="98">
        <v>393.69999999999993</v>
      </c>
      <c r="H10" s="98">
        <v>266.7</v>
      </c>
      <c r="I10" s="98">
        <v>497.84</v>
      </c>
      <c r="J10" s="98">
        <v>180.34000000000003</v>
      </c>
      <c r="K10" s="98">
        <v>571.5</v>
      </c>
      <c r="L10" s="98">
        <v>480.05999999999995</v>
      </c>
      <c r="M10" s="98">
        <v>299.72000000000003</v>
      </c>
      <c r="N10" s="98">
        <f t="shared" si="0"/>
        <v>3238.5</v>
      </c>
      <c r="P10" s="13"/>
    </row>
    <row r="11" spans="1:27" x14ac:dyDescent="0.2">
      <c r="A11" s="138">
        <v>1986</v>
      </c>
      <c r="B11" s="98">
        <v>12.7</v>
      </c>
      <c r="C11" s="98">
        <v>15.239999999999998</v>
      </c>
      <c r="D11" s="98">
        <v>15.24</v>
      </c>
      <c r="E11" s="98">
        <v>111.76000000000003</v>
      </c>
      <c r="F11" s="98">
        <v>261.62</v>
      </c>
      <c r="G11" s="98">
        <v>510.53999999999996</v>
      </c>
      <c r="H11" s="98">
        <v>187.96000000000004</v>
      </c>
      <c r="I11" s="98">
        <v>373.38</v>
      </c>
      <c r="J11" s="98">
        <v>266.7000000000001</v>
      </c>
      <c r="K11" s="98">
        <v>271.77999999999997</v>
      </c>
      <c r="L11" s="98">
        <v>218.44000000000005</v>
      </c>
      <c r="M11" s="98">
        <v>91.440000000000012</v>
      </c>
      <c r="N11" s="98">
        <f t="shared" si="0"/>
        <v>2336.8000000000002</v>
      </c>
      <c r="P11" s="13"/>
    </row>
    <row r="12" spans="1:27" x14ac:dyDescent="0.2">
      <c r="A12" s="138">
        <v>1987</v>
      </c>
      <c r="B12" s="98">
        <v>20.32</v>
      </c>
      <c r="C12" s="98">
        <v>20.32</v>
      </c>
      <c r="D12" s="98">
        <v>10.16</v>
      </c>
      <c r="E12" s="98">
        <v>276.86</v>
      </c>
      <c r="F12" s="98">
        <v>581.66</v>
      </c>
      <c r="G12" s="98">
        <v>220.98000000000005</v>
      </c>
      <c r="H12" s="98">
        <v>411.48000000000008</v>
      </c>
      <c r="I12" s="98">
        <v>556.26</v>
      </c>
      <c r="J12" s="98">
        <v>497.84000000000009</v>
      </c>
      <c r="K12" s="98">
        <v>673.1</v>
      </c>
      <c r="L12" s="98">
        <v>426.72000000000008</v>
      </c>
      <c r="M12" s="98">
        <v>353.05999999999995</v>
      </c>
      <c r="N12" s="98">
        <f t="shared" si="0"/>
        <v>4048.76</v>
      </c>
      <c r="P12" s="13"/>
    </row>
    <row r="13" spans="1:27" x14ac:dyDescent="0.2">
      <c r="A13" s="138">
        <v>1988</v>
      </c>
      <c r="B13" s="98">
        <v>0</v>
      </c>
      <c r="C13" s="98">
        <v>50.8</v>
      </c>
      <c r="D13" s="98">
        <v>2.54</v>
      </c>
      <c r="E13" s="98">
        <v>17.78</v>
      </c>
      <c r="F13" s="98">
        <v>210.82000000000005</v>
      </c>
      <c r="G13" s="98">
        <v>414.02000000000004</v>
      </c>
      <c r="H13" s="98">
        <v>497.84</v>
      </c>
      <c r="I13" s="98">
        <v>284.48</v>
      </c>
      <c r="J13" s="98">
        <v>314.95999999999992</v>
      </c>
      <c r="K13" s="98">
        <v>391.15999999999997</v>
      </c>
      <c r="L13" s="98">
        <v>396.24000000000012</v>
      </c>
      <c r="M13" s="98">
        <v>185.42</v>
      </c>
      <c r="N13" s="98">
        <f t="shared" si="0"/>
        <v>2766.06</v>
      </c>
      <c r="P13" s="13"/>
    </row>
    <row r="14" spans="1:27" x14ac:dyDescent="0.2">
      <c r="A14" s="138">
        <v>1989</v>
      </c>
      <c r="B14" s="98">
        <v>7.62</v>
      </c>
      <c r="C14" s="98">
        <v>35.559999999999995</v>
      </c>
      <c r="D14" s="98">
        <v>7.62</v>
      </c>
      <c r="E14" s="98">
        <v>15.239999999999998</v>
      </c>
      <c r="F14" s="98">
        <v>205.74</v>
      </c>
      <c r="G14" s="98">
        <v>165.1</v>
      </c>
      <c r="H14" s="98">
        <v>360.67999999999995</v>
      </c>
      <c r="I14" s="98">
        <v>355.59999999999997</v>
      </c>
      <c r="J14" s="98">
        <v>220.98000000000005</v>
      </c>
      <c r="K14" s="98">
        <v>728.9799999999999</v>
      </c>
      <c r="L14" s="98">
        <v>469.9</v>
      </c>
      <c r="M14" s="98">
        <v>116.84000000000002</v>
      </c>
      <c r="N14" s="98">
        <f t="shared" si="0"/>
        <v>2689.86</v>
      </c>
      <c r="P14" s="13"/>
    </row>
    <row r="15" spans="1:27" x14ac:dyDescent="0.2">
      <c r="A15" s="138">
        <v>1990</v>
      </c>
      <c r="B15" s="98">
        <v>43.18</v>
      </c>
      <c r="C15" s="98">
        <v>2.54</v>
      </c>
      <c r="D15" s="98">
        <v>33.020000000000003</v>
      </c>
      <c r="E15" s="98">
        <v>71.11999999999999</v>
      </c>
      <c r="F15" s="98">
        <v>345.44</v>
      </c>
      <c r="G15" s="98">
        <v>292.10000000000002</v>
      </c>
      <c r="H15" s="98">
        <v>363.22000000000014</v>
      </c>
      <c r="I15" s="98">
        <v>462.28000000000003</v>
      </c>
      <c r="J15" s="98">
        <v>525.78000000000009</v>
      </c>
      <c r="K15" s="98">
        <v>459.73999999999995</v>
      </c>
      <c r="L15" s="98">
        <v>309.88</v>
      </c>
      <c r="M15" s="98">
        <v>246.38</v>
      </c>
      <c r="N15" s="98">
        <f t="shared" si="0"/>
        <v>3154.6800000000003</v>
      </c>
      <c r="P15" s="13"/>
    </row>
    <row r="16" spans="1:27" x14ac:dyDescent="0.2">
      <c r="A16" s="138">
        <v>1991</v>
      </c>
      <c r="B16" s="98">
        <v>5.08</v>
      </c>
      <c r="C16" s="98">
        <v>7.62</v>
      </c>
      <c r="D16" s="98">
        <v>17.78</v>
      </c>
      <c r="E16" s="98">
        <v>111.75999999999999</v>
      </c>
      <c r="F16" s="98">
        <v>327.66000000000008</v>
      </c>
      <c r="G16" s="98">
        <v>182.88</v>
      </c>
      <c r="H16" s="98">
        <v>213.35999999999999</v>
      </c>
      <c r="I16" s="98">
        <v>264.16000000000003</v>
      </c>
      <c r="J16" s="98">
        <v>612.1400000000001</v>
      </c>
      <c r="K16" s="98">
        <v>302.26</v>
      </c>
      <c r="L16" s="98">
        <v>640.08000000000004</v>
      </c>
      <c r="M16" s="98">
        <v>71.11999999999999</v>
      </c>
      <c r="N16" s="98">
        <f t="shared" si="0"/>
        <v>2755.9</v>
      </c>
      <c r="P16" s="13"/>
    </row>
    <row r="17" spans="1:16" x14ac:dyDescent="0.2">
      <c r="A17" s="138">
        <v>1992</v>
      </c>
      <c r="B17" s="98">
        <v>5.08</v>
      </c>
      <c r="C17" s="98">
        <v>12.7</v>
      </c>
      <c r="D17" s="98">
        <v>5.08</v>
      </c>
      <c r="E17" s="98">
        <v>259.08</v>
      </c>
      <c r="F17" s="98">
        <v>398.78</v>
      </c>
      <c r="G17" s="98">
        <v>299.71999999999997</v>
      </c>
      <c r="H17" s="98">
        <v>510.54000000000013</v>
      </c>
      <c r="I17" s="98">
        <v>467.36000000000013</v>
      </c>
      <c r="J17" s="98">
        <v>287.02</v>
      </c>
      <c r="K17" s="98">
        <v>457.2</v>
      </c>
      <c r="L17" s="98">
        <v>287.02</v>
      </c>
      <c r="M17" s="98">
        <v>309.87999999999994</v>
      </c>
      <c r="N17" s="98">
        <f t="shared" si="0"/>
        <v>3299.4600000000005</v>
      </c>
      <c r="P17" s="13"/>
    </row>
    <row r="18" spans="1:16" x14ac:dyDescent="0.2">
      <c r="A18" s="138">
        <v>1993</v>
      </c>
      <c r="B18" s="98">
        <v>60.959999999999994</v>
      </c>
      <c r="C18" s="98">
        <v>20.32</v>
      </c>
      <c r="D18" s="98">
        <v>30.48</v>
      </c>
      <c r="E18" s="98">
        <v>279.40000000000003</v>
      </c>
      <c r="F18" s="98">
        <v>142.24000000000004</v>
      </c>
      <c r="G18" s="98">
        <v>373.38000000000005</v>
      </c>
      <c r="H18" s="98">
        <v>269.23999999999995</v>
      </c>
      <c r="I18" s="98">
        <v>431.80000000000013</v>
      </c>
      <c r="J18" s="98">
        <v>419.1</v>
      </c>
      <c r="K18" s="98">
        <v>294.64000000000004</v>
      </c>
      <c r="L18" s="98">
        <v>469.9</v>
      </c>
      <c r="M18" s="98">
        <v>363.22000000000008</v>
      </c>
      <c r="N18" s="98">
        <f t="shared" si="0"/>
        <v>3154.6800000000007</v>
      </c>
      <c r="P18" s="13"/>
    </row>
    <row r="19" spans="1:16" x14ac:dyDescent="0.2">
      <c r="A19" s="138">
        <v>1994</v>
      </c>
      <c r="B19" s="98">
        <v>38.099999999999994</v>
      </c>
      <c r="C19" s="98">
        <v>7.62</v>
      </c>
      <c r="D19" s="98">
        <v>27.94</v>
      </c>
      <c r="E19" s="98">
        <v>38.099999999999994</v>
      </c>
      <c r="F19" s="98">
        <v>304.79999999999995</v>
      </c>
      <c r="G19" s="98">
        <v>515.62000000000012</v>
      </c>
      <c r="H19" s="98">
        <v>284.48000000000008</v>
      </c>
      <c r="I19" s="98">
        <v>342.89999999999992</v>
      </c>
      <c r="J19" s="98">
        <v>419.09999999999997</v>
      </c>
      <c r="K19" s="98">
        <v>210.82</v>
      </c>
      <c r="L19" s="98">
        <v>381.00000000000006</v>
      </c>
      <c r="M19" s="98">
        <v>129.54000000000002</v>
      </c>
      <c r="N19" s="98">
        <f t="shared" si="0"/>
        <v>2700.02</v>
      </c>
      <c r="P19" s="13"/>
    </row>
    <row r="20" spans="1:16" x14ac:dyDescent="0.2">
      <c r="A20" s="138">
        <v>1995</v>
      </c>
      <c r="B20" s="98">
        <v>30.48</v>
      </c>
      <c r="C20" s="98">
        <v>27.939999999999998</v>
      </c>
      <c r="D20" s="98">
        <v>10.16</v>
      </c>
      <c r="E20" s="98">
        <v>111.76</v>
      </c>
      <c r="F20" s="98">
        <v>474.98000000000013</v>
      </c>
      <c r="G20" s="98">
        <v>513.08000000000004</v>
      </c>
      <c r="H20" s="98">
        <v>370.84000000000009</v>
      </c>
      <c r="I20" s="98">
        <v>223.52000000000004</v>
      </c>
      <c r="J20" s="98">
        <v>322.58000000000004</v>
      </c>
      <c r="K20" s="98">
        <v>317.5</v>
      </c>
      <c r="L20" s="98">
        <v>546.10000000000014</v>
      </c>
      <c r="M20" s="98">
        <v>518.16</v>
      </c>
      <c r="N20" s="98">
        <f t="shared" si="0"/>
        <v>3467.1000000000004</v>
      </c>
      <c r="P20" s="13"/>
    </row>
    <row r="21" spans="1:16" x14ac:dyDescent="0.2">
      <c r="A21" s="138">
        <v>1996</v>
      </c>
      <c r="B21" s="98">
        <v>441.96000000000004</v>
      </c>
      <c r="C21" s="98">
        <v>93.98</v>
      </c>
      <c r="D21" s="98">
        <v>76.2</v>
      </c>
      <c r="E21" s="98">
        <v>111.76</v>
      </c>
      <c r="F21" s="98">
        <v>137.16000000000003</v>
      </c>
      <c r="G21" s="98">
        <v>55.879999999999988</v>
      </c>
      <c r="H21" s="98" t="s">
        <v>60</v>
      </c>
      <c r="I21" s="98" t="s">
        <v>60</v>
      </c>
      <c r="J21" s="98" t="s">
        <v>60</v>
      </c>
      <c r="K21" s="98" t="s">
        <v>60</v>
      </c>
      <c r="L21" s="98" t="s">
        <v>60</v>
      </c>
      <c r="M21" s="98" t="s">
        <v>60</v>
      </c>
      <c r="N21" s="98" t="str">
        <f t="shared" si="0"/>
        <v/>
      </c>
      <c r="P21" s="13"/>
    </row>
    <row r="22" spans="1:16" ht="13.5" thickBot="1" x14ac:dyDescent="0.25">
      <c r="A22" s="146"/>
      <c r="B22" s="22"/>
      <c r="C22" s="47"/>
      <c r="D22" s="98"/>
      <c r="E22" s="98"/>
      <c r="F22" s="98"/>
      <c r="G22" s="98"/>
      <c r="H22" s="98"/>
      <c r="I22" s="98"/>
      <c r="J22" s="98"/>
      <c r="K22" s="98"/>
      <c r="L22" s="98"/>
      <c r="M22" s="98"/>
      <c r="N22" s="98"/>
    </row>
    <row r="23" spans="1:16" x14ac:dyDescent="0.2">
      <c r="A23" s="185" t="s">
        <v>48</v>
      </c>
      <c r="B23" s="104">
        <f t="shared" ref="B23:N23" si="1">AVERAGE(B5:B22)</f>
        <v>73.342500000000015</v>
      </c>
      <c r="C23" s="105">
        <f t="shared" si="1"/>
        <v>24.130000000000003</v>
      </c>
      <c r="D23" s="104">
        <f t="shared" si="1"/>
        <v>21.272500000000001</v>
      </c>
      <c r="E23" s="105">
        <f t="shared" si="1"/>
        <v>133.66749999999999</v>
      </c>
      <c r="F23" s="104">
        <f t="shared" si="1"/>
        <v>315.27750000000003</v>
      </c>
      <c r="G23" s="105">
        <f t="shared" si="1"/>
        <v>341.47124999999994</v>
      </c>
      <c r="H23" s="104">
        <f t="shared" si="1"/>
        <v>322.9186666666667</v>
      </c>
      <c r="I23" s="105">
        <f t="shared" si="1"/>
        <v>379.30666666666673</v>
      </c>
      <c r="J23" s="104">
        <f t="shared" si="1"/>
        <v>353.06000000000006</v>
      </c>
      <c r="K23" s="105">
        <f t="shared" si="1"/>
        <v>425.60874999999999</v>
      </c>
      <c r="L23" s="104">
        <f t="shared" si="1"/>
        <v>437.03875000000005</v>
      </c>
      <c r="M23" s="109">
        <f t="shared" si="1"/>
        <v>256.06375000000003</v>
      </c>
      <c r="N23" s="107">
        <f t="shared" si="1"/>
        <v>3088.4706666666666</v>
      </c>
    </row>
    <row r="24" spans="1:16" x14ac:dyDescent="0.2">
      <c r="A24" s="148" t="s">
        <v>604</v>
      </c>
      <c r="B24" s="3">
        <f>STDEV(B5:B22)</f>
        <v>119.63328096033032</v>
      </c>
      <c r="C24" s="3">
        <f t="shared" ref="C24:N24" si="2">STDEV(C5:C22)</f>
        <v>23.390076528305759</v>
      </c>
      <c r="D24" s="3">
        <f t="shared" si="2"/>
        <v>20.465003461193618</v>
      </c>
      <c r="E24" s="3">
        <f t="shared" si="2"/>
        <v>107.93804639699574</v>
      </c>
      <c r="F24" s="3">
        <f t="shared" si="2"/>
        <v>139.65188565381661</v>
      </c>
      <c r="G24" s="3">
        <f t="shared" si="2"/>
        <v>141.05873858668494</v>
      </c>
      <c r="H24" s="3">
        <f t="shared" si="2"/>
        <v>108.16799222021446</v>
      </c>
      <c r="I24" s="3">
        <f t="shared" si="2"/>
        <v>111.90697046250148</v>
      </c>
      <c r="J24" s="3">
        <f t="shared" si="2"/>
        <v>129.07932465477683</v>
      </c>
      <c r="K24" s="3">
        <f t="shared" si="2"/>
        <v>145.59900585168853</v>
      </c>
      <c r="L24" s="3">
        <f t="shared" si="2"/>
        <v>181.2059777481598</v>
      </c>
      <c r="M24" s="3">
        <f t="shared" si="2"/>
        <v>162.38850915320324</v>
      </c>
      <c r="N24" s="114">
        <f t="shared" si="2"/>
        <v>569.00087395698404</v>
      </c>
    </row>
    <row r="25" spans="1:16" x14ac:dyDescent="0.2">
      <c r="A25" s="148" t="s">
        <v>605</v>
      </c>
      <c r="B25" s="3">
        <f>B24/B23*100</f>
        <v>163.11590273079088</v>
      </c>
      <c r="C25" s="3">
        <f t="shared" ref="C25:N25" si="3">C24/C23*100</f>
        <v>96.933595227127043</v>
      </c>
      <c r="D25" s="3">
        <f t="shared" si="3"/>
        <v>96.20403554445231</v>
      </c>
      <c r="E25" s="3">
        <f t="shared" si="3"/>
        <v>80.751152222489196</v>
      </c>
      <c r="F25" s="3">
        <f t="shared" si="3"/>
        <v>44.294910246946451</v>
      </c>
      <c r="G25" s="3">
        <f t="shared" si="3"/>
        <v>41.309111260958268</v>
      </c>
      <c r="H25" s="3">
        <f t="shared" si="3"/>
        <v>33.496977222401028</v>
      </c>
      <c r="I25" s="3">
        <f t="shared" si="3"/>
        <v>29.503032848311339</v>
      </c>
      <c r="J25" s="3">
        <f t="shared" si="3"/>
        <v>36.560166729387866</v>
      </c>
      <c r="K25" s="3">
        <f t="shared" si="3"/>
        <v>34.209589406159658</v>
      </c>
      <c r="L25" s="3">
        <f t="shared" si="3"/>
        <v>41.462222228157067</v>
      </c>
      <c r="M25" s="3">
        <f t="shared" si="3"/>
        <v>63.417219014094428</v>
      </c>
      <c r="N25" s="114">
        <f t="shared" si="3"/>
        <v>18.423386049869688</v>
      </c>
    </row>
    <row r="26" spans="1:16" x14ac:dyDescent="0.2">
      <c r="A26" s="148" t="s">
        <v>606</v>
      </c>
      <c r="B26" s="3">
        <f>MIN(B5:B22)</f>
        <v>0</v>
      </c>
      <c r="C26" s="3">
        <f t="shared" ref="C26:N26" si="4">MIN(C5:C22)</f>
        <v>2.54</v>
      </c>
      <c r="D26" s="3">
        <f t="shared" si="4"/>
        <v>2.54</v>
      </c>
      <c r="E26" s="3">
        <f t="shared" si="4"/>
        <v>15.239999999999998</v>
      </c>
      <c r="F26" s="3">
        <f t="shared" si="4"/>
        <v>137.16000000000003</v>
      </c>
      <c r="G26" s="3">
        <f t="shared" si="4"/>
        <v>55.879999999999988</v>
      </c>
      <c r="H26" s="3">
        <f t="shared" si="4"/>
        <v>139.69999999999999</v>
      </c>
      <c r="I26" s="3">
        <f t="shared" si="4"/>
        <v>200.66</v>
      </c>
      <c r="J26" s="3">
        <f t="shared" si="4"/>
        <v>142.23999999999998</v>
      </c>
      <c r="K26" s="3">
        <f t="shared" si="4"/>
        <v>210.82</v>
      </c>
      <c r="L26" s="3">
        <f t="shared" si="4"/>
        <v>200.66</v>
      </c>
      <c r="M26" s="3">
        <f t="shared" si="4"/>
        <v>12.7</v>
      </c>
      <c r="N26" s="114">
        <f t="shared" si="4"/>
        <v>2336.8000000000002</v>
      </c>
    </row>
    <row r="27" spans="1:16" x14ac:dyDescent="0.2">
      <c r="A27" s="148" t="s">
        <v>607</v>
      </c>
      <c r="B27" s="15">
        <f>MAX(B5:B22)</f>
        <v>441.96000000000004</v>
      </c>
      <c r="C27" s="15">
        <f t="shared" ref="C27:N27" si="5">MAX(C5:C22)</f>
        <v>93.98</v>
      </c>
      <c r="D27" s="15">
        <f t="shared" si="5"/>
        <v>76.2</v>
      </c>
      <c r="E27" s="15">
        <f t="shared" si="5"/>
        <v>360.68000000000006</v>
      </c>
      <c r="F27" s="15">
        <f t="shared" si="5"/>
        <v>581.66</v>
      </c>
      <c r="G27" s="15">
        <f t="shared" si="5"/>
        <v>515.62000000000012</v>
      </c>
      <c r="H27" s="15">
        <f t="shared" si="5"/>
        <v>510.54000000000013</v>
      </c>
      <c r="I27" s="15">
        <f t="shared" si="5"/>
        <v>556.26</v>
      </c>
      <c r="J27" s="15">
        <f t="shared" si="5"/>
        <v>612.1400000000001</v>
      </c>
      <c r="K27" s="15">
        <f t="shared" si="5"/>
        <v>728.9799999999999</v>
      </c>
      <c r="L27" s="15">
        <f t="shared" si="5"/>
        <v>955.03999999999985</v>
      </c>
      <c r="M27" s="15">
        <f t="shared" si="5"/>
        <v>581.65999999999985</v>
      </c>
      <c r="N27" s="164">
        <f t="shared" si="5"/>
        <v>4384.04</v>
      </c>
    </row>
    <row r="28" spans="1:16" x14ac:dyDescent="0.2">
      <c r="A28" s="148" t="s">
        <v>608</v>
      </c>
      <c r="B28" s="15">
        <f>QUARTILE(B5:B22,1)</f>
        <v>11.43</v>
      </c>
      <c r="C28" s="15">
        <f t="shared" ref="C28:N28" si="6">QUARTILE(C5:C22,1)</f>
        <v>7.62</v>
      </c>
      <c r="D28" s="15">
        <f t="shared" si="6"/>
        <v>9.5250000000000004</v>
      </c>
      <c r="E28" s="15">
        <f t="shared" si="6"/>
        <v>40.004999999999995</v>
      </c>
      <c r="F28" s="15">
        <f t="shared" si="6"/>
        <v>209.55000000000004</v>
      </c>
      <c r="G28" s="15">
        <f t="shared" si="6"/>
        <v>249.55499999999995</v>
      </c>
      <c r="H28" s="15">
        <f t="shared" si="6"/>
        <v>247.64999999999998</v>
      </c>
      <c r="I28" s="15">
        <f t="shared" si="6"/>
        <v>283.20999999999998</v>
      </c>
      <c r="J28" s="15">
        <f t="shared" si="6"/>
        <v>281.94</v>
      </c>
      <c r="K28" s="15">
        <f t="shared" si="6"/>
        <v>313.69</v>
      </c>
      <c r="L28" s="15">
        <f t="shared" si="6"/>
        <v>307.34000000000003</v>
      </c>
      <c r="M28" s="15">
        <f t="shared" si="6"/>
        <v>122.55500000000004</v>
      </c>
      <c r="N28" s="164">
        <f t="shared" si="6"/>
        <v>2719.0699999999997</v>
      </c>
    </row>
    <row r="29" spans="1:16" x14ac:dyDescent="0.2">
      <c r="A29" s="148" t="s">
        <v>609</v>
      </c>
      <c r="B29" s="15">
        <f>QUARTILE(B5:B22,2)</f>
        <v>34.29</v>
      </c>
      <c r="C29" s="15">
        <f t="shared" ref="C29:N29" si="7">QUARTILE(C5:C22,2)</f>
        <v>17.78</v>
      </c>
      <c r="D29" s="15">
        <f t="shared" si="7"/>
        <v>15.239999999999998</v>
      </c>
      <c r="E29" s="15">
        <f t="shared" si="7"/>
        <v>111.76</v>
      </c>
      <c r="F29" s="15">
        <f t="shared" si="7"/>
        <v>307.33999999999997</v>
      </c>
      <c r="G29" s="15">
        <f t="shared" si="7"/>
        <v>346.71000000000004</v>
      </c>
      <c r="H29" s="15">
        <f t="shared" si="7"/>
        <v>358.14000000000004</v>
      </c>
      <c r="I29" s="15">
        <f t="shared" si="7"/>
        <v>373.38</v>
      </c>
      <c r="J29" s="15">
        <f t="shared" si="7"/>
        <v>322.58000000000004</v>
      </c>
      <c r="K29" s="15">
        <f t="shared" si="7"/>
        <v>405.13</v>
      </c>
      <c r="L29" s="15">
        <f t="shared" si="7"/>
        <v>435.61000000000013</v>
      </c>
      <c r="M29" s="15">
        <f t="shared" si="7"/>
        <v>273.05</v>
      </c>
      <c r="N29" s="164">
        <f t="shared" si="7"/>
        <v>3154.6800000000003</v>
      </c>
    </row>
    <row r="30" spans="1:16" x14ac:dyDescent="0.2">
      <c r="A30" s="148" t="s">
        <v>610</v>
      </c>
      <c r="B30" s="15">
        <f>QUARTILE(B5:B22,3)</f>
        <v>61.594999999999992</v>
      </c>
      <c r="C30" s="15">
        <f t="shared" ref="C30:N30" si="8">QUARTILE(C5:C22,3)</f>
        <v>35.559999999999995</v>
      </c>
      <c r="D30" s="15">
        <f t="shared" si="8"/>
        <v>28.575000000000003</v>
      </c>
      <c r="E30" s="15">
        <f t="shared" si="8"/>
        <v>188.59499999999997</v>
      </c>
      <c r="F30" s="15">
        <f t="shared" si="8"/>
        <v>408.94</v>
      </c>
      <c r="G30" s="15">
        <f t="shared" si="8"/>
        <v>456.56499999999994</v>
      </c>
      <c r="H30" s="15">
        <f t="shared" si="8"/>
        <v>375.92000000000007</v>
      </c>
      <c r="I30" s="15">
        <f t="shared" si="8"/>
        <v>464.82000000000005</v>
      </c>
      <c r="J30" s="15">
        <f t="shared" si="8"/>
        <v>432.43500000000006</v>
      </c>
      <c r="K30" s="15">
        <f t="shared" si="8"/>
        <v>485.14</v>
      </c>
      <c r="L30" s="15">
        <f t="shared" si="8"/>
        <v>472.43999999999994</v>
      </c>
      <c r="M30" s="15">
        <f t="shared" si="8"/>
        <v>354.96500000000003</v>
      </c>
      <c r="N30" s="164">
        <f t="shared" si="8"/>
        <v>3268.9800000000005</v>
      </c>
    </row>
    <row r="31" spans="1:16" x14ac:dyDescent="0.2">
      <c r="A31" s="148" t="s">
        <v>612</v>
      </c>
      <c r="B31" s="10">
        <f>COUNT(B5:B22)</f>
        <v>16</v>
      </c>
      <c r="C31" s="10">
        <f t="shared" ref="C31:N31" si="9">COUNT(C5:C22)</f>
        <v>16</v>
      </c>
      <c r="D31" s="10">
        <f t="shared" si="9"/>
        <v>16</v>
      </c>
      <c r="E31" s="10">
        <f t="shared" si="9"/>
        <v>16</v>
      </c>
      <c r="F31" s="10">
        <f t="shared" si="9"/>
        <v>16</v>
      </c>
      <c r="G31" s="10">
        <f t="shared" si="9"/>
        <v>16</v>
      </c>
      <c r="H31" s="10">
        <f t="shared" si="9"/>
        <v>15</v>
      </c>
      <c r="I31" s="10">
        <f t="shared" si="9"/>
        <v>15</v>
      </c>
      <c r="J31" s="10">
        <f t="shared" si="9"/>
        <v>16</v>
      </c>
      <c r="K31" s="10">
        <f t="shared" si="9"/>
        <v>16</v>
      </c>
      <c r="L31" s="10">
        <f t="shared" si="9"/>
        <v>16</v>
      </c>
      <c r="M31" s="10">
        <f t="shared" si="9"/>
        <v>16</v>
      </c>
      <c r="N31" s="142">
        <f t="shared" si="9"/>
        <v>15</v>
      </c>
    </row>
    <row r="32" spans="1:16" x14ac:dyDescent="0.2">
      <c r="A32" s="148" t="s">
        <v>613</v>
      </c>
      <c r="B32" s="15">
        <f>B23</f>
        <v>73.342500000000015</v>
      </c>
      <c r="C32" s="15">
        <f t="shared" ref="C32:M32" si="10">B32+C23</f>
        <v>97.472500000000025</v>
      </c>
      <c r="D32" s="15">
        <f t="shared" si="10"/>
        <v>118.74500000000003</v>
      </c>
      <c r="E32" s="15">
        <f t="shared" si="10"/>
        <v>252.41250000000002</v>
      </c>
      <c r="F32" s="15">
        <f t="shared" si="10"/>
        <v>567.69000000000005</v>
      </c>
      <c r="G32" s="15">
        <f t="shared" si="10"/>
        <v>909.16125</v>
      </c>
      <c r="H32" s="15">
        <f t="shared" si="10"/>
        <v>1232.0799166666666</v>
      </c>
      <c r="I32" s="15">
        <f t="shared" si="10"/>
        <v>1611.3865833333334</v>
      </c>
      <c r="J32" s="15">
        <f t="shared" si="10"/>
        <v>1964.4465833333334</v>
      </c>
      <c r="K32" s="15">
        <f t="shared" si="10"/>
        <v>2390.0553333333332</v>
      </c>
      <c r="L32" s="15">
        <f t="shared" si="10"/>
        <v>2827.0940833333334</v>
      </c>
      <c r="M32" s="15">
        <f t="shared" si="10"/>
        <v>3083.1578333333337</v>
      </c>
      <c r="N32" s="114"/>
    </row>
    <row r="33" spans="2:14" x14ac:dyDescent="0.2">
      <c r="B33" s="4"/>
      <c r="C33" s="4"/>
      <c r="D33" s="4"/>
      <c r="E33" s="4"/>
      <c r="F33" s="4"/>
      <c r="G33" s="4"/>
      <c r="H33" s="4"/>
      <c r="I33" s="4"/>
      <c r="J33" s="4"/>
      <c r="K33" s="4"/>
      <c r="L33" s="4"/>
      <c r="M33" s="4"/>
      <c r="N33" s="1"/>
    </row>
    <row r="34" spans="2:14" x14ac:dyDescent="0.2">
      <c r="B34" s="4"/>
      <c r="C34" s="4"/>
      <c r="D34" s="4"/>
      <c r="E34" s="4"/>
      <c r="F34" s="4"/>
      <c r="G34" s="4"/>
      <c r="H34" s="4"/>
      <c r="I34" s="4"/>
      <c r="J34" s="4"/>
      <c r="K34" s="4"/>
      <c r="L34" s="4"/>
      <c r="M34" s="4"/>
      <c r="N34" s="1"/>
    </row>
    <row r="35" spans="2:14" x14ac:dyDescent="0.2">
      <c r="B35" s="4"/>
      <c r="C35" s="4"/>
      <c r="D35" s="4"/>
      <c r="E35" s="4"/>
      <c r="F35" s="4"/>
      <c r="G35" s="4"/>
      <c r="H35" s="4"/>
      <c r="I35" s="4"/>
      <c r="J35" s="4"/>
      <c r="K35" s="4"/>
      <c r="L35" s="4"/>
      <c r="M35" s="4"/>
      <c r="N35" s="1"/>
    </row>
    <row r="36" spans="2:14" x14ac:dyDescent="0.2">
      <c r="B36" s="4"/>
      <c r="C36" s="4"/>
      <c r="D36" s="4"/>
      <c r="E36" s="4"/>
      <c r="F36" s="4"/>
      <c r="G36" s="4"/>
      <c r="H36" s="4"/>
      <c r="I36" s="4"/>
      <c r="J36" s="4"/>
      <c r="K36" s="4"/>
      <c r="L36" s="4"/>
      <c r="M36" s="4"/>
      <c r="N36" s="1"/>
    </row>
    <row r="37" spans="2:14" x14ac:dyDescent="0.2">
      <c r="B37" s="1"/>
      <c r="C37" s="1"/>
      <c r="D37" s="1"/>
      <c r="E37" s="1"/>
      <c r="F37" s="1"/>
      <c r="G37" s="1"/>
      <c r="H37" s="1"/>
      <c r="I37" s="1"/>
      <c r="J37" s="1"/>
      <c r="K37" s="1"/>
      <c r="L37" s="1"/>
      <c r="M37" s="1"/>
      <c r="N37" s="1"/>
    </row>
    <row r="38" spans="2:14" x14ac:dyDescent="0.2">
      <c r="B38" s="1"/>
      <c r="C38" s="1"/>
      <c r="D38" s="1"/>
      <c r="E38" s="1"/>
      <c r="F38" s="1"/>
      <c r="G38" s="1"/>
      <c r="H38" s="1"/>
      <c r="I38" s="1"/>
      <c r="J38" s="1"/>
      <c r="K38" s="1"/>
      <c r="L38" s="1"/>
      <c r="M38" s="1"/>
      <c r="N38" s="1"/>
    </row>
    <row r="39" spans="2:14" x14ac:dyDescent="0.2">
      <c r="B39" s="1"/>
      <c r="C39" s="1"/>
      <c r="D39" s="1"/>
      <c r="E39" s="1"/>
      <c r="F39" s="1"/>
      <c r="G39" s="1"/>
      <c r="H39" s="1"/>
      <c r="I39" s="1"/>
      <c r="J39" s="1"/>
      <c r="K39" s="1"/>
      <c r="L39" s="1"/>
      <c r="M39" s="1"/>
      <c r="N39" s="1"/>
    </row>
    <row r="40" spans="2:14" x14ac:dyDescent="0.2">
      <c r="B40" s="1"/>
      <c r="C40" s="1"/>
      <c r="D40" s="1"/>
      <c r="E40" s="1"/>
      <c r="F40" s="1"/>
      <c r="G40" s="1"/>
      <c r="H40" s="1"/>
      <c r="I40" s="1"/>
      <c r="J40" s="1"/>
      <c r="K40" s="1"/>
      <c r="L40" s="1"/>
      <c r="M40" s="1"/>
      <c r="N40" s="1"/>
    </row>
    <row r="41" spans="2:14" x14ac:dyDescent="0.2">
      <c r="B41" s="1"/>
      <c r="C41" s="1"/>
      <c r="D41" s="1"/>
      <c r="E41" s="1"/>
      <c r="F41" s="1"/>
      <c r="G41" s="1"/>
      <c r="H41" s="1"/>
      <c r="I41" s="1"/>
      <c r="J41" s="1"/>
      <c r="K41" s="1"/>
      <c r="L41" s="1"/>
      <c r="M41" s="1"/>
      <c r="N41" s="1"/>
    </row>
    <row r="42" spans="2:14" x14ac:dyDescent="0.2">
      <c r="B42" s="1"/>
      <c r="C42" s="1"/>
      <c r="D42" s="1"/>
      <c r="E42" s="1"/>
      <c r="F42" s="1"/>
      <c r="G42" s="1"/>
      <c r="H42" s="1"/>
      <c r="I42" s="1"/>
      <c r="J42" s="1"/>
      <c r="K42" s="1"/>
      <c r="L42" s="1"/>
      <c r="M42" s="1"/>
      <c r="N42" s="1"/>
    </row>
    <row r="43" spans="2:14" x14ac:dyDescent="0.2">
      <c r="B43" s="1"/>
      <c r="C43" s="1"/>
      <c r="D43" s="1"/>
      <c r="E43" s="1"/>
      <c r="F43" s="1"/>
      <c r="G43" s="1"/>
      <c r="H43" s="1"/>
      <c r="I43" s="1"/>
      <c r="J43" s="1"/>
      <c r="K43" s="1"/>
      <c r="L43" s="1"/>
      <c r="M43" s="1"/>
      <c r="N43" s="1"/>
    </row>
    <row r="44" spans="2:14" x14ac:dyDescent="0.2">
      <c r="B44" s="1"/>
      <c r="C44" s="1"/>
      <c r="D44" s="1"/>
      <c r="E44" s="1"/>
      <c r="F44" s="1"/>
      <c r="G44" s="1"/>
      <c r="H44" s="1"/>
      <c r="I44" s="1"/>
      <c r="J44" s="1"/>
      <c r="K44" s="1"/>
      <c r="L44" s="1"/>
      <c r="M44" s="1"/>
      <c r="N44" s="1"/>
    </row>
    <row r="45" spans="2:14" x14ac:dyDescent="0.2">
      <c r="B45" s="1"/>
      <c r="C45" s="1"/>
      <c r="D45" s="1"/>
      <c r="E45" s="1"/>
      <c r="F45" s="1"/>
      <c r="G45" s="1"/>
      <c r="H45" s="1"/>
      <c r="I45" s="1"/>
      <c r="J45" s="1"/>
      <c r="K45" s="1"/>
      <c r="L45" s="1"/>
      <c r="M45" s="1"/>
      <c r="N45" s="1"/>
    </row>
    <row r="46" spans="2:14" x14ac:dyDescent="0.2">
      <c r="B46" s="1"/>
      <c r="C46" s="1"/>
      <c r="D46" s="1"/>
      <c r="E46" s="1"/>
      <c r="F46" s="1"/>
      <c r="G46" s="1"/>
      <c r="H46" s="1"/>
      <c r="I46" s="1"/>
      <c r="J46" s="1"/>
      <c r="K46" s="1"/>
      <c r="L46" s="1"/>
      <c r="M46" s="1"/>
      <c r="N46" s="1"/>
    </row>
    <row r="47" spans="2:14" x14ac:dyDescent="0.2">
      <c r="B47" s="1"/>
      <c r="C47" s="1"/>
      <c r="D47" s="1"/>
      <c r="E47" s="1"/>
      <c r="F47" s="1"/>
      <c r="G47" s="1"/>
      <c r="H47" s="1"/>
      <c r="I47" s="1"/>
      <c r="J47" s="1"/>
      <c r="K47" s="1"/>
      <c r="L47" s="1"/>
      <c r="M47" s="1"/>
      <c r="N47" s="1"/>
    </row>
    <row r="48" spans="2:14" x14ac:dyDescent="0.2">
      <c r="B48" s="1"/>
      <c r="C48" s="1"/>
      <c r="D48" s="1"/>
      <c r="E48" s="1"/>
      <c r="F48" s="1"/>
      <c r="G48" s="1"/>
      <c r="H48" s="1"/>
      <c r="I48" s="1"/>
      <c r="J48" s="1"/>
      <c r="K48" s="1"/>
      <c r="L48" s="1"/>
      <c r="M48" s="1"/>
      <c r="N48" s="1"/>
    </row>
    <row r="49" spans="2:14" x14ac:dyDescent="0.2">
      <c r="B49" s="1"/>
      <c r="C49" s="1"/>
      <c r="D49" s="1"/>
      <c r="F49" s="1"/>
      <c r="G49" s="1"/>
      <c r="H49" s="1"/>
      <c r="I49" s="1"/>
      <c r="J49" s="1"/>
      <c r="K49" s="1"/>
      <c r="L49" s="1"/>
      <c r="M49" s="1"/>
      <c r="N49" s="1"/>
    </row>
    <row r="50" spans="2:14" x14ac:dyDescent="0.2">
      <c r="B50" s="1"/>
      <c r="C50" s="1"/>
      <c r="D50" s="2"/>
      <c r="E50" s="1"/>
      <c r="F50" s="1"/>
      <c r="G50" s="2"/>
      <c r="H50" s="2"/>
      <c r="I50" s="2"/>
      <c r="J50" s="2"/>
      <c r="K50" s="1"/>
      <c r="L50" s="1"/>
      <c r="M50" s="1"/>
      <c r="N50" s="1"/>
    </row>
    <row r="51" spans="2:14" x14ac:dyDescent="0.2">
      <c r="B51" s="1"/>
      <c r="C51" s="1"/>
      <c r="D51" s="1"/>
      <c r="E51" s="1"/>
      <c r="F51" s="1"/>
      <c r="G51" s="1"/>
      <c r="H51" s="1"/>
      <c r="I51" s="1"/>
      <c r="J51" s="1"/>
      <c r="K51" s="1"/>
      <c r="L51" s="1"/>
      <c r="M51" s="1"/>
      <c r="N51" s="1"/>
    </row>
    <row r="52" spans="2:14" x14ac:dyDescent="0.2">
      <c r="B52" s="1"/>
      <c r="C52" s="1"/>
      <c r="D52" s="1"/>
      <c r="E52" s="1"/>
      <c r="F52" s="1"/>
      <c r="G52" s="1"/>
      <c r="H52" s="1"/>
      <c r="I52" s="1"/>
      <c r="J52" s="1"/>
      <c r="K52" s="1"/>
      <c r="L52" s="1"/>
      <c r="M52" s="1"/>
      <c r="N52" s="1"/>
    </row>
    <row r="53" spans="2:14" x14ac:dyDescent="0.2">
      <c r="B53" s="1"/>
      <c r="C53" s="1"/>
      <c r="D53" s="1"/>
      <c r="E53" s="1"/>
      <c r="F53" s="1"/>
      <c r="G53" s="1"/>
      <c r="H53" s="1"/>
      <c r="I53" s="1"/>
      <c r="J53" s="1"/>
      <c r="K53" s="1"/>
      <c r="L53" s="1"/>
      <c r="M53" s="1"/>
      <c r="N53" s="1"/>
    </row>
    <row r="54" spans="2:14" x14ac:dyDescent="0.2">
      <c r="B54" s="1"/>
      <c r="C54" s="1"/>
      <c r="D54" s="1"/>
      <c r="E54" s="1"/>
      <c r="F54" s="2"/>
      <c r="G54" s="2"/>
      <c r="H54" s="2"/>
      <c r="I54" s="2"/>
      <c r="J54" s="1"/>
      <c r="K54" s="2"/>
      <c r="L54" s="2"/>
      <c r="M54" s="2"/>
      <c r="N54" s="1"/>
    </row>
    <row r="55" spans="2:14" x14ac:dyDescent="0.2">
      <c r="B55" s="2"/>
      <c r="C55" s="2"/>
      <c r="D55" s="2"/>
      <c r="E55" s="1"/>
      <c r="F55" s="1"/>
      <c r="G55" s="1"/>
      <c r="H55" s="1"/>
      <c r="I55" s="1"/>
      <c r="J55" s="1"/>
      <c r="K55" s="1"/>
      <c r="L55" s="1"/>
      <c r="M55" s="1"/>
      <c r="N55" s="1"/>
    </row>
    <row r="56" spans="2:14" x14ac:dyDescent="0.2">
      <c r="B56" s="1"/>
      <c r="D56" s="1"/>
      <c r="E56" s="1"/>
      <c r="F56" s="1"/>
      <c r="G56" s="1"/>
      <c r="H56" s="1"/>
      <c r="I56" s="1"/>
      <c r="J56" s="1"/>
      <c r="K56" s="1"/>
      <c r="L56" s="1"/>
      <c r="M56" s="1"/>
      <c r="N56" s="1"/>
    </row>
    <row r="57" spans="2:14" x14ac:dyDescent="0.2">
      <c r="B57" s="2"/>
      <c r="C57" s="2"/>
      <c r="D57" s="1"/>
      <c r="E57" s="1"/>
      <c r="F57" s="1"/>
      <c r="G57" s="1"/>
      <c r="H57" s="1"/>
      <c r="I57" s="1"/>
      <c r="J57" s="1"/>
      <c r="K57" s="1"/>
      <c r="L57" s="1"/>
      <c r="M57" s="1"/>
      <c r="N57" s="1"/>
    </row>
    <row r="58" spans="2:14" x14ac:dyDescent="0.2">
      <c r="B58" s="1"/>
      <c r="C58" s="1"/>
      <c r="D58" s="1"/>
      <c r="E58" s="1"/>
      <c r="F58" s="1"/>
      <c r="G58" s="1"/>
      <c r="H58" s="1"/>
      <c r="I58" s="1"/>
      <c r="J58" s="1"/>
      <c r="K58" s="1"/>
      <c r="L58" s="1"/>
      <c r="M58" s="1"/>
      <c r="N58" s="1"/>
    </row>
    <row r="59" spans="2:14" x14ac:dyDescent="0.2">
      <c r="B59" s="1"/>
      <c r="C59" s="1"/>
      <c r="D59" s="1"/>
      <c r="E59" s="1"/>
      <c r="F59" s="1"/>
      <c r="G59" s="1"/>
      <c r="H59" s="1"/>
      <c r="I59" s="1"/>
      <c r="J59" s="1"/>
      <c r="K59" s="1"/>
      <c r="L59" s="1"/>
      <c r="M59" s="1"/>
      <c r="N59" s="1"/>
    </row>
    <row r="60" spans="2:14" x14ac:dyDescent="0.2">
      <c r="B60" s="1"/>
      <c r="C60" s="1"/>
      <c r="D60" s="1"/>
      <c r="E60" s="2"/>
      <c r="F60" s="1"/>
      <c r="G60" s="1"/>
      <c r="H60" s="1"/>
      <c r="I60" s="1"/>
      <c r="J60" s="1"/>
      <c r="K60" s="1"/>
      <c r="L60" s="1"/>
      <c r="M60" s="1"/>
      <c r="N60" s="1"/>
    </row>
    <row r="61" spans="2:14" x14ac:dyDescent="0.2">
      <c r="B61" s="1"/>
      <c r="C61" s="1"/>
      <c r="D61" s="1"/>
      <c r="E61" s="1"/>
      <c r="F61" s="1"/>
      <c r="G61" s="1"/>
      <c r="H61" s="1"/>
      <c r="I61" s="1"/>
      <c r="J61" s="1"/>
      <c r="K61" s="1"/>
      <c r="L61" s="1"/>
      <c r="M61" s="1"/>
      <c r="N61" s="1"/>
    </row>
    <row r="62" spans="2:14" x14ac:dyDescent="0.2">
      <c r="B62" s="1"/>
      <c r="C62" s="1"/>
      <c r="D62" s="1"/>
      <c r="E62" s="1"/>
      <c r="F62" s="1"/>
      <c r="G62" s="1"/>
      <c r="H62" s="1"/>
      <c r="I62" s="1"/>
      <c r="J62" s="1"/>
      <c r="K62" s="1"/>
      <c r="L62" s="1"/>
      <c r="M62" s="1"/>
      <c r="N62" s="1"/>
    </row>
    <row r="63" spans="2:14" x14ac:dyDescent="0.2">
      <c r="B63" s="1"/>
      <c r="C63" s="1"/>
      <c r="D63" s="1"/>
      <c r="E63" s="1"/>
      <c r="F63" s="1"/>
      <c r="G63" s="1"/>
      <c r="H63" s="1"/>
      <c r="I63" s="1"/>
      <c r="J63" s="1"/>
      <c r="K63" s="1"/>
      <c r="L63" s="1"/>
      <c r="M63" s="1"/>
      <c r="N63" s="1"/>
    </row>
    <row r="64" spans="2:14" x14ac:dyDescent="0.2">
      <c r="B64" s="1"/>
      <c r="C64" s="1"/>
      <c r="D64" s="1"/>
      <c r="E64" s="1"/>
      <c r="F64" s="1"/>
      <c r="G64" s="1"/>
      <c r="H64" s="1"/>
      <c r="I64" s="1"/>
      <c r="J64" s="1"/>
      <c r="K64" s="1"/>
      <c r="L64" s="1"/>
      <c r="M64" s="1"/>
      <c r="N64" s="1"/>
    </row>
    <row r="65" spans="2:14" x14ac:dyDescent="0.2">
      <c r="B65" s="1"/>
      <c r="C65" s="1"/>
      <c r="D65" s="1"/>
      <c r="E65" s="1"/>
      <c r="F65" s="1"/>
      <c r="G65" s="1"/>
      <c r="H65" s="1"/>
      <c r="I65" s="1"/>
      <c r="J65" s="1"/>
      <c r="K65" s="1"/>
      <c r="L65" s="1"/>
      <c r="M65" s="1"/>
      <c r="N65" s="1"/>
    </row>
    <row r="66" spans="2:14" x14ac:dyDescent="0.2">
      <c r="B66" s="1"/>
      <c r="C66" s="1"/>
      <c r="D66" s="1"/>
      <c r="E66" s="1"/>
      <c r="F66" s="1"/>
      <c r="G66" s="1"/>
      <c r="H66" s="1"/>
      <c r="I66" s="1"/>
      <c r="J66" s="1"/>
      <c r="K66" s="1"/>
      <c r="L66" s="1"/>
      <c r="M66" s="1"/>
      <c r="N66" s="1"/>
    </row>
    <row r="67" spans="2:14" x14ac:dyDescent="0.2">
      <c r="B67" s="1"/>
      <c r="C67" s="1"/>
      <c r="D67" s="1"/>
      <c r="E67" s="1"/>
      <c r="F67" s="1"/>
      <c r="G67" s="1"/>
      <c r="H67" s="1"/>
      <c r="I67" s="1"/>
      <c r="J67" s="1"/>
      <c r="K67" s="1"/>
      <c r="L67" s="1"/>
      <c r="M67" s="1"/>
      <c r="N67" s="1"/>
    </row>
    <row r="68" spans="2:14" x14ac:dyDescent="0.2">
      <c r="B68" s="1"/>
      <c r="C68" s="1"/>
      <c r="D68" s="1"/>
      <c r="E68" s="1"/>
      <c r="F68" s="1"/>
      <c r="G68" s="1"/>
      <c r="H68" s="1"/>
      <c r="I68" s="1"/>
      <c r="J68" s="1"/>
      <c r="K68" s="1"/>
      <c r="L68" s="1"/>
      <c r="M68" s="1"/>
      <c r="N68" s="1"/>
    </row>
    <row r="69" spans="2:14" x14ac:dyDescent="0.2">
      <c r="B69" s="1"/>
      <c r="C69" s="1"/>
      <c r="D69" s="1"/>
      <c r="E69" s="1"/>
      <c r="F69" s="1"/>
      <c r="G69" s="1"/>
      <c r="H69" s="1"/>
      <c r="I69" s="1"/>
      <c r="J69" s="1"/>
      <c r="K69" s="1"/>
      <c r="L69" s="1"/>
      <c r="M69" s="1"/>
      <c r="N69" s="1"/>
    </row>
    <row r="70" spans="2:14" x14ac:dyDescent="0.2">
      <c r="B70" s="1"/>
      <c r="C70" s="1"/>
      <c r="D70" s="1"/>
      <c r="E70" s="1"/>
      <c r="F70" s="1"/>
      <c r="G70" s="1"/>
      <c r="H70" s="1"/>
      <c r="I70" s="1"/>
      <c r="J70" s="1"/>
      <c r="K70" s="1"/>
      <c r="L70" s="1"/>
      <c r="M70" s="1"/>
      <c r="N70" s="1"/>
    </row>
    <row r="71" spans="2:14" x14ac:dyDescent="0.2">
      <c r="B71" s="1"/>
      <c r="C71" s="1"/>
      <c r="D71" s="1"/>
      <c r="E71" s="1"/>
      <c r="F71" s="1"/>
      <c r="G71" s="1"/>
      <c r="H71" s="1"/>
      <c r="I71" s="1"/>
      <c r="J71" s="1"/>
      <c r="K71" s="1"/>
      <c r="L71" s="1"/>
      <c r="M71" s="1"/>
      <c r="N71" s="1"/>
    </row>
    <row r="72" spans="2:14" x14ac:dyDescent="0.2">
      <c r="B72" s="1"/>
      <c r="C72" s="1"/>
      <c r="D72" s="1"/>
      <c r="E72" s="1"/>
      <c r="F72" s="1"/>
      <c r="G72" s="1"/>
      <c r="H72" s="1"/>
      <c r="I72" s="1"/>
      <c r="J72" s="1"/>
      <c r="K72" s="1"/>
      <c r="L72" s="1"/>
      <c r="M72" s="1"/>
      <c r="N72" s="1"/>
    </row>
    <row r="73" spans="2:14" x14ac:dyDescent="0.2">
      <c r="B73" s="1"/>
      <c r="C73" s="1"/>
      <c r="D73" s="1"/>
      <c r="E73" s="1"/>
      <c r="F73" s="1"/>
      <c r="G73" s="1"/>
      <c r="H73" s="1"/>
      <c r="I73" s="1"/>
      <c r="J73" s="1"/>
      <c r="K73" s="1"/>
      <c r="L73" s="1"/>
      <c r="M73" s="1"/>
      <c r="N73" s="1"/>
    </row>
    <row r="74" spans="2:14" x14ac:dyDescent="0.2">
      <c r="B74" s="1"/>
      <c r="C74" s="1"/>
      <c r="D74" s="1"/>
      <c r="E74" s="1"/>
      <c r="F74" s="1"/>
      <c r="G74" s="1"/>
      <c r="H74" s="1"/>
      <c r="I74" s="1"/>
      <c r="J74" s="1"/>
      <c r="K74" s="1"/>
      <c r="L74" s="1"/>
      <c r="M74" s="1"/>
      <c r="N74" s="1"/>
    </row>
    <row r="75" spans="2:14" x14ac:dyDescent="0.2">
      <c r="B75" s="1"/>
      <c r="C75" s="1"/>
      <c r="D75" s="1"/>
      <c r="E75" s="1"/>
      <c r="F75" s="1"/>
      <c r="G75" s="1"/>
      <c r="H75" s="1"/>
      <c r="I75" s="1"/>
      <c r="J75" s="1"/>
      <c r="K75" s="1"/>
      <c r="L75" s="1"/>
      <c r="M75" s="1"/>
      <c r="N75" s="1"/>
    </row>
    <row r="76" spans="2:14" x14ac:dyDescent="0.2">
      <c r="B76" s="1"/>
      <c r="C76" s="1"/>
      <c r="D76" s="1"/>
      <c r="E76" s="1"/>
      <c r="F76" s="1"/>
      <c r="G76" s="1"/>
      <c r="H76" s="1"/>
      <c r="I76" s="1"/>
      <c r="J76" s="1"/>
      <c r="K76" s="1"/>
      <c r="L76" s="1"/>
      <c r="M76" s="1"/>
      <c r="N76" s="1"/>
    </row>
    <row r="77" spans="2:14" x14ac:dyDescent="0.2">
      <c r="B77" s="1"/>
      <c r="C77" s="1"/>
      <c r="D77" s="1"/>
      <c r="E77" s="1"/>
      <c r="F77" s="1"/>
      <c r="G77" s="1"/>
      <c r="H77" s="1"/>
      <c r="I77" s="1"/>
      <c r="J77" s="1"/>
      <c r="K77" s="1"/>
      <c r="L77" s="1"/>
      <c r="M77" s="1"/>
      <c r="N77" s="1"/>
    </row>
    <row r="78" spans="2:14" x14ac:dyDescent="0.2">
      <c r="B78" s="1"/>
      <c r="C78" s="1"/>
      <c r="D78" s="1"/>
      <c r="E78" s="1"/>
      <c r="F78" s="1"/>
      <c r="G78" s="1"/>
      <c r="H78" s="1"/>
      <c r="I78" s="1"/>
      <c r="J78" s="1"/>
      <c r="K78" s="1"/>
      <c r="L78" s="1"/>
      <c r="M78" s="1"/>
      <c r="N78" s="1"/>
    </row>
    <row r="79" spans="2:14" x14ac:dyDescent="0.2">
      <c r="B79" s="1"/>
      <c r="C79" s="1"/>
      <c r="D79" s="1"/>
      <c r="E79" s="1"/>
      <c r="F79" s="1"/>
      <c r="G79" s="1"/>
      <c r="H79" s="1"/>
      <c r="I79" s="1"/>
      <c r="J79" s="1"/>
      <c r="K79" s="1"/>
      <c r="L79" s="1"/>
      <c r="M79" s="1"/>
      <c r="N79" s="1"/>
    </row>
    <row r="80" spans="2:14" x14ac:dyDescent="0.2">
      <c r="B80" s="1"/>
      <c r="C80" s="1"/>
      <c r="D80" s="1"/>
      <c r="E80" s="1"/>
      <c r="F80" s="1"/>
      <c r="G80" s="1"/>
      <c r="H80" s="1"/>
      <c r="I80" s="1"/>
      <c r="J80" s="1"/>
      <c r="K80" s="1"/>
      <c r="L80" s="1"/>
      <c r="M80" s="1"/>
      <c r="N80" s="1"/>
    </row>
    <row r="81" spans="2:14" x14ac:dyDescent="0.2">
      <c r="B81" s="1"/>
      <c r="C81" s="1"/>
      <c r="D81" s="1"/>
      <c r="E81" s="1"/>
      <c r="F81" s="1"/>
      <c r="G81" s="1"/>
      <c r="H81" s="1"/>
      <c r="I81" s="1"/>
      <c r="J81" s="1"/>
      <c r="K81" s="1"/>
      <c r="L81" s="1"/>
      <c r="M81" s="1"/>
      <c r="N81" s="1"/>
    </row>
    <row r="82" spans="2:14" x14ac:dyDescent="0.2">
      <c r="B82" s="1"/>
      <c r="C82" s="1"/>
      <c r="D82" s="1"/>
      <c r="E82" s="1"/>
      <c r="F82" s="1"/>
      <c r="G82" s="1"/>
      <c r="H82" s="1"/>
      <c r="I82" s="1"/>
      <c r="J82" s="1"/>
      <c r="K82" s="1"/>
      <c r="L82" s="1"/>
      <c r="M82" s="1"/>
      <c r="N82" s="1"/>
    </row>
    <row r="83" spans="2:14" x14ac:dyDescent="0.2">
      <c r="B83" s="1"/>
      <c r="C83" s="1"/>
      <c r="D83" s="1"/>
      <c r="E83" s="1"/>
      <c r="F83" s="1"/>
      <c r="G83" s="1"/>
      <c r="H83" s="1"/>
      <c r="I83" s="1"/>
      <c r="J83" s="1"/>
      <c r="K83" s="1"/>
      <c r="L83" s="1"/>
      <c r="M83" s="1"/>
      <c r="N83" s="1"/>
    </row>
    <row r="84" spans="2:14" x14ac:dyDescent="0.2">
      <c r="B84" s="1"/>
      <c r="C84" s="1"/>
      <c r="D84" s="1"/>
      <c r="E84" s="1"/>
      <c r="F84" s="1"/>
      <c r="G84" s="1"/>
      <c r="H84" s="1"/>
      <c r="I84" s="1"/>
      <c r="J84" s="1"/>
      <c r="K84" s="1"/>
      <c r="L84" s="1"/>
      <c r="M84" s="1"/>
      <c r="N84" s="1"/>
    </row>
    <row r="85" spans="2:14" x14ac:dyDescent="0.2">
      <c r="B85" s="1"/>
      <c r="C85" s="1"/>
      <c r="D85" s="1"/>
      <c r="E85" s="1"/>
      <c r="F85" s="1"/>
      <c r="G85" s="1"/>
      <c r="H85" s="1"/>
      <c r="I85" s="1"/>
      <c r="J85" s="1"/>
      <c r="K85" s="1"/>
      <c r="L85" s="1"/>
      <c r="M85" s="1"/>
      <c r="N85" s="1"/>
    </row>
    <row r="86" spans="2:14" x14ac:dyDescent="0.2">
      <c r="B86" s="1"/>
      <c r="C86" s="1"/>
      <c r="D86" s="1"/>
      <c r="E86" s="1"/>
      <c r="F86" s="1"/>
      <c r="G86" s="1"/>
      <c r="H86" s="1"/>
      <c r="I86" s="1"/>
      <c r="J86" s="1"/>
      <c r="K86" s="1"/>
      <c r="L86" s="1"/>
      <c r="M86" s="1"/>
      <c r="N86" s="1"/>
    </row>
    <row r="87" spans="2:14" x14ac:dyDescent="0.2">
      <c r="B87" s="1"/>
      <c r="C87" s="1"/>
      <c r="D87" s="1"/>
      <c r="E87" s="1"/>
      <c r="F87" s="1"/>
      <c r="G87" s="1"/>
      <c r="H87" s="1"/>
      <c r="I87" s="1"/>
      <c r="J87" s="1"/>
      <c r="K87" s="1"/>
      <c r="L87" s="1"/>
      <c r="M87" s="1"/>
      <c r="N87" s="1"/>
    </row>
    <row r="88" spans="2:14" x14ac:dyDescent="0.2">
      <c r="B88" s="1"/>
      <c r="C88" s="1"/>
      <c r="D88" s="1"/>
      <c r="E88" s="1"/>
      <c r="F88" s="1"/>
      <c r="G88" s="1"/>
      <c r="H88" s="1"/>
      <c r="I88" s="1"/>
      <c r="J88" s="1"/>
      <c r="K88" s="1"/>
      <c r="L88" s="1"/>
      <c r="M88" s="1"/>
      <c r="N88" s="1"/>
    </row>
    <row r="89" spans="2:14" x14ac:dyDescent="0.2">
      <c r="B89" s="1"/>
      <c r="C89" s="1"/>
      <c r="D89" s="1"/>
      <c r="E89" s="1"/>
      <c r="F89" s="1"/>
      <c r="G89" s="1"/>
      <c r="H89" s="1"/>
      <c r="I89" s="1"/>
      <c r="J89" s="1"/>
      <c r="K89" s="1"/>
      <c r="L89" s="1"/>
      <c r="M89" s="1"/>
      <c r="N89" s="1"/>
    </row>
    <row r="90" spans="2:14" x14ac:dyDescent="0.2">
      <c r="B90" s="1"/>
      <c r="C90" s="1"/>
      <c r="D90" s="1"/>
      <c r="E90" s="1"/>
      <c r="F90" s="1"/>
      <c r="G90" s="1"/>
      <c r="H90" s="1"/>
      <c r="I90" s="1"/>
      <c r="J90" s="1"/>
      <c r="K90" s="1"/>
      <c r="L90" s="1"/>
      <c r="M90" s="1"/>
      <c r="N90" s="1"/>
    </row>
    <row r="91" spans="2:14" x14ac:dyDescent="0.2">
      <c r="B91" s="1"/>
      <c r="C91" s="1"/>
      <c r="D91" s="1"/>
      <c r="E91" s="1"/>
      <c r="F91" s="1"/>
      <c r="G91" s="1"/>
      <c r="H91" s="1"/>
      <c r="I91" s="1"/>
      <c r="J91" s="1"/>
      <c r="K91" s="1"/>
      <c r="L91" s="1"/>
      <c r="M91" s="1"/>
      <c r="N91" s="1"/>
    </row>
    <row r="92" spans="2:14" x14ac:dyDescent="0.2">
      <c r="B92" s="1"/>
      <c r="C92" s="1"/>
      <c r="D92" s="1"/>
      <c r="E92" s="1"/>
      <c r="F92" s="1"/>
      <c r="G92" s="1"/>
      <c r="H92" s="1"/>
      <c r="I92" s="1"/>
      <c r="J92" s="1"/>
      <c r="K92" s="1"/>
      <c r="L92" s="1"/>
      <c r="M92" s="1"/>
      <c r="N92" s="1"/>
    </row>
    <row r="93" spans="2:14" x14ac:dyDescent="0.2">
      <c r="B93" s="1"/>
      <c r="C93" s="1"/>
      <c r="D93" s="1"/>
      <c r="E93" s="1"/>
      <c r="F93" s="1"/>
      <c r="G93" s="1"/>
      <c r="H93" s="1"/>
      <c r="I93" s="1"/>
      <c r="J93" s="1"/>
      <c r="K93" s="1"/>
      <c r="L93" s="1"/>
      <c r="M93" s="1"/>
      <c r="N93" s="1"/>
    </row>
    <row r="94" spans="2:14" x14ac:dyDescent="0.2">
      <c r="B94" s="1"/>
      <c r="C94" s="1"/>
      <c r="D94" s="1"/>
      <c r="E94" s="1"/>
      <c r="F94" s="1"/>
      <c r="G94" s="1"/>
      <c r="H94" s="1"/>
      <c r="I94" s="1"/>
      <c r="J94" s="1"/>
      <c r="K94" s="1"/>
      <c r="L94" s="1"/>
      <c r="M94" s="1"/>
      <c r="N94" s="1"/>
    </row>
    <row r="95" spans="2:14" x14ac:dyDescent="0.2">
      <c r="B95" s="1"/>
      <c r="C95" s="1"/>
      <c r="D95" s="1"/>
      <c r="E95" s="1"/>
      <c r="F95" s="1"/>
      <c r="G95" s="1"/>
      <c r="H95" s="1"/>
      <c r="I95" s="1"/>
      <c r="J95" s="1"/>
      <c r="K95" s="1"/>
      <c r="L95" s="1"/>
      <c r="M95" s="1"/>
      <c r="N95" s="1"/>
    </row>
    <row r="96" spans="2:14" x14ac:dyDescent="0.2">
      <c r="B96" s="1"/>
      <c r="C96" s="1"/>
      <c r="D96" s="1"/>
      <c r="E96" s="1"/>
      <c r="F96" s="1"/>
      <c r="G96" s="1"/>
      <c r="H96" s="1"/>
      <c r="I96" s="1"/>
      <c r="J96" s="1"/>
      <c r="K96" s="1"/>
      <c r="L96" s="1"/>
      <c r="M96" s="1"/>
      <c r="N96" s="1"/>
    </row>
    <row r="97" spans="2:14" x14ac:dyDescent="0.2">
      <c r="B97" s="1"/>
      <c r="C97" s="1"/>
      <c r="D97" s="1"/>
      <c r="E97" s="1"/>
      <c r="F97" s="1"/>
      <c r="G97" s="1"/>
      <c r="H97" s="1"/>
      <c r="I97" s="1"/>
      <c r="J97" s="1"/>
      <c r="K97" s="1"/>
      <c r="L97" s="1"/>
      <c r="M97" s="1"/>
      <c r="N97" s="1"/>
    </row>
    <row r="98" spans="2:14" x14ac:dyDescent="0.2">
      <c r="B98" s="1"/>
      <c r="C98" s="1"/>
      <c r="D98" s="1"/>
      <c r="E98" s="1"/>
      <c r="F98" s="1"/>
      <c r="G98" s="1"/>
      <c r="H98" s="1"/>
      <c r="I98" s="1"/>
      <c r="J98" s="1"/>
      <c r="K98" s="1"/>
      <c r="L98" s="1"/>
      <c r="M98" s="1"/>
      <c r="N98" s="1"/>
    </row>
    <row r="99" spans="2:14" x14ac:dyDescent="0.2">
      <c r="B99" s="1"/>
      <c r="C99" s="1"/>
      <c r="D99" s="1"/>
      <c r="E99" s="1"/>
      <c r="F99" s="1"/>
      <c r="G99" s="1"/>
      <c r="H99" s="1"/>
      <c r="I99" s="1"/>
      <c r="J99" s="1"/>
      <c r="K99" s="1"/>
      <c r="L99" s="1"/>
      <c r="M99" s="1"/>
      <c r="N99" s="1"/>
    </row>
    <row r="100" spans="2:14" x14ac:dyDescent="0.2">
      <c r="B100" s="1"/>
      <c r="C100" s="1"/>
      <c r="D100" s="1"/>
      <c r="E100" s="1"/>
      <c r="F100" s="1"/>
      <c r="G100" s="1"/>
      <c r="H100" s="1"/>
      <c r="I100" s="1"/>
      <c r="J100" s="1"/>
      <c r="K100" s="1"/>
      <c r="L100" s="1"/>
      <c r="M100" s="1"/>
      <c r="N100" s="1"/>
    </row>
    <row r="101" spans="2:14" x14ac:dyDescent="0.2">
      <c r="B101" s="1"/>
      <c r="C101" s="1"/>
      <c r="D101" s="1"/>
      <c r="E101" s="1"/>
      <c r="F101" s="1"/>
      <c r="G101" s="1"/>
      <c r="H101" s="1"/>
      <c r="I101" s="1"/>
      <c r="J101" s="1"/>
      <c r="K101" s="1"/>
      <c r="L101" s="1"/>
      <c r="M101" s="1"/>
      <c r="N101" s="1"/>
    </row>
    <row r="102" spans="2:14" x14ac:dyDescent="0.2">
      <c r="B102" s="1"/>
      <c r="C102" s="1"/>
      <c r="D102" s="1"/>
      <c r="E102" s="1"/>
      <c r="F102" s="1"/>
      <c r="G102" s="1"/>
      <c r="H102" s="1"/>
      <c r="I102" s="1"/>
      <c r="J102" s="1"/>
      <c r="K102" s="1"/>
      <c r="L102" s="1"/>
      <c r="M102" s="1"/>
      <c r="N102" s="1"/>
    </row>
    <row r="103" spans="2:14" x14ac:dyDescent="0.2">
      <c r="B103" s="1"/>
      <c r="C103" s="1"/>
      <c r="D103" s="1"/>
      <c r="E103" s="1"/>
      <c r="F103" s="1"/>
      <c r="G103" s="1"/>
      <c r="H103" s="1"/>
      <c r="I103" s="1"/>
      <c r="J103" s="1"/>
      <c r="K103" s="1"/>
      <c r="L103" s="1"/>
      <c r="M103" s="1"/>
      <c r="N103" s="1"/>
    </row>
    <row r="104" spans="2:14" x14ac:dyDescent="0.2">
      <c r="B104" s="1"/>
      <c r="C104" s="1"/>
      <c r="D104" s="1"/>
      <c r="E104" s="1"/>
      <c r="F104" s="1"/>
      <c r="G104" s="1"/>
      <c r="H104" s="1"/>
      <c r="I104" s="1"/>
      <c r="J104" s="1"/>
      <c r="K104" s="1"/>
      <c r="L104" s="1"/>
      <c r="M104" s="1"/>
      <c r="N104" s="1"/>
    </row>
    <row r="105" spans="2:14" x14ac:dyDescent="0.2">
      <c r="B105" s="1"/>
      <c r="C105" s="1"/>
      <c r="D105" s="1"/>
      <c r="E105" s="1"/>
      <c r="F105" s="1"/>
      <c r="G105" s="1"/>
      <c r="H105" s="1"/>
      <c r="I105" s="1"/>
      <c r="J105" s="1"/>
      <c r="K105" s="1"/>
      <c r="L105" s="1"/>
      <c r="M105" s="1"/>
      <c r="N105" s="1"/>
    </row>
    <row r="106" spans="2:14" x14ac:dyDescent="0.2">
      <c r="B106" s="1"/>
      <c r="C106" s="1"/>
      <c r="D106" s="1"/>
      <c r="E106" s="1"/>
      <c r="F106" s="1"/>
      <c r="G106" s="1"/>
      <c r="H106" s="1"/>
      <c r="I106" s="1"/>
      <c r="J106" s="1"/>
      <c r="K106" s="1"/>
      <c r="L106" s="1"/>
      <c r="M106" s="1"/>
      <c r="N106" s="1"/>
    </row>
    <row r="107" spans="2:14" x14ac:dyDescent="0.2">
      <c r="B107" s="1"/>
      <c r="C107" s="1"/>
      <c r="D107" s="1"/>
      <c r="E107" s="1"/>
      <c r="F107" s="1"/>
      <c r="G107" s="1"/>
      <c r="H107" s="1"/>
      <c r="I107" s="1"/>
      <c r="J107" s="1"/>
      <c r="K107" s="1"/>
      <c r="L107" s="1"/>
      <c r="M107" s="1"/>
      <c r="N107" s="1"/>
    </row>
    <row r="108" spans="2:14" x14ac:dyDescent="0.2">
      <c r="B108" s="1"/>
      <c r="C108" s="1"/>
      <c r="D108" s="1"/>
      <c r="E108" s="1"/>
      <c r="F108" s="1"/>
      <c r="G108" s="1"/>
      <c r="H108" s="1"/>
      <c r="I108" s="1"/>
      <c r="J108" s="1"/>
      <c r="K108" s="1"/>
      <c r="L108" s="1"/>
      <c r="M108" s="1"/>
      <c r="N108" s="1"/>
    </row>
    <row r="109" spans="2:14" x14ac:dyDescent="0.2">
      <c r="B109" s="1"/>
      <c r="C109" s="1"/>
      <c r="D109" s="1"/>
      <c r="E109" s="1"/>
      <c r="F109" s="1"/>
      <c r="G109" s="1"/>
      <c r="H109" s="1"/>
      <c r="I109" s="1"/>
      <c r="J109" s="1"/>
      <c r="K109" s="1"/>
      <c r="L109" s="1"/>
      <c r="M109" s="1"/>
      <c r="N109" s="1"/>
    </row>
    <row r="110" spans="2:14" x14ac:dyDescent="0.2">
      <c r="B110" s="1"/>
      <c r="C110" s="1"/>
      <c r="D110" s="1"/>
      <c r="E110" s="1"/>
      <c r="F110" s="1"/>
      <c r="G110" s="1"/>
      <c r="H110" s="1"/>
      <c r="I110" s="1"/>
      <c r="J110" s="1"/>
      <c r="K110" s="1"/>
      <c r="L110" s="1"/>
      <c r="M110" s="1"/>
      <c r="N110" s="1"/>
    </row>
    <row r="111" spans="2:14" x14ac:dyDescent="0.2">
      <c r="B111" s="1"/>
      <c r="C111" s="1"/>
      <c r="D111" s="1"/>
      <c r="E111" s="1"/>
      <c r="F111" s="1"/>
      <c r="G111" s="1"/>
      <c r="H111" s="1"/>
      <c r="I111" s="1"/>
      <c r="J111" s="1"/>
      <c r="K111" s="1"/>
      <c r="L111" s="1"/>
      <c r="M111" s="1"/>
      <c r="N111" s="1"/>
    </row>
    <row r="112" spans="2:14" x14ac:dyDescent="0.2">
      <c r="B112" s="1"/>
      <c r="C112" s="1"/>
      <c r="D112" s="1"/>
      <c r="E112" s="1"/>
      <c r="F112" s="1"/>
      <c r="G112" s="1"/>
      <c r="H112" s="1"/>
      <c r="I112" s="1"/>
      <c r="J112" s="1"/>
      <c r="K112" s="1"/>
      <c r="L112" s="1"/>
      <c r="M112" s="1"/>
      <c r="N112" s="1"/>
    </row>
    <row r="113" spans="2:14" x14ac:dyDescent="0.2">
      <c r="B113" s="1"/>
      <c r="C113" s="1"/>
      <c r="D113" s="1"/>
      <c r="E113" s="1"/>
      <c r="F113" s="1"/>
      <c r="G113" s="1"/>
      <c r="H113" s="1"/>
      <c r="I113" s="1"/>
      <c r="J113" s="1"/>
      <c r="K113" s="1"/>
      <c r="L113" s="1"/>
      <c r="M113" s="1"/>
      <c r="N113" s="1"/>
    </row>
    <row r="114" spans="2:14" x14ac:dyDescent="0.2">
      <c r="B114" s="1"/>
      <c r="C114" s="1"/>
      <c r="D114" s="1"/>
      <c r="E114" s="1"/>
      <c r="F114" s="1"/>
      <c r="G114" s="1"/>
      <c r="H114" s="1"/>
      <c r="I114" s="1"/>
      <c r="J114" s="1"/>
      <c r="K114" s="1"/>
      <c r="L114" s="1"/>
      <c r="M114" s="1"/>
      <c r="N114" s="1"/>
    </row>
    <row r="115" spans="2:14" x14ac:dyDescent="0.2">
      <c r="B115" s="1"/>
      <c r="C115" s="1"/>
      <c r="D115" s="1"/>
      <c r="E115" s="1"/>
      <c r="F115" s="1"/>
      <c r="G115" s="1"/>
      <c r="H115" s="1"/>
      <c r="I115" s="1"/>
      <c r="J115" s="1"/>
      <c r="K115" s="1"/>
      <c r="L115" s="1"/>
      <c r="M115" s="1"/>
      <c r="N115" s="1"/>
    </row>
    <row r="116" spans="2:14" x14ac:dyDescent="0.2">
      <c r="B116" s="1"/>
      <c r="C116" s="1"/>
      <c r="D116" s="1"/>
      <c r="E116" s="1"/>
      <c r="F116" s="1"/>
      <c r="G116" s="1"/>
      <c r="H116" s="1"/>
      <c r="I116" s="1"/>
      <c r="J116" s="1"/>
      <c r="K116" s="1"/>
      <c r="L116" s="1"/>
      <c r="M116" s="1"/>
      <c r="N116" s="1"/>
    </row>
    <row r="117" spans="2:14" x14ac:dyDescent="0.2">
      <c r="B117" s="1"/>
      <c r="C117" s="1"/>
      <c r="D117" s="1"/>
      <c r="E117" s="1"/>
      <c r="F117" s="1"/>
      <c r="G117" s="1"/>
      <c r="H117" s="1"/>
      <c r="I117" s="1"/>
      <c r="J117" s="1"/>
      <c r="K117" s="1"/>
      <c r="L117" s="1"/>
      <c r="M117" s="1"/>
      <c r="N117" s="1"/>
    </row>
    <row r="118" spans="2:14" x14ac:dyDescent="0.2">
      <c r="B118" s="1"/>
      <c r="C118" s="1"/>
      <c r="D118" s="1"/>
      <c r="E118" s="1"/>
      <c r="F118" s="1"/>
      <c r="G118" s="1"/>
      <c r="H118" s="1"/>
      <c r="I118" s="1"/>
      <c r="J118" s="1"/>
      <c r="K118" s="1"/>
      <c r="L118" s="1"/>
      <c r="M118" s="1"/>
      <c r="N118" s="1"/>
    </row>
    <row r="119" spans="2:14" x14ac:dyDescent="0.2">
      <c r="B119" s="1"/>
      <c r="C119" s="1"/>
      <c r="D119" s="1"/>
      <c r="E119" s="1"/>
      <c r="F119" s="1"/>
      <c r="G119" s="1"/>
      <c r="H119" s="1"/>
      <c r="I119" s="1"/>
      <c r="J119" s="1"/>
      <c r="K119" s="1"/>
      <c r="L119" s="1"/>
      <c r="M119" s="1"/>
      <c r="N119" s="1"/>
    </row>
    <row r="120" spans="2:14" x14ac:dyDescent="0.2">
      <c r="B120" s="1"/>
      <c r="C120" s="1"/>
      <c r="D120" s="1"/>
      <c r="E120" s="1"/>
      <c r="F120" s="1"/>
      <c r="G120" s="1"/>
      <c r="H120" s="1"/>
      <c r="I120" s="1"/>
      <c r="J120" s="1"/>
      <c r="K120" s="1"/>
      <c r="L120" s="1"/>
      <c r="M120" s="1"/>
      <c r="N120" s="1"/>
    </row>
    <row r="121" spans="2:14" x14ac:dyDescent="0.2">
      <c r="B121" s="1"/>
      <c r="C121" s="1"/>
      <c r="D121" s="1"/>
      <c r="E121" s="1"/>
      <c r="F121" s="1"/>
      <c r="G121" s="1"/>
      <c r="H121" s="1"/>
      <c r="I121" s="1"/>
      <c r="J121" s="1"/>
      <c r="K121" s="1"/>
      <c r="L121" s="1"/>
      <c r="M121" s="1"/>
      <c r="N121" s="1"/>
    </row>
    <row r="122" spans="2:14" x14ac:dyDescent="0.2">
      <c r="B122" s="1"/>
      <c r="C122" s="1"/>
      <c r="D122" s="1"/>
      <c r="E122" s="1"/>
      <c r="F122" s="1"/>
      <c r="G122" s="1"/>
      <c r="H122" s="1"/>
      <c r="I122" s="1"/>
      <c r="J122" s="1"/>
      <c r="K122" s="1"/>
      <c r="L122" s="1"/>
      <c r="M122" s="1"/>
      <c r="N122" s="1"/>
    </row>
    <row r="123" spans="2:14" x14ac:dyDescent="0.2">
      <c r="B123" s="1"/>
      <c r="C123" s="1"/>
      <c r="D123" s="1"/>
      <c r="E123" s="1"/>
      <c r="F123" s="1"/>
      <c r="G123" s="1"/>
      <c r="H123" s="1"/>
      <c r="I123" s="1"/>
      <c r="J123" s="1"/>
      <c r="K123" s="1"/>
      <c r="L123" s="1"/>
      <c r="M123" s="1"/>
      <c r="N123" s="1"/>
    </row>
    <row r="124" spans="2:14" x14ac:dyDescent="0.2">
      <c r="B124" s="1"/>
      <c r="C124" s="1"/>
      <c r="D124" s="1"/>
      <c r="E124" s="1"/>
      <c r="F124" s="1"/>
      <c r="G124" s="1"/>
      <c r="H124" s="1"/>
      <c r="I124" s="1"/>
      <c r="J124" s="1"/>
      <c r="K124" s="1"/>
      <c r="L124" s="1"/>
      <c r="M124" s="1"/>
      <c r="N124" s="1"/>
    </row>
    <row r="125" spans="2:14" x14ac:dyDescent="0.2">
      <c r="B125" s="1"/>
      <c r="C125" s="1"/>
      <c r="D125" s="1"/>
      <c r="E125" s="1"/>
      <c r="F125" s="1"/>
      <c r="G125" s="1"/>
      <c r="H125" s="1"/>
      <c r="I125" s="1"/>
      <c r="J125" s="1"/>
      <c r="K125" s="1"/>
      <c r="L125" s="1"/>
      <c r="M125" s="1"/>
      <c r="N125" s="1"/>
    </row>
    <row r="126" spans="2:14" x14ac:dyDescent="0.2">
      <c r="B126" s="1"/>
      <c r="C126" s="1"/>
      <c r="D126" s="1"/>
      <c r="E126" s="1"/>
      <c r="F126" s="1"/>
      <c r="G126" s="1"/>
      <c r="H126" s="1"/>
      <c r="I126" s="1"/>
      <c r="J126" s="1"/>
      <c r="K126" s="1"/>
      <c r="L126" s="1"/>
      <c r="M126" s="1"/>
      <c r="N126" s="1"/>
    </row>
    <row r="127" spans="2:14" x14ac:dyDescent="0.2">
      <c r="B127" s="1"/>
      <c r="C127" s="1"/>
      <c r="D127" s="1"/>
      <c r="E127" s="1"/>
      <c r="F127" s="1"/>
      <c r="G127" s="1"/>
      <c r="H127" s="1"/>
      <c r="I127" s="1"/>
      <c r="J127" s="1"/>
      <c r="K127" s="1"/>
      <c r="L127" s="1"/>
      <c r="M127" s="1"/>
      <c r="N127" s="1"/>
    </row>
    <row r="128" spans="2:14" x14ac:dyDescent="0.2">
      <c r="B128" s="1"/>
      <c r="C128" s="1"/>
      <c r="D128" s="1"/>
      <c r="E128" s="1"/>
      <c r="F128" s="1"/>
      <c r="G128" s="1"/>
      <c r="H128" s="1"/>
      <c r="I128" s="1"/>
      <c r="J128" s="1"/>
      <c r="K128" s="1"/>
      <c r="L128" s="1"/>
      <c r="M128" s="1"/>
      <c r="N128" s="1"/>
    </row>
    <row r="129" spans="2:14" x14ac:dyDescent="0.2">
      <c r="B129" s="1"/>
      <c r="C129" s="1"/>
      <c r="D129" s="1"/>
      <c r="E129" s="1"/>
      <c r="F129" s="1"/>
      <c r="G129" s="1"/>
      <c r="H129" s="1"/>
      <c r="I129" s="1"/>
      <c r="J129" s="1"/>
      <c r="K129" s="1"/>
      <c r="L129" s="1"/>
      <c r="M129" s="1"/>
      <c r="N129" s="1"/>
    </row>
    <row r="130" spans="2:14" x14ac:dyDescent="0.2">
      <c r="B130" s="1"/>
      <c r="C130" s="1"/>
      <c r="D130" s="1"/>
      <c r="E130" s="1"/>
      <c r="F130" s="1"/>
      <c r="G130" s="1"/>
      <c r="H130" s="1"/>
      <c r="I130" s="1"/>
      <c r="J130" s="1"/>
      <c r="K130" s="1"/>
      <c r="L130" s="1"/>
      <c r="M130" s="1"/>
      <c r="N130" s="1"/>
    </row>
    <row r="131" spans="2:14" x14ac:dyDescent="0.2">
      <c r="B131" s="1"/>
      <c r="C131" s="1"/>
      <c r="D131" s="1"/>
      <c r="E131" s="1"/>
      <c r="F131" s="1"/>
      <c r="G131" s="1"/>
      <c r="H131" s="1"/>
      <c r="I131" s="1"/>
      <c r="J131" s="1"/>
      <c r="K131" s="1"/>
      <c r="L131" s="1"/>
      <c r="M131" s="1"/>
      <c r="N131" s="1"/>
    </row>
    <row r="132" spans="2:14" x14ac:dyDescent="0.2">
      <c r="B132" s="1"/>
      <c r="C132" s="1"/>
      <c r="D132" s="1"/>
      <c r="E132" s="1"/>
      <c r="F132" s="1"/>
      <c r="G132" s="1"/>
      <c r="H132" s="1"/>
      <c r="I132" s="1"/>
      <c r="J132" s="1"/>
      <c r="K132" s="1"/>
      <c r="L132" s="1"/>
      <c r="M132" s="1"/>
      <c r="N132" s="1"/>
    </row>
    <row r="133" spans="2:14" x14ac:dyDescent="0.2">
      <c r="B133" s="1"/>
      <c r="C133" s="1"/>
      <c r="D133" s="1"/>
      <c r="E133" s="1"/>
      <c r="F133" s="1"/>
      <c r="G133" s="1"/>
      <c r="H133" s="1"/>
      <c r="I133" s="1"/>
      <c r="J133" s="1"/>
      <c r="K133" s="1"/>
      <c r="L133" s="1"/>
      <c r="M133" s="1"/>
      <c r="N133" s="1"/>
    </row>
    <row r="134" spans="2:14" x14ac:dyDescent="0.2">
      <c r="B134" s="1"/>
      <c r="C134" s="1"/>
      <c r="D134" s="1"/>
      <c r="E134" s="1"/>
      <c r="F134" s="1"/>
      <c r="G134" s="1"/>
      <c r="H134" s="1"/>
      <c r="I134" s="1"/>
      <c r="J134" s="1"/>
      <c r="K134" s="1"/>
      <c r="L134" s="1"/>
      <c r="M134" s="1"/>
      <c r="N134" s="1"/>
    </row>
    <row r="135" spans="2:14" x14ac:dyDescent="0.2">
      <c r="B135" s="1"/>
      <c r="C135" s="1"/>
      <c r="D135" s="1"/>
      <c r="E135" s="1"/>
      <c r="F135" s="1"/>
      <c r="G135" s="1"/>
      <c r="H135" s="1"/>
      <c r="I135" s="1"/>
      <c r="J135" s="1"/>
      <c r="K135" s="1"/>
      <c r="L135" s="1"/>
      <c r="M135" s="1"/>
      <c r="N135" s="1"/>
    </row>
    <row r="136" spans="2:14" x14ac:dyDescent="0.2">
      <c r="B136" s="1"/>
      <c r="C136" s="1"/>
      <c r="D136" s="1"/>
      <c r="E136" s="1"/>
      <c r="F136" s="1"/>
      <c r="G136" s="1"/>
      <c r="H136" s="1"/>
      <c r="I136" s="1"/>
      <c r="J136" s="1"/>
      <c r="K136" s="1"/>
      <c r="L136" s="1"/>
      <c r="M136" s="1"/>
      <c r="N136" s="1"/>
    </row>
    <row r="137" spans="2:14" x14ac:dyDescent="0.2">
      <c r="B137" s="1"/>
      <c r="C137" s="1"/>
      <c r="D137" s="1"/>
      <c r="E137" s="1"/>
      <c r="F137" s="1"/>
      <c r="G137" s="1"/>
      <c r="H137" s="1"/>
      <c r="I137" s="1"/>
      <c r="J137" s="1"/>
      <c r="K137" s="1"/>
      <c r="L137" s="1"/>
      <c r="M137" s="1"/>
      <c r="N137" s="1"/>
    </row>
    <row r="138" spans="2:14" x14ac:dyDescent="0.2">
      <c r="B138" s="1"/>
      <c r="C138" s="1"/>
      <c r="D138" s="1"/>
      <c r="E138" s="1"/>
      <c r="F138" s="1"/>
      <c r="G138" s="1"/>
      <c r="H138" s="1"/>
      <c r="I138" s="1"/>
      <c r="J138" s="1"/>
      <c r="K138" s="1"/>
      <c r="L138" s="1"/>
      <c r="M138" s="1"/>
      <c r="N138" s="1"/>
    </row>
    <row r="139" spans="2:14" x14ac:dyDescent="0.2">
      <c r="B139" s="1"/>
      <c r="C139" s="1"/>
      <c r="D139" s="1"/>
      <c r="E139" s="1"/>
      <c r="F139" s="1"/>
      <c r="G139" s="1"/>
      <c r="H139" s="1"/>
      <c r="I139" s="1"/>
      <c r="J139" s="1"/>
      <c r="K139" s="1"/>
      <c r="L139" s="1"/>
      <c r="M139" s="1"/>
      <c r="N139" s="1"/>
    </row>
    <row r="140" spans="2:14" x14ac:dyDescent="0.2">
      <c r="B140" s="1"/>
      <c r="C140" s="1"/>
      <c r="D140" s="1"/>
      <c r="E140" s="1"/>
      <c r="F140" s="1"/>
      <c r="G140" s="1"/>
      <c r="H140" s="1"/>
      <c r="I140" s="1"/>
      <c r="J140" s="1"/>
      <c r="K140" s="1"/>
      <c r="L140" s="1"/>
      <c r="M140" s="1"/>
      <c r="N140" s="1"/>
    </row>
    <row r="141" spans="2:14" x14ac:dyDescent="0.2">
      <c r="B141" s="1"/>
      <c r="C141" s="1"/>
      <c r="D141" s="1"/>
      <c r="E141" s="1"/>
      <c r="F141" s="1"/>
      <c r="G141" s="1"/>
      <c r="H141" s="1"/>
      <c r="I141" s="1"/>
      <c r="J141" s="1"/>
      <c r="K141" s="1"/>
      <c r="L141" s="1"/>
      <c r="M141" s="1"/>
      <c r="N141" s="1"/>
    </row>
    <row r="142" spans="2:14" x14ac:dyDescent="0.2">
      <c r="B142" s="1"/>
      <c r="C142" s="1"/>
      <c r="D142" s="1"/>
      <c r="E142" s="1"/>
      <c r="F142" s="1"/>
      <c r="G142" s="1"/>
      <c r="H142" s="1"/>
      <c r="I142" s="1"/>
      <c r="J142" s="1"/>
      <c r="K142" s="1"/>
      <c r="L142" s="1"/>
      <c r="M142" s="1"/>
      <c r="N142" s="1"/>
    </row>
    <row r="143" spans="2:14" x14ac:dyDescent="0.2">
      <c r="B143" s="1"/>
      <c r="C143" s="1"/>
      <c r="D143" s="1"/>
      <c r="E143" s="1"/>
      <c r="F143" s="1"/>
      <c r="G143" s="1"/>
      <c r="H143" s="1"/>
      <c r="I143" s="1"/>
      <c r="J143" s="1"/>
      <c r="K143" s="1"/>
      <c r="L143" s="1"/>
      <c r="M143" s="1"/>
      <c r="N143" s="1"/>
    </row>
    <row r="144" spans="2:14" x14ac:dyDescent="0.2">
      <c r="B144" s="1"/>
      <c r="C144" s="1"/>
      <c r="D144" s="1"/>
      <c r="E144" s="1"/>
      <c r="F144" s="1"/>
      <c r="G144" s="1"/>
      <c r="H144" s="1"/>
      <c r="I144" s="1"/>
      <c r="J144" s="1"/>
      <c r="K144" s="1"/>
      <c r="L144" s="1"/>
      <c r="M144" s="1"/>
      <c r="N144" s="1"/>
    </row>
    <row r="145" spans="2:14" x14ac:dyDescent="0.2">
      <c r="B145" s="1"/>
      <c r="C145" s="1"/>
      <c r="D145" s="1"/>
      <c r="E145" s="1"/>
      <c r="F145" s="1"/>
      <c r="G145" s="1"/>
      <c r="H145" s="1"/>
      <c r="I145" s="1"/>
      <c r="J145" s="1"/>
      <c r="K145" s="1"/>
      <c r="L145" s="1"/>
      <c r="M145" s="1"/>
      <c r="N145" s="1"/>
    </row>
    <row r="146" spans="2:14" x14ac:dyDescent="0.2">
      <c r="B146" s="1"/>
      <c r="C146" s="1"/>
      <c r="D146" s="1"/>
      <c r="E146" s="1"/>
      <c r="F146" s="1"/>
      <c r="G146" s="1"/>
      <c r="H146" s="1"/>
      <c r="I146" s="1"/>
      <c r="J146" s="1"/>
      <c r="K146" s="1"/>
      <c r="L146" s="1"/>
      <c r="M146" s="1"/>
      <c r="N146" s="1"/>
    </row>
    <row r="147" spans="2:14" x14ac:dyDescent="0.2">
      <c r="B147" s="1"/>
      <c r="C147" s="1"/>
      <c r="D147" s="1"/>
      <c r="E147" s="1"/>
      <c r="F147" s="1"/>
      <c r="G147" s="1"/>
      <c r="H147" s="1"/>
      <c r="I147" s="1"/>
      <c r="J147" s="1"/>
      <c r="K147" s="1"/>
      <c r="L147" s="1"/>
      <c r="M147" s="1"/>
      <c r="N147" s="1"/>
    </row>
    <row r="148" spans="2:14" x14ac:dyDescent="0.2">
      <c r="B148" s="1"/>
      <c r="C148" s="1"/>
      <c r="D148" s="1"/>
      <c r="E148" s="1"/>
      <c r="F148" s="1"/>
      <c r="G148" s="1"/>
      <c r="H148" s="1"/>
      <c r="I148" s="1"/>
      <c r="J148" s="1"/>
      <c r="K148" s="1"/>
      <c r="L148" s="1"/>
      <c r="M148" s="1"/>
      <c r="N148" s="1"/>
    </row>
    <row r="149" spans="2:14" x14ac:dyDescent="0.2">
      <c r="B149" s="1"/>
      <c r="C149" s="1"/>
      <c r="D149" s="1"/>
      <c r="E149" s="1"/>
      <c r="F149" s="1"/>
      <c r="G149" s="1"/>
      <c r="H149" s="1"/>
      <c r="I149" s="1"/>
      <c r="J149" s="1"/>
      <c r="K149" s="1"/>
      <c r="L149" s="1"/>
      <c r="M149" s="1"/>
      <c r="N149" s="1"/>
    </row>
    <row r="150" spans="2:14" x14ac:dyDescent="0.2">
      <c r="B150" s="1"/>
      <c r="C150" s="1"/>
      <c r="D150" s="1"/>
      <c r="E150" s="1"/>
      <c r="F150" s="1"/>
      <c r="G150" s="1"/>
      <c r="H150" s="1"/>
      <c r="I150" s="1"/>
      <c r="J150" s="1"/>
      <c r="K150" s="1"/>
      <c r="L150" s="1"/>
      <c r="M150" s="1"/>
      <c r="N150" s="1"/>
    </row>
  </sheetData>
  <customSheetViews>
    <customSheetView guid="{5162BB63-DB3B-11D3-AA0A-00104B61DA78}" showRuler="0">
      <pane xSplit="1" ySplit="4" topLeftCell="B102" activePane="bottomRight" state="frozen"/>
      <selection pane="bottomRight" activeCell="B123" sqref="B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22">
    <cfRule type="cellIs" dxfId="1661" priority="41" stopIfTrue="1" operator="equal">
      <formula>$B$24</formula>
    </cfRule>
  </conditionalFormatting>
  <conditionalFormatting sqref="C22">
    <cfRule type="cellIs" dxfId="1660" priority="42" stopIfTrue="1" operator="equal">
      <formula>$C$24</formula>
    </cfRule>
  </conditionalFormatting>
  <conditionalFormatting sqref="B5:B21">
    <cfRule type="top10" dxfId="1659" priority="234" bottom="1" rank="1"/>
    <cfRule type="top10" dxfId="1658" priority="235" rank="1"/>
  </conditionalFormatting>
  <conditionalFormatting sqref="C5:C21">
    <cfRule type="top10" dxfId="1657" priority="236" bottom="1" rank="1"/>
    <cfRule type="top10" dxfId="1656" priority="237" rank="1"/>
  </conditionalFormatting>
  <conditionalFormatting sqref="D5:D22">
    <cfRule type="top10" dxfId="1655" priority="238" bottom="1" rank="1"/>
    <cfRule type="top10" dxfId="1654" priority="239" rank="1"/>
  </conditionalFormatting>
  <conditionalFormatting sqref="E5:E22">
    <cfRule type="top10" dxfId="1653" priority="242" bottom="1" rank="1"/>
    <cfRule type="top10" dxfId="1652" priority="243" rank="1"/>
  </conditionalFormatting>
  <conditionalFormatting sqref="F5:F22">
    <cfRule type="top10" dxfId="1651" priority="246" bottom="1" rank="1"/>
    <cfRule type="top10" dxfId="1650" priority="247" rank="1"/>
  </conditionalFormatting>
  <conditionalFormatting sqref="G5:G22">
    <cfRule type="top10" dxfId="1649" priority="250" bottom="1" rank="1"/>
    <cfRule type="top10" dxfId="1648" priority="251" rank="1"/>
  </conditionalFormatting>
  <conditionalFormatting sqref="H5:H22">
    <cfRule type="top10" dxfId="1647" priority="254" bottom="1" rank="1"/>
    <cfRule type="top10" dxfId="1646" priority="255" rank="1"/>
  </conditionalFormatting>
  <conditionalFormatting sqref="I5:I22">
    <cfRule type="top10" dxfId="1645" priority="258" bottom="1" rank="1"/>
    <cfRule type="top10" dxfId="1644" priority="259" rank="1"/>
  </conditionalFormatting>
  <conditionalFormatting sqref="J5:J22">
    <cfRule type="top10" dxfId="1643" priority="262" bottom="1" rank="1"/>
    <cfRule type="top10" dxfId="1642" priority="263" rank="1"/>
  </conditionalFormatting>
  <conditionalFormatting sqref="K5:K22">
    <cfRule type="top10" dxfId="1641" priority="266" bottom="1" rank="1"/>
    <cfRule type="top10" dxfId="1640" priority="267" rank="1"/>
  </conditionalFormatting>
  <conditionalFormatting sqref="L5:L22">
    <cfRule type="top10" dxfId="1639" priority="270" bottom="1" rank="1"/>
    <cfRule type="top10" dxfId="1638" priority="271" rank="1"/>
  </conditionalFormatting>
  <conditionalFormatting sqref="M5:M22">
    <cfRule type="top10" dxfId="1637" priority="274" bottom="1" rank="1"/>
    <cfRule type="top10" dxfId="1636" priority="275" rank="1"/>
  </conditionalFormatting>
  <conditionalFormatting sqref="N5:N22">
    <cfRule type="top10" dxfId="1635" priority="278" bottom="1" rank="1"/>
    <cfRule type="top10" dxfId="1634" priority="279"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J34"/>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N17" sqref="N17:N18"/>
    </sheetView>
  </sheetViews>
  <sheetFormatPr defaultRowHeight="12.75" x14ac:dyDescent="0.2"/>
  <cols>
    <col min="1" max="1" width="9.85546875" style="139" bestFit="1" customWidth="1"/>
    <col min="2" max="13" width="7.7109375" customWidth="1"/>
    <col min="14" max="14" width="9.140625" style="103" bestFit="1" customWidth="1"/>
    <col min="15" max="15" width="9.42578125" bestFit="1" customWidth="1"/>
    <col min="16" max="36" width="9.140625" style="10"/>
  </cols>
  <sheetData>
    <row r="1" spans="1:27" ht="16.5" thickBot="1" x14ac:dyDescent="0.3">
      <c r="A1" s="243" t="s">
        <v>173</v>
      </c>
      <c r="B1" s="244"/>
      <c r="C1" s="244"/>
      <c r="D1" s="244"/>
      <c r="E1" s="245"/>
      <c r="F1" s="245"/>
      <c r="G1" s="245"/>
      <c r="H1" s="245"/>
      <c r="I1" s="245"/>
      <c r="J1" s="245"/>
      <c r="K1" s="245"/>
      <c r="L1" s="245"/>
      <c r="M1" s="245"/>
      <c r="N1" s="246"/>
    </row>
    <row r="2" spans="1:27" ht="13.5" thickBot="1" x14ac:dyDescent="0.25">
      <c r="A2" s="135" t="s">
        <v>174</v>
      </c>
      <c r="B2" s="40" t="s">
        <v>175</v>
      </c>
      <c r="C2" s="37" t="s">
        <v>248</v>
      </c>
      <c r="D2" s="38"/>
      <c r="E2" s="58"/>
      <c r="F2" s="68"/>
      <c r="G2" s="247" t="s">
        <v>80</v>
      </c>
      <c r="H2" s="247"/>
      <c r="I2" s="69"/>
      <c r="J2" s="69"/>
      <c r="K2" s="69"/>
      <c r="L2" s="69"/>
      <c r="M2" s="69"/>
      <c r="N2" s="165"/>
    </row>
    <row r="3" spans="1:27" ht="13.5" thickBot="1" x14ac:dyDescent="0.25">
      <c r="A3" s="136"/>
      <c r="B3" s="41" t="s">
        <v>176</v>
      </c>
      <c r="C3" s="36" t="s">
        <v>249</v>
      </c>
      <c r="D3" s="39"/>
      <c r="E3" s="41" t="s">
        <v>78</v>
      </c>
      <c r="F3" s="65">
        <v>1571.5223097112862</v>
      </c>
      <c r="G3" s="17"/>
      <c r="H3" s="66" t="s">
        <v>81</v>
      </c>
      <c r="I3" s="67">
        <v>479</v>
      </c>
      <c r="J3" s="17"/>
      <c r="K3" s="17"/>
      <c r="L3" s="17"/>
      <c r="M3" s="17"/>
      <c r="N3" s="39"/>
    </row>
    <row r="4" spans="1:27" ht="15.75" thickBot="1" x14ac:dyDescent="0.3">
      <c r="A4" s="137"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c r="P4" s="23"/>
      <c r="Q4" s="23"/>
      <c r="R4" s="23"/>
      <c r="S4" s="23"/>
      <c r="T4" s="23"/>
      <c r="U4" s="23"/>
      <c r="V4" s="23"/>
      <c r="W4" s="23"/>
      <c r="X4" s="23"/>
      <c r="Y4" s="23"/>
      <c r="Z4" s="23"/>
      <c r="AA4" s="23"/>
    </row>
    <row r="5" spans="1:27" ht="14.25" x14ac:dyDescent="0.2">
      <c r="A5" s="138">
        <v>2010</v>
      </c>
      <c r="B5" s="98" t="s">
        <v>60</v>
      </c>
      <c r="C5" s="98" t="s">
        <v>60</v>
      </c>
      <c r="D5" s="98" t="s">
        <v>60</v>
      </c>
      <c r="E5" s="98" t="s">
        <v>60</v>
      </c>
      <c r="F5" s="98" t="s">
        <v>60</v>
      </c>
      <c r="G5" s="98" t="s">
        <v>60</v>
      </c>
      <c r="H5" s="98" t="s">
        <v>60</v>
      </c>
      <c r="I5" s="98" t="s">
        <v>60</v>
      </c>
      <c r="J5" s="98">
        <v>115</v>
      </c>
      <c r="K5" s="98">
        <v>295</v>
      </c>
      <c r="L5" s="98">
        <v>582</v>
      </c>
      <c r="M5" s="98" t="s">
        <v>60</v>
      </c>
      <c r="N5" s="173" t="str">
        <f t="shared" ref="N5:N14" si="0">IF(COUNT(B5:M5)=12,SUM(B5:M5),"")</f>
        <v/>
      </c>
      <c r="O5" s="144"/>
    </row>
    <row r="6" spans="1:27" ht="14.25" x14ac:dyDescent="0.2">
      <c r="A6" s="138">
        <v>2011</v>
      </c>
      <c r="B6" s="98">
        <v>388</v>
      </c>
      <c r="C6" s="98">
        <v>274</v>
      </c>
      <c r="D6" s="98">
        <v>238</v>
      </c>
      <c r="E6" s="98">
        <v>383</v>
      </c>
      <c r="F6" s="98">
        <v>539</v>
      </c>
      <c r="G6" s="98">
        <v>400</v>
      </c>
      <c r="H6" s="98">
        <v>387</v>
      </c>
      <c r="I6" s="98">
        <v>201</v>
      </c>
      <c r="J6" s="98">
        <v>191</v>
      </c>
      <c r="K6" s="98">
        <v>457</v>
      </c>
      <c r="L6" s="98">
        <v>766</v>
      </c>
      <c r="M6" s="98">
        <v>752</v>
      </c>
      <c r="N6" s="174">
        <f t="shared" si="0"/>
        <v>4976</v>
      </c>
      <c r="O6" s="144">
        <f>RANK(N6,N$5:N$22,0)</f>
        <v>1</v>
      </c>
    </row>
    <row r="7" spans="1:27" x14ac:dyDescent="0.2">
      <c r="A7" s="138">
        <v>2012</v>
      </c>
      <c r="B7" s="98">
        <v>242</v>
      </c>
      <c r="C7" s="98">
        <v>101</v>
      </c>
      <c r="D7" s="98">
        <v>574</v>
      </c>
      <c r="E7" s="98">
        <v>424</v>
      </c>
      <c r="F7" s="98">
        <v>329</v>
      </c>
      <c r="G7" s="98">
        <v>212</v>
      </c>
      <c r="H7" s="98">
        <v>288</v>
      </c>
      <c r="I7" s="98" t="s">
        <v>60</v>
      </c>
      <c r="J7" s="98">
        <v>326</v>
      </c>
      <c r="K7" s="98">
        <v>424</v>
      </c>
      <c r="L7" s="98">
        <v>1437</v>
      </c>
      <c r="M7" s="98">
        <v>435</v>
      </c>
      <c r="N7" s="174"/>
    </row>
    <row r="8" spans="1:27" x14ac:dyDescent="0.2">
      <c r="A8" s="138">
        <v>2013</v>
      </c>
      <c r="B8" s="98">
        <v>100</v>
      </c>
      <c r="C8" s="98">
        <v>71</v>
      </c>
      <c r="D8" s="98" t="s">
        <v>60</v>
      </c>
      <c r="E8" s="98">
        <v>173</v>
      </c>
      <c r="F8" s="98">
        <v>512</v>
      </c>
      <c r="G8" s="98">
        <v>315</v>
      </c>
      <c r="H8" s="98">
        <v>580</v>
      </c>
      <c r="I8" s="98">
        <v>518</v>
      </c>
      <c r="J8" s="98">
        <v>304</v>
      </c>
      <c r="K8" s="98" t="s">
        <v>60</v>
      </c>
      <c r="L8" s="98" t="s">
        <v>60</v>
      </c>
      <c r="M8" s="98">
        <v>188</v>
      </c>
      <c r="N8" s="174"/>
    </row>
    <row r="9" spans="1:27" ht="14.25" x14ac:dyDescent="0.2">
      <c r="A9" s="138">
        <v>2014</v>
      </c>
      <c r="B9" s="98">
        <v>8</v>
      </c>
      <c r="C9" s="98">
        <v>5</v>
      </c>
      <c r="D9" s="98">
        <v>99</v>
      </c>
      <c r="E9" s="98">
        <v>418</v>
      </c>
      <c r="F9" s="98">
        <v>803</v>
      </c>
      <c r="G9" s="98">
        <v>583</v>
      </c>
      <c r="H9" s="98">
        <v>278</v>
      </c>
      <c r="I9" s="98">
        <v>472</v>
      </c>
      <c r="J9" s="98">
        <v>400</v>
      </c>
      <c r="K9" s="98">
        <v>332</v>
      </c>
      <c r="L9" s="98">
        <v>300</v>
      </c>
      <c r="M9" s="98">
        <v>465</v>
      </c>
      <c r="N9" s="174">
        <f t="shared" si="0"/>
        <v>4163</v>
      </c>
      <c r="O9" s="144">
        <f t="shared" ref="O9:O14" si="1">RANK(N9,N$5:N$22,0)</f>
        <v>7</v>
      </c>
    </row>
    <row r="10" spans="1:27" ht="14.25" x14ac:dyDescent="0.2">
      <c r="A10" s="138">
        <v>2015</v>
      </c>
      <c r="B10" s="98">
        <v>292</v>
      </c>
      <c r="C10" s="98">
        <v>214</v>
      </c>
      <c r="D10" s="98">
        <v>263</v>
      </c>
      <c r="E10" s="98">
        <v>303</v>
      </c>
      <c r="F10" s="98">
        <v>574</v>
      </c>
      <c r="G10" s="98">
        <v>338</v>
      </c>
      <c r="H10" s="98">
        <v>432.5</v>
      </c>
      <c r="I10" s="98">
        <v>569</v>
      </c>
      <c r="J10" s="98">
        <v>546.5</v>
      </c>
      <c r="K10" s="98">
        <v>400</v>
      </c>
      <c r="L10" s="98">
        <v>793</v>
      </c>
      <c r="M10" s="98">
        <v>138</v>
      </c>
      <c r="N10" s="174">
        <f t="shared" si="0"/>
        <v>4863</v>
      </c>
      <c r="O10" s="144">
        <f t="shared" si="1"/>
        <v>3</v>
      </c>
    </row>
    <row r="11" spans="1:27" ht="14.25" x14ac:dyDescent="0.2">
      <c r="A11" s="138">
        <v>2016</v>
      </c>
      <c r="B11" s="98">
        <v>144</v>
      </c>
      <c r="C11" s="98">
        <v>220</v>
      </c>
      <c r="D11" s="98">
        <v>82</v>
      </c>
      <c r="E11" s="98">
        <v>274</v>
      </c>
      <c r="F11" s="98">
        <v>614</v>
      </c>
      <c r="G11" s="98">
        <v>357</v>
      </c>
      <c r="H11" s="98">
        <v>506</v>
      </c>
      <c r="I11" s="98">
        <v>425</v>
      </c>
      <c r="J11" s="98">
        <v>686</v>
      </c>
      <c r="K11" s="98">
        <v>576</v>
      </c>
      <c r="L11" s="98">
        <v>543</v>
      </c>
      <c r="M11" s="98">
        <v>483</v>
      </c>
      <c r="N11" s="174">
        <f t="shared" si="0"/>
        <v>4910</v>
      </c>
      <c r="O11" s="144">
        <f t="shared" si="1"/>
        <v>2</v>
      </c>
    </row>
    <row r="12" spans="1:27" ht="14.25" x14ac:dyDescent="0.2">
      <c r="A12" s="138">
        <v>2017</v>
      </c>
      <c r="B12" s="98">
        <v>288</v>
      </c>
      <c r="C12" s="98">
        <v>208</v>
      </c>
      <c r="D12" s="98">
        <v>18</v>
      </c>
      <c r="E12" s="98">
        <v>365</v>
      </c>
      <c r="F12" s="98">
        <v>509</v>
      </c>
      <c r="G12" s="98">
        <v>265</v>
      </c>
      <c r="H12" s="98">
        <v>615</v>
      </c>
      <c r="I12" s="98">
        <v>423</v>
      </c>
      <c r="J12" s="98">
        <v>390</v>
      </c>
      <c r="K12" s="98">
        <v>331</v>
      </c>
      <c r="L12" s="98">
        <v>443</v>
      </c>
      <c r="M12" s="98">
        <v>659</v>
      </c>
      <c r="N12" s="174">
        <f t="shared" si="0"/>
        <v>4514</v>
      </c>
      <c r="O12" s="144">
        <f t="shared" si="1"/>
        <v>5</v>
      </c>
    </row>
    <row r="13" spans="1:27" ht="14.25" x14ac:dyDescent="0.2">
      <c r="A13" s="138">
        <v>2018</v>
      </c>
      <c r="B13" s="98">
        <v>733</v>
      </c>
      <c r="C13" s="98">
        <v>210</v>
      </c>
      <c r="D13" s="98">
        <v>273</v>
      </c>
      <c r="E13" s="98">
        <v>336</v>
      </c>
      <c r="F13" s="98">
        <v>492</v>
      </c>
      <c r="G13" s="98">
        <v>574</v>
      </c>
      <c r="H13" s="98">
        <v>320</v>
      </c>
      <c r="I13" s="98">
        <v>131</v>
      </c>
      <c r="J13" s="98">
        <v>148</v>
      </c>
      <c r="K13" s="98">
        <v>108</v>
      </c>
      <c r="L13" s="98">
        <v>81</v>
      </c>
      <c r="M13" s="98">
        <v>75</v>
      </c>
      <c r="N13" s="174">
        <f t="shared" si="0"/>
        <v>3481</v>
      </c>
      <c r="O13" s="144">
        <f t="shared" si="1"/>
        <v>10</v>
      </c>
    </row>
    <row r="14" spans="1:27" ht="14.25" x14ac:dyDescent="0.2">
      <c r="A14" s="138">
        <v>2019</v>
      </c>
      <c r="B14" s="170">
        <v>180</v>
      </c>
      <c r="C14" s="98">
        <v>85</v>
      </c>
      <c r="D14" s="98">
        <v>153</v>
      </c>
      <c r="E14" s="98">
        <v>180</v>
      </c>
      <c r="F14" s="98">
        <v>415</v>
      </c>
      <c r="G14" s="98">
        <v>242</v>
      </c>
      <c r="H14" s="98">
        <v>307</v>
      </c>
      <c r="I14" s="98">
        <v>391</v>
      </c>
      <c r="J14" s="98">
        <v>292</v>
      </c>
      <c r="K14" s="98">
        <v>313</v>
      </c>
      <c r="L14" s="98">
        <v>360</v>
      </c>
      <c r="M14" s="98">
        <v>575</v>
      </c>
      <c r="N14" s="174">
        <f t="shared" si="0"/>
        <v>3493</v>
      </c>
      <c r="O14" s="144">
        <f t="shared" si="1"/>
        <v>9</v>
      </c>
    </row>
    <row r="15" spans="1:27" ht="14.25" x14ac:dyDescent="0.2">
      <c r="A15" s="138">
        <v>2020</v>
      </c>
      <c r="B15" s="3">
        <v>238</v>
      </c>
      <c r="C15" s="98">
        <v>207</v>
      </c>
      <c r="D15" s="98">
        <v>109</v>
      </c>
      <c r="E15" s="98">
        <v>312</v>
      </c>
      <c r="F15" s="98">
        <v>301</v>
      </c>
      <c r="G15" s="98">
        <v>483</v>
      </c>
      <c r="H15" s="98">
        <v>497</v>
      </c>
      <c r="I15" s="98">
        <v>413</v>
      </c>
      <c r="J15" s="98">
        <v>390</v>
      </c>
      <c r="K15" s="98">
        <v>341</v>
      </c>
      <c r="L15" s="98"/>
      <c r="M15" s="98"/>
      <c r="N15" s="174"/>
      <c r="O15" s="144"/>
    </row>
    <row r="16" spans="1:27" ht="14.25" x14ac:dyDescent="0.2">
      <c r="A16" s="138">
        <v>2021</v>
      </c>
      <c r="B16" s="3">
        <v>326</v>
      </c>
      <c r="C16" s="3">
        <v>114</v>
      </c>
      <c r="D16" s="3">
        <v>361</v>
      </c>
      <c r="E16" s="3">
        <v>539</v>
      </c>
      <c r="F16" s="3">
        <v>485</v>
      </c>
      <c r="G16" s="3">
        <v>266</v>
      </c>
      <c r="H16" s="3">
        <v>602</v>
      </c>
      <c r="I16" s="3">
        <v>447</v>
      </c>
      <c r="J16" s="3">
        <v>267</v>
      </c>
      <c r="K16" s="3">
        <v>170</v>
      </c>
      <c r="L16" s="3">
        <v>527</v>
      </c>
      <c r="M16" s="3">
        <v>364</v>
      </c>
      <c r="N16" s="174">
        <f t="shared" ref="N16" si="2">IF(COUNT(B16:M16)=12,SUM(B16:M16),"")</f>
        <v>4468</v>
      </c>
      <c r="O16" s="144">
        <f>RANK(N16,N$5:N$22,0)</f>
        <v>6</v>
      </c>
    </row>
    <row r="17" spans="1:15" ht="14.25" x14ac:dyDescent="0.2">
      <c r="A17" s="138">
        <v>2022</v>
      </c>
      <c r="B17" s="3">
        <v>166</v>
      </c>
      <c r="C17" s="3">
        <v>303</v>
      </c>
      <c r="D17" s="3">
        <v>573</v>
      </c>
      <c r="E17" s="3">
        <v>544</v>
      </c>
      <c r="F17" s="3">
        <v>403</v>
      </c>
      <c r="G17" s="3">
        <v>377</v>
      </c>
      <c r="H17" s="3">
        <v>623</v>
      </c>
      <c r="I17" s="3">
        <v>474</v>
      </c>
      <c r="J17" s="3">
        <v>310</v>
      </c>
      <c r="K17" s="3">
        <v>340</v>
      </c>
      <c r="L17" s="3">
        <v>331</v>
      </c>
      <c r="M17" s="3">
        <v>256</v>
      </c>
      <c r="N17" s="174">
        <f t="shared" ref="N17:N18" si="3">IF(COUNT(B17:M17)=12,SUM(B17:M17),"")</f>
        <v>4700</v>
      </c>
      <c r="O17" s="144">
        <f t="shared" ref="O17:O18" si="4">RANK(N17,N$5:N$22,0)</f>
        <v>4</v>
      </c>
    </row>
    <row r="18" spans="1:15" ht="14.25" x14ac:dyDescent="0.2">
      <c r="A18" s="138">
        <v>2023</v>
      </c>
      <c r="B18" s="3">
        <v>361</v>
      </c>
      <c r="C18" s="3">
        <v>296</v>
      </c>
      <c r="D18" s="3">
        <v>124</v>
      </c>
      <c r="E18" s="3">
        <v>120</v>
      </c>
      <c r="F18" s="3">
        <v>364</v>
      </c>
      <c r="G18" s="3">
        <v>372</v>
      </c>
      <c r="H18" s="3">
        <v>373</v>
      </c>
      <c r="I18" s="3">
        <v>464</v>
      </c>
      <c r="J18" s="3">
        <v>298</v>
      </c>
      <c r="K18" s="3">
        <v>311</v>
      </c>
      <c r="L18" s="3">
        <v>236</v>
      </c>
      <c r="M18" s="3">
        <v>308</v>
      </c>
      <c r="N18" s="174">
        <f t="shared" si="3"/>
        <v>3627</v>
      </c>
      <c r="O18" s="144">
        <f t="shared" si="4"/>
        <v>8</v>
      </c>
    </row>
    <row r="19" spans="1:15" ht="14.25" x14ac:dyDescent="0.2">
      <c r="A19" s="138">
        <v>2024</v>
      </c>
      <c r="B19" s="3"/>
      <c r="C19" s="98"/>
      <c r="D19" s="98"/>
      <c r="E19" s="98"/>
      <c r="F19" s="98"/>
      <c r="G19" s="98"/>
      <c r="H19" s="98"/>
      <c r="I19" s="98"/>
      <c r="J19" s="98"/>
      <c r="K19" s="98"/>
      <c r="L19" s="98"/>
      <c r="M19" s="98"/>
      <c r="N19" s="174"/>
      <c r="O19" s="144"/>
    </row>
    <row r="20" spans="1:15" ht="14.25" x14ac:dyDescent="0.2">
      <c r="A20" s="138">
        <v>2025</v>
      </c>
      <c r="B20" s="3"/>
      <c r="C20" s="98"/>
      <c r="D20" s="98"/>
      <c r="E20" s="98"/>
      <c r="F20" s="98"/>
      <c r="G20" s="98"/>
      <c r="H20" s="98"/>
      <c r="I20" s="98"/>
      <c r="J20" s="98"/>
      <c r="K20" s="98"/>
      <c r="L20" s="98"/>
      <c r="M20" s="98"/>
      <c r="N20" s="174"/>
      <c r="O20" s="144"/>
    </row>
    <row r="21" spans="1:15" ht="14.25" x14ac:dyDescent="0.2">
      <c r="A21" s="138">
        <v>2026</v>
      </c>
      <c r="B21" s="3"/>
      <c r="C21" s="98"/>
      <c r="D21" s="98"/>
      <c r="E21" s="98"/>
      <c r="F21" s="98"/>
      <c r="G21" s="98"/>
      <c r="H21" s="98"/>
      <c r="I21" s="98"/>
      <c r="J21" s="98"/>
      <c r="K21" s="98"/>
      <c r="L21" s="98"/>
      <c r="M21" s="98"/>
      <c r="N21" s="174"/>
      <c r="O21" s="144"/>
    </row>
    <row r="22" spans="1:15" ht="13.5" thickBot="1" x14ac:dyDescent="0.25">
      <c r="A22" s="146"/>
      <c r="B22" s="98"/>
      <c r="C22" s="98"/>
      <c r="D22" s="98"/>
      <c r="E22" s="98"/>
      <c r="F22" s="98"/>
      <c r="G22" s="98"/>
      <c r="H22" s="98"/>
      <c r="I22" s="98"/>
      <c r="J22" s="98"/>
      <c r="K22" s="98"/>
      <c r="L22" s="98"/>
      <c r="M22" s="98"/>
      <c r="N22" s="175"/>
    </row>
    <row r="23" spans="1:15" x14ac:dyDescent="0.2">
      <c r="A23" s="147" t="s">
        <v>603</v>
      </c>
      <c r="B23" s="105">
        <f>AVERAGE(B5:B22)</f>
        <v>266.61538461538464</v>
      </c>
      <c r="C23" s="105">
        <f>AVERAGE(C5:C22)</f>
        <v>177.53846153846155</v>
      </c>
      <c r="D23" s="105">
        <f t="shared" ref="D23:N23" si="5">AVERAGE(D5:D22)</f>
        <v>238.91666666666666</v>
      </c>
      <c r="E23" s="105">
        <f t="shared" si="5"/>
        <v>336.23076923076923</v>
      </c>
      <c r="F23" s="105">
        <f t="shared" si="5"/>
        <v>487.69230769230768</v>
      </c>
      <c r="G23" s="105">
        <f t="shared" si="5"/>
        <v>368</v>
      </c>
      <c r="H23" s="105">
        <f t="shared" si="5"/>
        <v>446.80769230769232</v>
      </c>
      <c r="I23" s="105">
        <f t="shared" si="5"/>
        <v>410.66666666666669</v>
      </c>
      <c r="J23" s="105">
        <f t="shared" si="5"/>
        <v>333.10714285714283</v>
      </c>
      <c r="K23" s="105">
        <f t="shared" si="5"/>
        <v>338.30769230769232</v>
      </c>
      <c r="L23" s="105">
        <f t="shared" si="5"/>
        <v>533.25</v>
      </c>
      <c r="M23" s="105">
        <f t="shared" si="5"/>
        <v>391.5</v>
      </c>
      <c r="N23" s="105">
        <f t="shared" si="5"/>
        <v>4319.5</v>
      </c>
    </row>
    <row r="24" spans="1:15" x14ac:dyDescent="0.2">
      <c r="A24" s="148" t="s">
        <v>604</v>
      </c>
      <c r="B24" s="3">
        <f>STDEV(B5:B22)</f>
        <v>176.66188914681931</v>
      </c>
      <c r="C24" s="3">
        <f>STDEV(C5:C22)</f>
        <v>93.380597007279277</v>
      </c>
      <c r="D24" s="3">
        <f t="shared" ref="D24:N24" si="6">STDEV(D5:D22)</f>
        <v>183.65207141040727</v>
      </c>
      <c r="E24" s="3">
        <f t="shared" si="6"/>
        <v>130.72245015435942</v>
      </c>
      <c r="F24" s="3">
        <f t="shared" si="6"/>
        <v>133.64092724871907</v>
      </c>
      <c r="G24" s="3">
        <f t="shared" si="6"/>
        <v>118.34342679957626</v>
      </c>
      <c r="H24" s="3">
        <f t="shared" si="6"/>
        <v>130.94266214351512</v>
      </c>
      <c r="I24" s="3">
        <f t="shared" si="6"/>
        <v>124.84560161425091</v>
      </c>
      <c r="J24" s="3">
        <f t="shared" si="6"/>
        <v>149.81323996273451</v>
      </c>
      <c r="K24" s="3">
        <f t="shared" si="6"/>
        <v>117.7811421064401</v>
      </c>
      <c r="L24" s="3">
        <f t="shared" si="6"/>
        <v>352.55898926150064</v>
      </c>
      <c r="M24" s="3">
        <f t="shared" si="6"/>
        <v>209.49962030774878</v>
      </c>
      <c r="N24" s="114">
        <f t="shared" si="6"/>
        <v>593.48036567728548</v>
      </c>
    </row>
    <row r="25" spans="1:15" x14ac:dyDescent="0.2">
      <c r="A25" s="148" t="s">
        <v>605</v>
      </c>
      <c r="B25" s="3">
        <f>B24/B23*100</f>
        <v>66.260950920618882</v>
      </c>
      <c r="C25" s="3">
        <f>C24/C23*100</f>
        <v>52.597389995434597</v>
      </c>
      <c r="D25" s="3">
        <f t="shared" ref="D25:N25" si="7">D24/D23*100</f>
        <v>76.868673070278589</v>
      </c>
      <c r="E25" s="3">
        <f t="shared" si="7"/>
        <v>38.878788652634924</v>
      </c>
      <c r="F25" s="3">
        <f t="shared" si="7"/>
        <v>27.402713789169525</v>
      </c>
      <c r="G25" s="3">
        <f t="shared" si="7"/>
        <v>32.1585398911892</v>
      </c>
      <c r="H25" s="3">
        <f t="shared" si="7"/>
        <v>29.306268535175978</v>
      </c>
      <c r="I25" s="3">
        <f t="shared" si="7"/>
        <v>30.400714678794866</v>
      </c>
      <c r="J25" s="3">
        <f t="shared" si="7"/>
        <v>44.974490393015621</v>
      </c>
      <c r="K25" s="3">
        <f t="shared" si="7"/>
        <v>34.814798712681252</v>
      </c>
      <c r="L25" s="3">
        <f t="shared" si="7"/>
        <v>66.115140977309068</v>
      </c>
      <c r="M25" s="3">
        <f t="shared" si="7"/>
        <v>53.512035838505433</v>
      </c>
      <c r="N25" s="114">
        <f t="shared" si="7"/>
        <v>13.739561654758317</v>
      </c>
    </row>
    <row r="26" spans="1:15" x14ac:dyDescent="0.2">
      <c r="A26" s="148" t="s">
        <v>606</v>
      </c>
      <c r="B26" s="3">
        <f>MIN(B5:B22)</f>
        <v>8</v>
      </c>
      <c r="C26" s="3">
        <f>MIN(C5:C22)</f>
        <v>5</v>
      </c>
      <c r="D26" s="3">
        <f t="shared" ref="D26:N26" si="8">MIN(D5:D22)</f>
        <v>18</v>
      </c>
      <c r="E26" s="3">
        <f t="shared" si="8"/>
        <v>120</v>
      </c>
      <c r="F26" s="3">
        <f t="shared" si="8"/>
        <v>301</v>
      </c>
      <c r="G26" s="3">
        <f t="shared" si="8"/>
        <v>212</v>
      </c>
      <c r="H26" s="3">
        <f t="shared" si="8"/>
        <v>278</v>
      </c>
      <c r="I26" s="3">
        <f t="shared" si="8"/>
        <v>131</v>
      </c>
      <c r="J26" s="3">
        <f t="shared" si="8"/>
        <v>115</v>
      </c>
      <c r="K26" s="3">
        <f t="shared" si="8"/>
        <v>108</v>
      </c>
      <c r="L26" s="3">
        <f t="shared" si="8"/>
        <v>81</v>
      </c>
      <c r="M26" s="3">
        <f t="shared" si="8"/>
        <v>75</v>
      </c>
      <c r="N26" s="114">
        <f t="shared" si="8"/>
        <v>3481</v>
      </c>
    </row>
    <row r="27" spans="1:15" x14ac:dyDescent="0.2">
      <c r="A27" s="148" t="s">
        <v>607</v>
      </c>
      <c r="B27" s="3">
        <f>MAX(B5:B22)</f>
        <v>733</v>
      </c>
      <c r="C27" s="3">
        <f>MAX(C5:C22)</f>
        <v>303</v>
      </c>
      <c r="D27" s="3">
        <f t="shared" ref="D27:N27" si="9">MAX(D5:D22)</f>
        <v>574</v>
      </c>
      <c r="E27" s="3">
        <f t="shared" si="9"/>
        <v>544</v>
      </c>
      <c r="F27" s="3">
        <f t="shared" si="9"/>
        <v>803</v>
      </c>
      <c r="G27" s="3">
        <f t="shared" si="9"/>
        <v>583</v>
      </c>
      <c r="H27" s="3">
        <f t="shared" si="9"/>
        <v>623</v>
      </c>
      <c r="I27" s="3">
        <f t="shared" si="9"/>
        <v>569</v>
      </c>
      <c r="J27" s="3">
        <f t="shared" si="9"/>
        <v>686</v>
      </c>
      <c r="K27" s="3">
        <f t="shared" si="9"/>
        <v>576</v>
      </c>
      <c r="L27" s="3">
        <f t="shared" si="9"/>
        <v>1437</v>
      </c>
      <c r="M27" s="3">
        <f t="shared" si="9"/>
        <v>752</v>
      </c>
      <c r="N27" s="114">
        <f t="shared" si="9"/>
        <v>4976</v>
      </c>
    </row>
    <row r="28" spans="1:15" x14ac:dyDescent="0.2">
      <c r="A28" s="148" t="s">
        <v>608</v>
      </c>
      <c r="B28" s="3">
        <f>QUARTILE(B5:B22,1)</f>
        <v>166</v>
      </c>
      <c r="C28" s="3">
        <f>QUARTILE(C5:C22,1)</f>
        <v>101</v>
      </c>
      <c r="D28" s="3">
        <f t="shared" ref="D28:N28" si="10">QUARTILE(D5:D22,1)</f>
        <v>106.5</v>
      </c>
      <c r="E28" s="3">
        <f t="shared" si="10"/>
        <v>274</v>
      </c>
      <c r="F28" s="3">
        <f t="shared" si="10"/>
        <v>403</v>
      </c>
      <c r="G28" s="3">
        <f t="shared" si="10"/>
        <v>266</v>
      </c>
      <c r="H28" s="3">
        <f t="shared" si="10"/>
        <v>320</v>
      </c>
      <c r="I28" s="3">
        <f t="shared" si="10"/>
        <v>407.5</v>
      </c>
      <c r="J28" s="3">
        <f t="shared" si="10"/>
        <v>273.25</v>
      </c>
      <c r="K28" s="3">
        <f t="shared" si="10"/>
        <v>311</v>
      </c>
      <c r="L28" s="3">
        <f t="shared" si="10"/>
        <v>323.25</v>
      </c>
      <c r="M28" s="3">
        <f t="shared" si="10"/>
        <v>239</v>
      </c>
      <c r="N28" s="114">
        <f t="shared" si="10"/>
        <v>3761</v>
      </c>
    </row>
    <row r="29" spans="1:15" x14ac:dyDescent="0.2">
      <c r="A29" s="148" t="s">
        <v>609</v>
      </c>
      <c r="B29" s="3">
        <f>QUARTILE(B5:B22,2)</f>
        <v>242</v>
      </c>
      <c r="C29" s="3">
        <f>QUARTILE(C5:C22,2)</f>
        <v>208</v>
      </c>
      <c r="D29" s="3">
        <f t="shared" ref="D29:N29" si="11">QUARTILE(D5:D22,2)</f>
        <v>195.5</v>
      </c>
      <c r="E29" s="3">
        <f t="shared" si="11"/>
        <v>336</v>
      </c>
      <c r="F29" s="3">
        <f t="shared" si="11"/>
        <v>492</v>
      </c>
      <c r="G29" s="3">
        <f t="shared" si="11"/>
        <v>357</v>
      </c>
      <c r="H29" s="3">
        <f t="shared" si="11"/>
        <v>432.5</v>
      </c>
      <c r="I29" s="3">
        <f t="shared" si="11"/>
        <v>436</v>
      </c>
      <c r="J29" s="3">
        <f t="shared" si="11"/>
        <v>307</v>
      </c>
      <c r="K29" s="3">
        <f t="shared" si="11"/>
        <v>332</v>
      </c>
      <c r="L29" s="3">
        <f t="shared" si="11"/>
        <v>485</v>
      </c>
      <c r="M29" s="3">
        <f t="shared" si="11"/>
        <v>399.5</v>
      </c>
      <c r="N29" s="114">
        <f t="shared" si="11"/>
        <v>4491</v>
      </c>
    </row>
    <row r="30" spans="1:15" x14ac:dyDescent="0.2">
      <c r="A30" s="148" t="s">
        <v>610</v>
      </c>
      <c r="B30" s="3">
        <f>QUARTILE(B5:B22,3)</f>
        <v>326</v>
      </c>
      <c r="C30" s="3">
        <f>QUARTILE(C5:C22,3)</f>
        <v>220</v>
      </c>
      <c r="D30" s="3">
        <f t="shared" ref="D30:N30" si="12">QUARTILE(D5:D22,3)</f>
        <v>295</v>
      </c>
      <c r="E30" s="3">
        <f t="shared" si="12"/>
        <v>418</v>
      </c>
      <c r="F30" s="3">
        <f t="shared" si="12"/>
        <v>539</v>
      </c>
      <c r="G30" s="3">
        <f t="shared" si="12"/>
        <v>400</v>
      </c>
      <c r="H30" s="3">
        <f t="shared" si="12"/>
        <v>580</v>
      </c>
      <c r="I30" s="3">
        <f t="shared" si="12"/>
        <v>472.5</v>
      </c>
      <c r="J30" s="3">
        <f t="shared" si="12"/>
        <v>390</v>
      </c>
      <c r="K30" s="3">
        <f t="shared" si="12"/>
        <v>400</v>
      </c>
      <c r="L30" s="3">
        <f t="shared" si="12"/>
        <v>628</v>
      </c>
      <c r="M30" s="3">
        <f t="shared" si="12"/>
        <v>506</v>
      </c>
      <c r="N30" s="114">
        <f t="shared" si="12"/>
        <v>4822.25</v>
      </c>
    </row>
    <row r="31" spans="1:15" x14ac:dyDescent="0.2">
      <c r="A31" s="148" t="s">
        <v>611</v>
      </c>
      <c r="B31">
        <f>RANK(B18,B5:B22,0)</f>
        <v>3</v>
      </c>
      <c r="C31">
        <f t="shared" ref="C31:N31" si="13">RANK(C18,C5:C22,0)</f>
        <v>2</v>
      </c>
      <c r="D31">
        <f t="shared" si="13"/>
        <v>8</v>
      </c>
      <c r="E31">
        <f t="shared" si="13"/>
        <v>13</v>
      </c>
      <c r="F31">
        <f t="shared" si="13"/>
        <v>11</v>
      </c>
      <c r="G31">
        <f t="shared" si="13"/>
        <v>6</v>
      </c>
      <c r="H31">
        <f t="shared" si="13"/>
        <v>9</v>
      </c>
      <c r="I31">
        <f t="shared" si="13"/>
        <v>5</v>
      </c>
      <c r="J31">
        <f t="shared" si="13"/>
        <v>9</v>
      </c>
      <c r="K31">
        <f t="shared" si="13"/>
        <v>10</v>
      </c>
      <c r="L31">
        <f t="shared" si="13"/>
        <v>11</v>
      </c>
      <c r="M31">
        <f t="shared" si="13"/>
        <v>8</v>
      </c>
      <c r="N31" s="103">
        <f t="shared" si="13"/>
        <v>8</v>
      </c>
    </row>
    <row r="32" spans="1:15" x14ac:dyDescent="0.2">
      <c r="A32" s="148" t="s">
        <v>612</v>
      </c>
      <c r="B32">
        <f>COUNT(B5:B22)</f>
        <v>13</v>
      </c>
      <c r="C32">
        <f>COUNT(C5:C22)</f>
        <v>13</v>
      </c>
      <c r="D32">
        <f t="shared" ref="D32:N32" si="14">COUNT(D5:D22)</f>
        <v>12</v>
      </c>
      <c r="E32">
        <f t="shared" si="14"/>
        <v>13</v>
      </c>
      <c r="F32">
        <f t="shared" si="14"/>
        <v>13</v>
      </c>
      <c r="G32">
        <f t="shared" si="14"/>
        <v>13</v>
      </c>
      <c r="H32">
        <f t="shared" si="14"/>
        <v>13</v>
      </c>
      <c r="I32">
        <f t="shared" si="14"/>
        <v>12</v>
      </c>
      <c r="J32">
        <f t="shared" si="14"/>
        <v>14</v>
      </c>
      <c r="K32">
        <f t="shared" si="14"/>
        <v>13</v>
      </c>
      <c r="L32">
        <f t="shared" si="14"/>
        <v>12</v>
      </c>
      <c r="M32">
        <f t="shared" si="14"/>
        <v>12</v>
      </c>
      <c r="N32" s="103">
        <f t="shared" si="14"/>
        <v>10</v>
      </c>
    </row>
    <row r="33" spans="1:14" x14ac:dyDescent="0.2">
      <c r="A33" s="148" t="s">
        <v>614</v>
      </c>
      <c r="B33" s="3">
        <f>B18</f>
        <v>361</v>
      </c>
      <c r="C33" s="3">
        <f>B33+C18</f>
        <v>657</v>
      </c>
      <c r="D33" s="3">
        <f t="shared" ref="D33:M33" si="15">C33+D18</f>
        <v>781</v>
      </c>
      <c r="E33" s="3">
        <f t="shared" si="15"/>
        <v>901</v>
      </c>
      <c r="F33" s="3">
        <f t="shared" si="15"/>
        <v>1265</v>
      </c>
      <c r="G33" s="3">
        <f t="shared" si="15"/>
        <v>1637</v>
      </c>
      <c r="H33" s="3">
        <f t="shared" si="15"/>
        <v>2010</v>
      </c>
      <c r="I33" s="3">
        <f t="shared" si="15"/>
        <v>2474</v>
      </c>
      <c r="J33" s="3">
        <f t="shared" si="15"/>
        <v>2772</v>
      </c>
      <c r="K33" s="3">
        <f t="shared" si="15"/>
        <v>3083</v>
      </c>
      <c r="L33" s="3">
        <f t="shared" si="15"/>
        <v>3319</v>
      </c>
      <c r="M33" s="3">
        <f t="shared" si="15"/>
        <v>3627</v>
      </c>
      <c r="N33"/>
    </row>
    <row r="34" spans="1:14" x14ac:dyDescent="0.2">
      <c r="A34" s="148" t="s">
        <v>613</v>
      </c>
      <c r="B34">
        <f>B23</f>
        <v>266.61538461538464</v>
      </c>
      <c r="C34">
        <f>B34+C23</f>
        <v>444.15384615384619</v>
      </c>
      <c r="D34">
        <f t="shared" ref="D34:M34" si="16">C34+D23</f>
        <v>683.07051282051282</v>
      </c>
      <c r="E34">
        <f t="shared" si="16"/>
        <v>1019.301282051282</v>
      </c>
      <c r="F34">
        <f t="shared" si="16"/>
        <v>1506.9935897435896</v>
      </c>
      <c r="G34">
        <f t="shared" si="16"/>
        <v>1874.9935897435896</v>
      </c>
      <c r="H34">
        <f t="shared" si="16"/>
        <v>2321.8012820512818</v>
      </c>
      <c r="I34">
        <f t="shared" si="16"/>
        <v>2732.4679487179483</v>
      </c>
      <c r="J34">
        <f t="shared" si="16"/>
        <v>3065.5750915750909</v>
      </c>
      <c r="K34">
        <f t="shared" si="16"/>
        <v>3403.8827838827833</v>
      </c>
      <c r="L34">
        <f t="shared" si="16"/>
        <v>3937.1327838827833</v>
      </c>
      <c r="M34">
        <f t="shared" si="16"/>
        <v>4328.6327838827838</v>
      </c>
      <c r="N34"/>
    </row>
  </sheetData>
  <mergeCells count="2">
    <mergeCell ref="A1:N1"/>
    <mergeCell ref="G2:H2"/>
  </mergeCells>
  <conditionalFormatting sqref="B5:B22">
    <cfRule type="top10" dxfId="1633" priority="109" bottom="1" rank="1"/>
    <cfRule type="top10" dxfId="1632" priority="110" rank="1"/>
  </conditionalFormatting>
  <conditionalFormatting sqref="C5:C22">
    <cfRule type="top10" dxfId="1631" priority="25" bottom="1" rank="1"/>
    <cfRule type="top10" dxfId="1630" priority="26" rank="1"/>
  </conditionalFormatting>
  <conditionalFormatting sqref="D5:D22">
    <cfRule type="top10" dxfId="1629" priority="23" bottom="1" rank="1"/>
    <cfRule type="top10" dxfId="1628" priority="24" rank="1"/>
  </conditionalFormatting>
  <conditionalFormatting sqref="E5:E22">
    <cfRule type="top10" dxfId="1627" priority="21" bottom="1" rank="1"/>
    <cfRule type="top10" dxfId="1626" priority="22" rank="1"/>
  </conditionalFormatting>
  <conditionalFormatting sqref="F5:F22">
    <cfRule type="top10" dxfId="1625" priority="19" bottom="1" rank="1"/>
    <cfRule type="top10" dxfId="1624" priority="20" rank="1"/>
  </conditionalFormatting>
  <conditionalFormatting sqref="G5:G22">
    <cfRule type="top10" dxfId="1623" priority="17" bottom="1" rank="1"/>
    <cfRule type="top10" dxfId="1622" priority="18" rank="1"/>
  </conditionalFormatting>
  <conditionalFormatting sqref="H5:H22">
    <cfRule type="top10" dxfId="1621" priority="15" bottom="1" rank="1"/>
    <cfRule type="top10" dxfId="1620" priority="16" rank="1"/>
  </conditionalFormatting>
  <conditionalFormatting sqref="I5:I22">
    <cfRule type="top10" dxfId="1619" priority="13" bottom="1" rank="1"/>
    <cfRule type="top10" dxfId="1618" priority="14" rank="1"/>
  </conditionalFormatting>
  <conditionalFormatting sqref="J5:J22">
    <cfRule type="top10" dxfId="1617" priority="11" bottom="1" rank="1"/>
    <cfRule type="top10" dxfId="1616" priority="12" rank="1"/>
  </conditionalFormatting>
  <conditionalFormatting sqref="K5:K22">
    <cfRule type="top10" dxfId="1615" priority="9" bottom="1" rank="1"/>
    <cfRule type="top10" dxfId="1614" priority="10" rank="1"/>
  </conditionalFormatting>
  <conditionalFormatting sqref="L5:L22">
    <cfRule type="top10" dxfId="1613" priority="7" bottom="1" rank="1"/>
    <cfRule type="top10" dxfId="1612" priority="8" rank="1"/>
  </conditionalFormatting>
  <conditionalFormatting sqref="M5:M22">
    <cfRule type="top10" dxfId="1611" priority="5" bottom="1" rank="1"/>
    <cfRule type="top10" dxfId="1610" priority="6" rank="1"/>
  </conditionalFormatting>
  <conditionalFormatting sqref="N5:N22">
    <cfRule type="top10" dxfId="1609" priority="3" bottom="1" rank="1"/>
    <cfRule type="top10" dxfId="1608" priority="4" rank="1"/>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8"/>
  <dimension ref="A1:AJ38"/>
  <sheetViews>
    <sheetView zoomScale="75" zoomScaleNormal="75" workbookViewId="0">
      <selection activeCell="N21" sqref="N21:N22"/>
    </sheetView>
  </sheetViews>
  <sheetFormatPr defaultRowHeight="12.75" x14ac:dyDescent="0.2"/>
  <cols>
    <col min="1" max="1" width="9.85546875" style="139" bestFit="1" customWidth="1"/>
    <col min="2" max="13" width="7.7109375" customWidth="1"/>
    <col min="14" max="14" width="10.28515625" style="103" customWidth="1"/>
    <col min="16" max="36" width="9.140625" style="10"/>
  </cols>
  <sheetData>
    <row r="1" spans="1:27" ht="16.5" thickBot="1" x14ac:dyDescent="0.3">
      <c r="A1" s="243" t="s">
        <v>84</v>
      </c>
      <c r="B1" s="244"/>
      <c r="C1" s="244"/>
      <c r="D1" s="244"/>
      <c r="E1" s="245"/>
      <c r="F1" s="245"/>
      <c r="G1" s="245"/>
      <c r="H1" s="245"/>
      <c r="I1" s="245"/>
      <c r="J1" s="245"/>
      <c r="K1" s="245"/>
      <c r="L1" s="245"/>
      <c r="M1" s="245"/>
      <c r="N1" s="246"/>
    </row>
    <row r="2" spans="1:27" ht="13.5" thickBot="1" x14ac:dyDescent="0.25">
      <c r="A2" s="135" t="s">
        <v>127</v>
      </c>
      <c r="B2" s="40" t="s">
        <v>175</v>
      </c>
      <c r="C2" s="37" t="s">
        <v>451</v>
      </c>
      <c r="D2" s="38"/>
      <c r="E2" s="58"/>
      <c r="F2" s="68"/>
      <c r="G2" s="247" t="s">
        <v>80</v>
      </c>
      <c r="H2" s="247"/>
      <c r="I2" s="69"/>
      <c r="J2" s="69"/>
      <c r="K2" s="69"/>
      <c r="L2" s="69"/>
      <c r="M2" s="69"/>
      <c r="N2" s="165"/>
    </row>
    <row r="3" spans="1:27" ht="13.5" thickBot="1" x14ac:dyDescent="0.25">
      <c r="A3" s="136"/>
      <c r="B3" s="41" t="s">
        <v>176</v>
      </c>
      <c r="C3" s="36" t="s">
        <v>452</v>
      </c>
      <c r="D3" s="39"/>
      <c r="E3" s="41" t="s">
        <v>78</v>
      </c>
      <c r="F3" s="65">
        <v>22.222999999999999</v>
      </c>
      <c r="G3" s="17"/>
      <c r="H3" s="66" t="s">
        <v>81</v>
      </c>
      <c r="I3" s="67">
        <v>6.7735703999999997</v>
      </c>
      <c r="J3" s="17"/>
      <c r="K3" s="17"/>
      <c r="L3" s="17"/>
      <c r="M3" s="17"/>
      <c r="N3" s="39"/>
    </row>
    <row r="4" spans="1:27" ht="15.75" thickBot="1" x14ac:dyDescent="0.3">
      <c r="A4" s="137" t="s">
        <v>1</v>
      </c>
      <c r="B4" s="49" t="s">
        <v>2</v>
      </c>
      <c r="C4" s="43" t="s">
        <v>3</v>
      </c>
      <c r="D4" s="49" t="s">
        <v>4</v>
      </c>
      <c r="E4" s="43" t="s">
        <v>5</v>
      </c>
      <c r="F4" s="49" t="s">
        <v>6</v>
      </c>
      <c r="G4" s="43" t="s">
        <v>7</v>
      </c>
      <c r="H4" s="49" t="s">
        <v>8</v>
      </c>
      <c r="I4" s="43" t="s">
        <v>9</v>
      </c>
      <c r="J4" s="49" t="s">
        <v>10</v>
      </c>
      <c r="K4" s="43" t="s">
        <v>11</v>
      </c>
      <c r="L4" s="49" t="s">
        <v>12</v>
      </c>
      <c r="M4" s="45" t="s">
        <v>13</v>
      </c>
      <c r="N4" s="140" t="s">
        <v>14</v>
      </c>
      <c r="O4" s="143" t="s">
        <v>611</v>
      </c>
      <c r="P4" s="23"/>
      <c r="Q4" s="23"/>
      <c r="R4" s="23"/>
      <c r="S4" s="23"/>
      <c r="T4" s="23"/>
      <c r="U4" s="23"/>
      <c r="V4" s="23"/>
      <c r="W4" s="23"/>
      <c r="X4" s="23"/>
      <c r="Y4" s="23"/>
      <c r="Z4" s="23"/>
      <c r="AA4" s="23"/>
    </row>
    <row r="5" spans="1:27" ht="14.25" x14ac:dyDescent="0.2">
      <c r="A5" s="138">
        <v>2006</v>
      </c>
      <c r="B5" s="98">
        <v>111</v>
      </c>
      <c r="C5" s="98">
        <v>5</v>
      </c>
      <c r="D5" s="98">
        <v>104</v>
      </c>
      <c r="E5" s="98">
        <v>121</v>
      </c>
      <c r="F5" s="98">
        <v>338</v>
      </c>
      <c r="G5" s="98">
        <v>241</v>
      </c>
      <c r="H5" s="98">
        <v>317</v>
      </c>
      <c r="I5" s="98">
        <v>181</v>
      </c>
      <c r="J5" s="98">
        <v>180</v>
      </c>
      <c r="K5" s="98">
        <v>295</v>
      </c>
      <c r="L5" s="98">
        <v>225</v>
      </c>
      <c r="M5" s="98">
        <v>212</v>
      </c>
      <c r="N5" s="174">
        <f t="shared" ref="N5:N7" si="0">IF(COUNT(B5:M5)=12,SUM(B5:M5),"")</f>
        <v>2330</v>
      </c>
      <c r="O5" s="144">
        <f t="shared" ref="O5:O11" si="1">RANK(N5,N$5:N$26,0)</f>
        <v>4</v>
      </c>
    </row>
    <row r="6" spans="1:27" ht="14.25" x14ac:dyDescent="0.2">
      <c r="A6" s="138">
        <v>2007</v>
      </c>
      <c r="B6" s="98">
        <v>6</v>
      </c>
      <c r="C6" s="98">
        <v>0</v>
      </c>
      <c r="D6" s="98">
        <v>0</v>
      </c>
      <c r="E6" s="98">
        <v>103</v>
      </c>
      <c r="F6" s="98">
        <v>236</v>
      </c>
      <c r="G6" s="98">
        <v>192</v>
      </c>
      <c r="H6" s="98">
        <v>126</v>
      </c>
      <c r="I6" s="98">
        <v>233</v>
      </c>
      <c r="J6" s="98">
        <v>172</v>
      </c>
      <c r="K6" s="98">
        <v>281</v>
      </c>
      <c r="L6" s="98">
        <v>288</v>
      </c>
      <c r="M6" s="98">
        <v>268</v>
      </c>
      <c r="N6" s="174">
        <f t="shared" si="0"/>
        <v>1905</v>
      </c>
      <c r="O6" s="144">
        <f t="shared" si="1"/>
        <v>13</v>
      </c>
    </row>
    <row r="7" spans="1:27" ht="14.25" x14ac:dyDescent="0.2">
      <c r="A7" s="138">
        <v>2008</v>
      </c>
      <c r="B7" s="98">
        <v>2</v>
      </c>
      <c r="C7" s="98">
        <v>17</v>
      </c>
      <c r="D7" s="98">
        <v>24</v>
      </c>
      <c r="E7" s="98">
        <v>8</v>
      </c>
      <c r="F7" s="98">
        <v>167</v>
      </c>
      <c r="G7" s="98">
        <v>402</v>
      </c>
      <c r="H7" s="98">
        <v>235</v>
      </c>
      <c r="I7" s="98">
        <v>363</v>
      </c>
      <c r="J7" s="98">
        <v>164</v>
      </c>
      <c r="K7" s="98">
        <v>251</v>
      </c>
      <c r="L7" s="98">
        <v>518</v>
      </c>
      <c r="M7" s="98">
        <v>30</v>
      </c>
      <c r="N7" s="174">
        <f t="shared" si="0"/>
        <v>2181</v>
      </c>
      <c r="O7" s="144">
        <f t="shared" si="1"/>
        <v>7</v>
      </c>
    </row>
    <row r="8" spans="1:27" ht="14.25" x14ac:dyDescent="0.2">
      <c r="A8" s="138">
        <v>2009</v>
      </c>
      <c r="B8" s="98">
        <v>27</v>
      </c>
      <c r="C8" s="98">
        <v>3</v>
      </c>
      <c r="D8" s="98">
        <v>15</v>
      </c>
      <c r="E8" s="98">
        <v>74</v>
      </c>
      <c r="F8" s="98">
        <v>299</v>
      </c>
      <c r="G8" s="98">
        <v>237</v>
      </c>
      <c r="H8" s="98">
        <v>245</v>
      </c>
      <c r="I8" s="98">
        <v>257</v>
      </c>
      <c r="J8" s="98">
        <v>221</v>
      </c>
      <c r="K8" s="98">
        <v>278</v>
      </c>
      <c r="L8" s="98">
        <v>262</v>
      </c>
      <c r="M8" s="98">
        <v>38</v>
      </c>
      <c r="N8" s="174">
        <f t="shared" ref="N8:N11" si="2">IF(COUNT(B8:M8)=12,SUM(B8:M8),"")</f>
        <v>1956</v>
      </c>
      <c r="O8" s="144">
        <f t="shared" si="1"/>
        <v>12</v>
      </c>
    </row>
    <row r="9" spans="1:27" ht="14.25" x14ac:dyDescent="0.2">
      <c r="A9" s="138">
        <v>2010</v>
      </c>
      <c r="B9" s="98">
        <v>6</v>
      </c>
      <c r="C9" s="98">
        <v>20</v>
      </c>
      <c r="D9" s="98">
        <v>170</v>
      </c>
      <c r="E9" s="98">
        <v>294</v>
      </c>
      <c r="F9" s="98">
        <v>221</v>
      </c>
      <c r="G9" s="98">
        <v>384</v>
      </c>
      <c r="H9" s="98">
        <v>326</v>
      </c>
      <c r="I9" s="98">
        <v>299</v>
      </c>
      <c r="J9" s="98">
        <v>219</v>
      </c>
      <c r="K9" s="98">
        <v>361</v>
      </c>
      <c r="L9" s="98">
        <v>232</v>
      </c>
      <c r="M9" s="98">
        <v>372</v>
      </c>
      <c r="N9" s="174">
        <f t="shared" si="2"/>
        <v>2904</v>
      </c>
      <c r="O9" s="144">
        <f t="shared" si="1"/>
        <v>1</v>
      </c>
    </row>
    <row r="10" spans="1:27" ht="14.25" x14ac:dyDescent="0.2">
      <c r="A10" s="138">
        <v>2011</v>
      </c>
      <c r="B10" s="98">
        <v>129</v>
      </c>
      <c r="C10" s="98">
        <v>41</v>
      </c>
      <c r="D10" s="98">
        <v>18</v>
      </c>
      <c r="E10" s="98">
        <v>127</v>
      </c>
      <c r="F10" s="98">
        <v>357</v>
      </c>
      <c r="G10" s="98">
        <v>128</v>
      </c>
      <c r="H10" s="98">
        <v>303</v>
      </c>
      <c r="I10" s="98">
        <v>227</v>
      </c>
      <c r="J10" s="98">
        <v>189</v>
      </c>
      <c r="K10" s="98">
        <v>332</v>
      </c>
      <c r="L10" s="98">
        <v>371</v>
      </c>
      <c r="M10" s="98">
        <v>254</v>
      </c>
      <c r="N10" s="174">
        <f t="shared" si="2"/>
        <v>2476</v>
      </c>
      <c r="O10" s="144">
        <f t="shared" si="1"/>
        <v>3</v>
      </c>
    </row>
    <row r="11" spans="1:27" ht="14.25" x14ac:dyDescent="0.2">
      <c r="A11" s="138">
        <v>2012</v>
      </c>
      <c r="B11" s="98">
        <v>2</v>
      </c>
      <c r="C11" s="98">
        <v>1</v>
      </c>
      <c r="D11" s="98">
        <v>11</v>
      </c>
      <c r="E11" s="98">
        <v>122</v>
      </c>
      <c r="F11" s="98">
        <v>217</v>
      </c>
      <c r="G11" s="98">
        <v>217</v>
      </c>
      <c r="H11" s="98">
        <v>330</v>
      </c>
      <c r="I11" s="98">
        <v>187</v>
      </c>
      <c r="J11" s="98">
        <v>334</v>
      </c>
      <c r="K11" s="98">
        <v>306</v>
      </c>
      <c r="L11" s="98">
        <v>341</v>
      </c>
      <c r="M11" s="98">
        <v>203</v>
      </c>
      <c r="N11" s="174">
        <f t="shared" si="2"/>
        <v>2271</v>
      </c>
      <c r="O11" s="144">
        <f t="shared" si="1"/>
        <v>6</v>
      </c>
    </row>
    <row r="12" spans="1:27" x14ac:dyDescent="0.2">
      <c r="A12" s="138">
        <v>2013</v>
      </c>
      <c r="B12" s="98">
        <v>0</v>
      </c>
      <c r="C12" s="98">
        <v>16</v>
      </c>
      <c r="D12" s="98">
        <v>0</v>
      </c>
      <c r="E12" s="98">
        <v>112</v>
      </c>
      <c r="F12" s="98">
        <v>301</v>
      </c>
      <c r="G12" s="98">
        <v>188</v>
      </c>
      <c r="H12" s="98">
        <v>117</v>
      </c>
      <c r="I12" s="98" t="s">
        <v>60</v>
      </c>
      <c r="J12" s="98">
        <v>300</v>
      </c>
      <c r="K12" s="98">
        <v>255</v>
      </c>
      <c r="L12" s="98">
        <v>218</v>
      </c>
      <c r="M12" s="98">
        <v>208</v>
      </c>
      <c r="N12" s="174"/>
    </row>
    <row r="13" spans="1:27" x14ac:dyDescent="0.2">
      <c r="A13" s="138">
        <v>2014</v>
      </c>
      <c r="B13" s="98">
        <v>29</v>
      </c>
      <c r="C13" s="98">
        <v>1</v>
      </c>
      <c r="D13" s="98">
        <v>0</v>
      </c>
      <c r="E13" s="98">
        <v>10</v>
      </c>
      <c r="F13" s="98">
        <v>309</v>
      </c>
      <c r="G13" s="98" t="s">
        <v>60</v>
      </c>
      <c r="H13" s="98" t="s">
        <v>60</v>
      </c>
      <c r="I13" s="98" t="s">
        <v>60</v>
      </c>
      <c r="J13" s="98">
        <v>235</v>
      </c>
      <c r="K13" s="98" t="s">
        <v>60</v>
      </c>
      <c r="L13" s="98" t="s">
        <v>60</v>
      </c>
      <c r="M13" s="98" t="s">
        <v>60</v>
      </c>
      <c r="N13" s="174"/>
    </row>
    <row r="14" spans="1:27" x14ac:dyDescent="0.2">
      <c r="A14" s="138">
        <v>2015</v>
      </c>
      <c r="B14" s="98" t="s">
        <v>60</v>
      </c>
      <c r="C14" s="98">
        <v>0</v>
      </c>
      <c r="D14" s="98"/>
      <c r="E14" s="98"/>
      <c r="F14" s="98">
        <v>150</v>
      </c>
      <c r="G14" s="98">
        <v>118</v>
      </c>
      <c r="H14" s="98">
        <v>133</v>
      </c>
      <c r="I14" s="98">
        <v>237</v>
      </c>
      <c r="J14" s="98">
        <v>233</v>
      </c>
      <c r="K14" s="98">
        <v>292</v>
      </c>
      <c r="L14" s="98">
        <v>244</v>
      </c>
      <c r="M14" s="98">
        <v>59</v>
      </c>
      <c r="N14" s="174"/>
    </row>
    <row r="15" spans="1:27" ht="14.25" x14ac:dyDescent="0.2">
      <c r="A15" s="138">
        <v>2016</v>
      </c>
      <c r="B15" s="98">
        <v>0</v>
      </c>
      <c r="C15" s="98">
        <v>0</v>
      </c>
      <c r="D15" s="98">
        <v>0</v>
      </c>
      <c r="E15" s="98">
        <v>41</v>
      </c>
      <c r="F15" s="98">
        <v>320</v>
      </c>
      <c r="G15" s="98">
        <v>297</v>
      </c>
      <c r="H15" s="98">
        <v>186</v>
      </c>
      <c r="I15" s="98">
        <v>180</v>
      </c>
      <c r="J15" s="98">
        <v>149</v>
      </c>
      <c r="K15" s="98">
        <v>336</v>
      </c>
      <c r="L15" s="98">
        <v>494</v>
      </c>
      <c r="M15" s="98">
        <v>163</v>
      </c>
      <c r="N15" s="174">
        <f t="shared" ref="N15:N18" si="3">IF(COUNT(B15:M15)=12,SUM(B15:M15),"")</f>
        <v>2166</v>
      </c>
      <c r="O15" s="144">
        <f>RANK(N15,N$5:N$26,0)</f>
        <v>9</v>
      </c>
    </row>
    <row r="16" spans="1:27" ht="14.25" x14ac:dyDescent="0.2">
      <c r="A16" s="138">
        <v>2017</v>
      </c>
      <c r="B16" s="3">
        <v>0</v>
      </c>
      <c r="C16" s="98">
        <v>0</v>
      </c>
      <c r="D16" s="98">
        <v>8</v>
      </c>
      <c r="E16" s="98">
        <v>60</v>
      </c>
      <c r="F16" s="98">
        <v>298</v>
      </c>
      <c r="G16" s="98">
        <v>138</v>
      </c>
      <c r="H16" s="98">
        <v>193</v>
      </c>
      <c r="I16" s="98">
        <v>451</v>
      </c>
      <c r="J16" s="98">
        <v>121</v>
      </c>
      <c r="K16" s="98">
        <v>181</v>
      </c>
      <c r="L16" s="98">
        <v>341</v>
      </c>
      <c r="M16" s="98">
        <v>68</v>
      </c>
      <c r="N16" s="174">
        <f t="shared" si="3"/>
        <v>1859</v>
      </c>
      <c r="O16" s="144">
        <f>RANK(N16,N$5:N$26,0)</f>
        <v>14</v>
      </c>
    </row>
    <row r="17" spans="1:15" ht="14.25" x14ac:dyDescent="0.2">
      <c r="A17" s="138">
        <v>2018</v>
      </c>
      <c r="B17" s="3">
        <v>104</v>
      </c>
      <c r="C17" s="98">
        <v>1</v>
      </c>
      <c r="D17" s="98">
        <v>1</v>
      </c>
      <c r="E17" s="98">
        <v>280</v>
      </c>
      <c r="F17" s="98">
        <v>171</v>
      </c>
      <c r="G17" s="98">
        <v>569</v>
      </c>
      <c r="H17" s="98">
        <v>367</v>
      </c>
      <c r="I17" s="98">
        <v>256</v>
      </c>
      <c r="J17" s="98">
        <v>199</v>
      </c>
      <c r="K17" s="98">
        <v>274</v>
      </c>
      <c r="L17" s="98">
        <v>332</v>
      </c>
      <c r="M17" s="98">
        <v>43</v>
      </c>
      <c r="N17" s="174">
        <f t="shared" si="3"/>
        <v>2597</v>
      </c>
      <c r="O17" s="144">
        <f>RANK(N17,N$5:N$26,0)</f>
        <v>2</v>
      </c>
    </row>
    <row r="18" spans="1:15" ht="14.25" x14ac:dyDescent="0.2">
      <c r="A18" s="138">
        <v>2019</v>
      </c>
      <c r="B18" s="170">
        <v>0</v>
      </c>
      <c r="C18" s="98">
        <v>2</v>
      </c>
      <c r="D18" s="98">
        <v>0</v>
      </c>
      <c r="E18" s="98">
        <v>120</v>
      </c>
      <c r="F18" s="98">
        <v>144</v>
      </c>
      <c r="G18" s="98">
        <v>244</v>
      </c>
      <c r="H18" s="98">
        <v>296</v>
      </c>
      <c r="I18" s="98">
        <v>255</v>
      </c>
      <c r="J18" s="98">
        <v>246</v>
      </c>
      <c r="K18" s="98">
        <v>195</v>
      </c>
      <c r="L18" s="98">
        <v>332</v>
      </c>
      <c r="M18" s="98">
        <v>246</v>
      </c>
      <c r="N18" s="174">
        <f t="shared" si="3"/>
        <v>2080</v>
      </c>
      <c r="O18" s="144">
        <f>RANK(N18,N$5:N$26,0)</f>
        <v>10</v>
      </c>
    </row>
    <row r="19" spans="1:15" ht="14.25" x14ac:dyDescent="0.2">
      <c r="A19" s="138">
        <v>2020</v>
      </c>
      <c r="B19" s="3">
        <v>5</v>
      </c>
      <c r="C19" s="98">
        <v>11</v>
      </c>
      <c r="D19" s="98">
        <v>7</v>
      </c>
      <c r="E19" s="98">
        <v>254</v>
      </c>
      <c r="F19" s="98">
        <v>269</v>
      </c>
      <c r="G19" s="98">
        <v>254</v>
      </c>
      <c r="H19" s="98">
        <v>308</v>
      </c>
      <c r="I19" s="98">
        <v>166</v>
      </c>
      <c r="J19" s="98">
        <v>278</v>
      </c>
      <c r="K19" s="98">
        <v>240</v>
      </c>
      <c r="L19" s="98">
        <v>307</v>
      </c>
      <c r="M19" s="98">
        <v>211</v>
      </c>
      <c r="N19" s="174">
        <f t="shared" ref="N19" si="4">IF(COUNT(B19:M19)=12,SUM(B19:M19),"")</f>
        <v>2310</v>
      </c>
      <c r="O19" s="144">
        <f t="shared" ref="O19" si="5">RANK(N19,N$5:N$26,0)</f>
        <v>5</v>
      </c>
    </row>
    <row r="20" spans="1:15" ht="14.25" x14ac:dyDescent="0.2">
      <c r="A20" s="138">
        <v>2021</v>
      </c>
      <c r="B20" s="3">
        <v>21</v>
      </c>
      <c r="C20" s="3">
        <v>67</v>
      </c>
      <c r="D20" s="3">
        <v>6</v>
      </c>
      <c r="E20" s="3">
        <v>55</v>
      </c>
      <c r="F20" s="3">
        <v>200</v>
      </c>
      <c r="G20" s="3">
        <v>345</v>
      </c>
      <c r="H20" s="3">
        <v>180</v>
      </c>
      <c r="I20" s="3">
        <v>320</v>
      </c>
      <c r="J20" s="3">
        <v>241</v>
      </c>
      <c r="K20" s="3">
        <v>251</v>
      </c>
      <c r="L20" s="3">
        <v>348</v>
      </c>
      <c r="M20" s="3">
        <v>137</v>
      </c>
      <c r="N20" s="174">
        <f t="shared" ref="N20" si="6">IF(COUNT(B20:M20)=12,SUM(B20:M20),"")</f>
        <v>2171</v>
      </c>
      <c r="O20" s="144">
        <f t="shared" ref="O20" si="7">RANK(N20,N$5:N$26,0)</f>
        <v>8</v>
      </c>
    </row>
    <row r="21" spans="1:15" ht="14.25" x14ac:dyDescent="0.2">
      <c r="A21" s="138">
        <v>2022</v>
      </c>
      <c r="B21" s="3">
        <v>1</v>
      </c>
      <c r="C21" s="3">
        <v>2</v>
      </c>
      <c r="D21" s="3">
        <v>108</v>
      </c>
      <c r="E21" s="3">
        <v>248</v>
      </c>
      <c r="F21" s="3">
        <v>246</v>
      </c>
      <c r="G21" s="3">
        <v>371</v>
      </c>
      <c r="H21" s="3">
        <v>177</v>
      </c>
      <c r="I21" s="3">
        <v>172</v>
      </c>
      <c r="J21" s="3">
        <v>147</v>
      </c>
      <c r="K21" s="3">
        <v>286</v>
      </c>
      <c r="L21" s="3">
        <v>228</v>
      </c>
      <c r="M21" s="3">
        <v>58</v>
      </c>
      <c r="N21" s="174">
        <f t="shared" ref="N21:N22" si="8">IF(COUNT(B21:M21)=12,SUM(B21:M21),"")</f>
        <v>2044</v>
      </c>
      <c r="O21" s="144">
        <f t="shared" ref="O21:O22" si="9">RANK(N21,N$5:N$26,0)</f>
        <v>11</v>
      </c>
    </row>
    <row r="22" spans="1:15" ht="14.25" x14ac:dyDescent="0.2">
      <c r="A22" s="138">
        <v>2023</v>
      </c>
      <c r="B22" s="3">
        <v>142</v>
      </c>
      <c r="C22" s="3">
        <v>0</v>
      </c>
      <c r="D22" s="3">
        <v>26</v>
      </c>
      <c r="E22" s="3">
        <v>28</v>
      </c>
      <c r="F22" s="3">
        <v>153</v>
      </c>
      <c r="G22" s="3">
        <v>130</v>
      </c>
      <c r="H22" s="3">
        <v>213</v>
      </c>
      <c r="I22" s="3">
        <v>243</v>
      </c>
      <c r="J22" s="3">
        <v>118</v>
      </c>
      <c r="K22" s="3">
        <v>242</v>
      </c>
      <c r="L22" s="3">
        <v>437</v>
      </c>
      <c r="M22" s="3">
        <v>94</v>
      </c>
      <c r="N22" s="174">
        <f t="shared" si="8"/>
        <v>1826</v>
      </c>
      <c r="O22" s="144">
        <f t="shared" si="9"/>
        <v>15</v>
      </c>
    </row>
    <row r="23" spans="1:15" ht="14.25" x14ac:dyDescent="0.2">
      <c r="A23" s="138">
        <v>2024</v>
      </c>
      <c r="B23" s="3"/>
      <c r="C23" s="98"/>
      <c r="D23" s="98"/>
      <c r="E23" s="98"/>
      <c r="F23" s="98"/>
      <c r="G23" s="98"/>
      <c r="H23" s="98"/>
      <c r="I23" s="98"/>
      <c r="J23" s="98"/>
      <c r="K23" s="98"/>
      <c r="L23" s="98"/>
      <c r="M23" s="98"/>
      <c r="N23" s="174"/>
      <c r="O23" s="144"/>
    </row>
    <row r="24" spans="1:15" ht="14.25" x14ac:dyDescent="0.2">
      <c r="A24" s="138">
        <v>2025</v>
      </c>
      <c r="B24" s="3"/>
      <c r="C24" s="98"/>
      <c r="D24" s="98"/>
      <c r="E24" s="98"/>
      <c r="F24" s="98"/>
      <c r="G24" s="98"/>
      <c r="H24" s="98"/>
      <c r="I24" s="98"/>
      <c r="J24" s="98"/>
      <c r="K24" s="98"/>
      <c r="L24" s="98"/>
      <c r="M24" s="98"/>
      <c r="N24" s="174"/>
      <c r="O24" s="144"/>
    </row>
    <row r="25" spans="1:15" ht="14.25" x14ac:dyDescent="0.2">
      <c r="A25" s="138">
        <v>2026</v>
      </c>
      <c r="B25" s="3"/>
      <c r="C25" s="98"/>
      <c r="D25" s="98"/>
      <c r="E25" s="98"/>
      <c r="F25" s="98"/>
      <c r="G25" s="98"/>
      <c r="H25" s="98"/>
      <c r="I25" s="98"/>
      <c r="J25" s="98"/>
      <c r="K25" s="98"/>
      <c r="L25" s="98"/>
      <c r="M25" s="98"/>
      <c r="N25" s="174"/>
      <c r="O25" s="144"/>
    </row>
    <row r="26" spans="1:15" ht="13.5" thickBot="1" x14ac:dyDescent="0.25">
      <c r="A26" s="146"/>
      <c r="B26" s="98"/>
      <c r="C26" s="98"/>
      <c r="D26" s="98"/>
      <c r="E26" s="98"/>
      <c r="F26" s="98"/>
      <c r="G26" s="98"/>
      <c r="H26" s="98"/>
      <c r="I26" s="98"/>
      <c r="J26" s="98"/>
      <c r="K26" s="98"/>
      <c r="L26" s="98"/>
      <c r="M26" s="98"/>
      <c r="N26" s="175"/>
    </row>
    <row r="27" spans="1:15" x14ac:dyDescent="0.2">
      <c r="A27" s="147" t="s">
        <v>603</v>
      </c>
      <c r="B27" s="105">
        <f>AVERAGE(B5:B26)</f>
        <v>34.411764705882355</v>
      </c>
      <c r="C27" s="105">
        <f>AVERAGE(C5:C26)</f>
        <v>10.388888888888889</v>
      </c>
      <c r="D27" s="105">
        <f t="shared" ref="D27:N27" si="10">AVERAGE(D5:D26)</f>
        <v>29.294117647058822</v>
      </c>
      <c r="E27" s="105">
        <f t="shared" si="10"/>
        <v>121</v>
      </c>
      <c r="F27" s="105">
        <f t="shared" si="10"/>
        <v>244.22222222222223</v>
      </c>
      <c r="G27" s="105">
        <f t="shared" si="10"/>
        <v>262.05882352941177</v>
      </c>
      <c r="H27" s="105">
        <f t="shared" si="10"/>
        <v>238.35294117647058</v>
      </c>
      <c r="I27" s="105">
        <f t="shared" si="10"/>
        <v>251.6875</v>
      </c>
      <c r="J27" s="105">
        <f t="shared" si="10"/>
        <v>208.11111111111111</v>
      </c>
      <c r="K27" s="105">
        <f t="shared" si="10"/>
        <v>273.88235294117646</v>
      </c>
      <c r="L27" s="105">
        <f t="shared" si="10"/>
        <v>324.58823529411762</v>
      </c>
      <c r="M27" s="105">
        <f t="shared" si="10"/>
        <v>156.70588235294119</v>
      </c>
      <c r="N27" s="105">
        <f t="shared" si="10"/>
        <v>2205.0666666666666</v>
      </c>
    </row>
    <row r="28" spans="1:15" x14ac:dyDescent="0.2">
      <c r="A28" s="148" t="s">
        <v>604</v>
      </c>
      <c r="B28" s="3">
        <f>STDEV(B5:B26)</f>
        <v>51.190891308329228</v>
      </c>
      <c r="C28" s="3">
        <f>STDEV(C5:C26)</f>
        <v>17.720506196756372</v>
      </c>
      <c r="D28" s="3">
        <f t="shared" ref="D28:N28" si="11">STDEV(D5:D26)</f>
        <v>49.28458773526765</v>
      </c>
      <c r="E28" s="3">
        <f t="shared" si="11"/>
        <v>93.5066842530522</v>
      </c>
      <c r="F28" s="3">
        <f t="shared" si="11"/>
        <v>69.897871343129239</v>
      </c>
      <c r="G28" s="3">
        <f t="shared" si="11"/>
        <v>120.95322990118706</v>
      </c>
      <c r="H28" s="3">
        <f t="shared" si="11"/>
        <v>79.954628678137354</v>
      </c>
      <c r="I28" s="3">
        <f t="shared" si="11"/>
        <v>76.742616365789004</v>
      </c>
      <c r="J28" s="3">
        <f t="shared" si="11"/>
        <v>59.776927369610029</v>
      </c>
      <c r="K28" s="3">
        <f t="shared" si="11"/>
        <v>46.946621754047975</v>
      </c>
      <c r="L28" s="3">
        <f t="shared" si="11"/>
        <v>91.288046057198386</v>
      </c>
      <c r="M28" s="3">
        <f t="shared" si="11"/>
        <v>100.48306120055904</v>
      </c>
      <c r="N28" s="114">
        <f t="shared" si="11"/>
        <v>293.60675027921974</v>
      </c>
    </row>
    <row r="29" spans="1:15" x14ac:dyDescent="0.2">
      <c r="A29" s="148" t="s">
        <v>605</v>
      </c>
      <c r="B29" s="3">
        <f>B28/B27*100</f>
        <v>148.75985508403363</v>
      </c>
      <c r="C29" s="3">
        <f>C28/C27*100</f>
        <v>170.57171740193297</v>
      </c>
      <c r="D29" s="3">
        <f t="shared" ref="D29:N29" si="12">D28/D27*100</f>
        <v>168.24056054207833</v>
      </c>
      <c r="E29" s="3">
        <f t="shared" si="12"/>
        <v>77.278251448803474</v>
      </c>
      <c r="F29" s="3">
        <f t="shared" si="12"/>
        <v>28.62060246078995</v>
      </c>
      <c r="G29" s="3">
        <f t="shared" si="12"/>
        <v>46.154992330419304</v>
      </c>
      <c r="H29" s="3">
        <f t="shared" si="12"/>
        <v>33.544636908399191</v>
      </c>
      <c r="I29" s="3">
        <f t="shared" si="12"/>
        <v>30.491230738828513</v>
      </c>
      <c r="J29" s="3">
        <f t="shared" si="12"/>
        <v>28.723563605258423</v>
      </c>
      <c r="K29" s="3">
        <f t="shared" si="12"/>
        <v>17.141163441125766</v>
      </c>
      <c r="L29" s="3">
        <f t="shared" si="12"/>
        <v>28.124262105334768</v>
      </c>
      <c r="M29" s="3">
        <f t="shared" si="12"/>
        <v>64.122073588945327</v>
      </c>
      <c r="N29" s="114">
        <f t="shared" si="12"/>
        <v>13.315096306047575</v>
      </c>
    </row>
    <row r="30" spans="1:15" x14ac:dyDescent="0.2">
      <c r="A30" s="148" t="s">
        <v>606</v>
      </c>
      <c r="B30" s="3">
        <f>MIN(B5:B26)</f>
        <v>0</v>
      </c>
      <c r="C30" s="3">
        <f>MIN(C5:C26)</f>
        <v>0</v>
      </c>
      <c r="D30" s="3">
        <f t="shared" ref="D30:N30" si="13">MIN(D5:D26)</f>
        <v>0</v>
      </c>
      <c r="E30" s="3">
        <f t="shared" si="13"/>
        <v>8</v>
      </c>
      <c r="F30" s="3">
        <f t="shared" si="13"/>
        <v>144</v>
      </c>
      <c r="G30" s="3">
        <f t="shared" si="13"/>
        <v>118</v>
      </c>
      <c r="H30" s="3">
        <f t="shared" si="13"/>
        <v>117</v>
      </c>
      <c r="I30" s="3">
        <f t="shared" si="13"/>
        <v>166</v>
      </c>
      <c r="J30" s="3">
        <f t="shared" si="13"/>
        <v>118</v>
      </c>
      <c r="K30" s="3">
        <f t="shared" si="13"/>
        <v>181</v>
      </c>
      <c r="L30" s="3">
        <f t="shared" si="13"/>
        <v>218</v>
      </c>
      <c r="M30" s="3">
        <f t="shared" si="13"/>
        <v>30</v>
      </c>
      <c r="N30" s="114">
        <f t="shared" si="13"/>
        <v>1826</v>
      </c>
    </row>
    <row r="31" spans="1:15" x14ac:dyDescent="0.2">
      <c r="A31" s="148" t="s">
        <v>607</v>
      </c>
      <c r="B31">
        <f>MAX(B5:B26)</f>
        <v>142</v>
      </c>
      <c r="C31">
        <f>MAX(C5:C26)</f>
        <v>67</v>
      </c>
      <c r="D31">
        <f t="shared" ref="D31:N31" si="14">MAX(D5:D26)</f>
        <v>170</v>
      </c>
      <c r="E31">
        <f t="shared" si="14"/>
        <v>294</v>
      </c>
      <c r="F31">
        <f t="shared" si="14"/>
        <v>357</v>
      </c>
      <c r="G31">
        <f t="shared" si="14"/>
        <v>569</v>
      </c>
      <c r="H31">
        <f t="shared" si="14"/>
        <v>367</v>
      </c>
      <c r="I31">
        <f t="shared" si="14"/>
        <v>451</v>
      </c>
      <c r="J31">
        <f t="shared" si="14"/>
        <v>334</v>
      </c>
      <c r="K31">
        <f t="shared" si="14"/>
        <v>361</v>
      </c>
      <c r="L31">
        <f t="shared" si="14"/>
        <v>518</v>
      </c>
      <c r="M31">
        <f t="shared" si="14"/>
        <v>372</v>
      </c>
      <c r="N31" s="103">
        <f t="shared" si="14"/>
        <v>2904</v>
      </c>
    </row>
    <row r="32" spans="1:15" x14ac:dyDescent="0.2">
      <c r="A32" s="148" t="s">
        <v>608</v>
      </c>
      <c r="B32">
        <f>QUARTILE(B5:B26,1)</f>
        <v>1</v>
      </c>
      <c r="C32">
        <f>QUARTILE(C5:C26,1)</f>
        <v>0.25</v>
      </c>
      <c r="D32">
        <f t="shared" ref="D32:N32" si="15">QUARTILE(D5:D26,1)</f>
        <v>0</v>
      </c>
      <c r="E32">
        <f t="shared" si="15"/>
        <v>55</v>
      </c>
      <c r="F32">
        <f t="shared" si="15"/>
        <v>178.25</v>
      </c>
      <c r="G32">
        <f t="shared" si="15"/>
        <v>188</v>
      </c>
      <c r="H32">
        <f t="shared" si="15"/>
        <v>180</v>
      </c>
      <c r="I32">
        <f t="shared" si="15"/>
        <v>185.5</v>
      </c>
      <c r="J32">
        <f t="shared" si="15"/>
        <v>166</v>
      </c>
      <c r="K32">
        <f t="shared" si="15"/>
        <v>251</v>
      </c>
      <c r="L32">
        <f t="shared" si="15"/>
        <v>244</v>
      </c>
      <c r="M32">
        <f t="shared" si="15"/>
        <v>59</v>
      </c>
      <c r="N32" s="103">
        <f t="shared" si="15"/>
        <v>2000</v>
      </c>
    </row>
    <row r="33" spans="1:14" x14ac:dyDescent="0.2">
      <c r="A33" s="148" t="s">
        <v>609</v>
      </c>
      <c r="B33">
        <f>QUARTILE(B5:B26,2)</f>
        <v>6</v>
      </c>
      <c r="C33">
        <f>QUARTILE(C5:C26,2)</f>
        <v>2</v>
      </c>
      <c r="D33">
        <f t="shared" ref="D33:N33" si="16">QUARTILE(D5:D26,2)</f>
        <v>8</v>
      </c>
      <c r="E33">
        <f t="shared" si="16"/>
        <v>112</v>
      </c>
      <c r="F33">
        <f t="shared" si="16"/>
        <v>241</v>
      </c>
      <c r="G33">
        <f t="shared" si="16"/>
        <v>241</v>
      </c>
      <c r="H33">
        <f t="shared" si="16"/>
        <v>235</v>
      </c>
      <c r="I33">
        <f t="shared" si="16"/>
        <v>240</v>
      </c>
      <c r="J33">
        <f t="shared" si="16"/>
        <v>209</v>
      </c>
      <c r="K33">
        <f t="shared" si="16"/>
        <v>278</v>
      </c>
      <c r="L33">
        <f t="shared" si="16"/>
        <v>332</v>
      </c>
      <c r="M33">
        <f t="shared" si="16"/>
        <v>163</v>
      </c>
      <c r="N33" s="103">
        <f t="shared" si="16"/>
        <v>2171</v>
      </c>
    </row>
    <row r="34" spans="1:14" x14ac:dyDescent="0.2">
      <c r="A34" s="148" t="s">
        <v>610</v>
      </c>
      <c r="B34">
        <f>QUARTILE(B5:B26,3)</f>
        <v>29</v>
      </c>
      <c r="C34">
        <f>QUARTILE(C5:C26,3)</f>
        <v>14.75</v>
      </c>
      <c r="D34">
        <f t="shared" ref="D34:N34" si="17">QUARTILE(D5:D26,3)</f>
        <v>24</v>
      </c>
      <c r="E34">
        <f t="shared" si="17"/>
        <v>127</v>
      </c>
      <c r="F34">
        <f t="shared" si="17"/>
        <v>300.5</v>
      </c>
      <c r="G34">
        <f t="shared" si="17"/>
        <v>345</v>
      </c>
      <c r="H34">
        <f t="shared" si="17"/>
        <v>308</v>
      </c>
      <c r="I34">
        <f t="shared" si="17"/>
        <v>267.5</v>
      </c>
      <c r="J34">
        <f t="shared" si="17"/>
        <v>239.5</v>
      </c>
      <c r="K34">
        <f t="shared" si="17"/>
        <v>295</v>
      </c>
      <c r="L34">
        <f t="shared" si="17"/>
        <v>348</v>
      </c>
      <c r="M34">
        <f t="shared" si="17"/>
        <v>212</v>
      </c>
      <c r="N34" s="103">
        <f t="shared" si="17"/>
        <v>2320</v>
      </c>
    </row>
    <row r="35" spans="1:14" x14ac:dyDescent="0.2">
      <c r="A35" s="148" t="s">
        <v>611</v>
      </c>
      <c r="B35">
        <f>RANK(B22,B5:B26,0)</f>
        <v>1</v>
      </c>
      <c r="C35">
        <f t="shared" ref="C35:N35" si="18">RANK(C22,C5:C26,0)</f>
        <v>14</v>
      </c>
      <c r="D35">
        <f t="shared" si="18"/>
        <v>4</v>
      </c>
      <c r="E35">
        <f t="shared" si="18"/>
        <v>15</v>
      </c>
      <c r="F35">
        <f t="shared" si="18"/>
        <v>16</v>
      </c>
      <c r="G35">
        <f t="shared" si="18"/>
        <v>15</v>
      </c>
      <c r="H35">
        <f t="shared" si="18"/>
        <v>10</v>
      </c>
      <c r="I35">
        <f t="shared" si="18"/>
        <v>8</v>
      </c>
      <c r="J35">
        <f t="shared" si="18"/>
        <v>18</v>
      </c>
      <c r="K35">
        <f t="shared" si="18"/>
        <v>14</v>
      </c>
      <c r="L35">
        <f t="shared" si="18"/>
        <v>3</v>
      </c>
      <c r="M35">
        <f t="shared" si="18"/>
        <v>11</v>
      </c>
      <c r="N35" s="103">
        <f t="shared" si="18"/>
        <v>15</v>
      </c>
    </row>
    <row r="36" spans="1:14" x14ac:dyDescent="0.2">
      <c r="A36" s="148" t="s">
        <v>612</v>
      </c>
      <c r="B36">
        <f>COUNT(B5:B26)</f>
        <v>17</v>
      </c>
      <c r="C36">
        <f>COUNT(C5:C26)</f>
        <v>18</v>
      </c>
      <c r="D36">
        <f t="shared" ref="D36:N36" si="19">COUNT(D5:D26)</f>
        <v>17</v>
      </c>
      <c r="E36">
        <f t="shared" si="19"/>
        <v>17</v>
      </c>
      <c r="F36">
        <f t="shared" si="19"/>
        <v>18</v>
      </c>
      <c r="G36">
        <f t="shared" si="19"/>
        <v>17</v>
      </c>
      <c r="H36">
        <f t="shared" si="19"/>
        <v>17</v>
      </c>
      <c r="I36">
        <f t="shared" si="19"/>
        <v>16</v>
      </c>
      <c r="J36">
        <f t="shared" si="19"/>
        <v>18</v>
      </c>
      <c r="K36">
        <f t="shared" si="19"/>
        <v>17</v>
      </c>
      <c r="L36">
        <f t="shared" si="19"/>
        <v>17</v>
      </c>
      <c r="M36">
        <f t="shared" si="19"/>
        <v>17</v>
      </c>
      <c r="N36" s="103">
        <f t="shared" si="19"/>
        <v>15</v>
      </c>
    </row>
    <row r="37" spans="1:14" x14ac:dyDescent="0.2">
      <c r="A37" s="148" t="s">
        <v>614</v>
      </c>
      <c r="B37" s="3">
        <f>B22</f>
        <v>142</v>
      </c>
      <c r="C37" s="3">
        <f>B37+C22</f>
        <v>142</v>
      </c>
      <c r="D37" s="3">
        <f t="shared" ref="D37:M37" si="20">C37+D22</f>
        <v>168</v>
      </c>
      <c r="E37" s="3">
        <f t="shared" si="20"/>
        <v>196</v>
      </c>
      <c r="F37" s="3">
        <f t="shared" si="20"/>
        <v>349</v>
      </c>
      <c r="G37" s="3">
        <f t="shared" si="20"/>
        <v>479</v>
      </c>
      <c r="H37" s="3">
        <f t="shared" si="20"/>
        <v>692</v>
      </c>
      <c r="I37" s="3">
        <f t="shared" si="20"/>
        <v>935</v>
      </c>
      <c r="J37" s="3">
        <f t="shared" si="20"/>
        <v>1053</v>
      </c>
      <c r="K37" s="3">
        <f t="shared" si="20"/>
        <v>1295</v>
      </c>
      <c r="L37" s="3">
        <f t="shared" si="20"/>
        <v>1732</v>
      </c>
      <c r="M37" s="3">
        <f t="shared" si="20"/>
        <v>1826</v>
      </c>
      <c r="N37"/>
    </row>
    <row r="38" spans="1:14" x14ac:dyDescent="0.2">
      <c r="A38" s="148" t="s">
        <v>613</v>
      </c>
      <c r="B38" s="3">
        <f>B27</f>
        <v>34.411764705882355</v>
      </c>
      <c r="C38" s="3">
        <f>B38+C27</f>
        <v>44.800653594771248</v>
      </c>
      <c r="D38" s="3">
        <f t="shared" ref="D38:M38" si="21">C38+D27</f>
        <v>74.094771241830074</v>
      </c>
      <c r="E38" s="3">
        <f t="shared" si="21"/>
        <v>195.09477124183007</v>
      </c>
      <c r="F38" s="3">
        <f t="shared" si="21"/>
        <v>439.3169934640523</v>
      </c>
      <c r="G38" s="3">
        <f t="shared" si="21"/>
        <v>701.37581699346401</v>
      </c>
      <c r="H38" s="3">
        <f t="shared" si="21"/>
        <v>939.72875816993462</v>
      </c>
      <c r="I38" s="3">
        <f t="shared" si="21"/>
        <v>1191.4162581699347</v>
      </c>
      <c r="J38" s="3">
        <f t="shared" si="21"/>
        <v>1399.5273692810458</v>
      </c>
      <c r="K38" s="3">
        <f t="shared" si="21"/>
        <v>1673.4097222222222</v>
      </c>
      <c r="L38" s="3">
        <f t="shared" si="21"/>
        <v>1997.9979575163397</v>
      </c>
      <c r="M38" s="3">
        <f t="shared" si="21"/>
        <v>2154.7038398692807</v>
      </c>
      <c r="N38"/>
    </row>
  </sheetData>
  <mergeCells count="2">
    <mergeCell ref="A1:N1"/>
    <mergeCell ref="G2:H2"/>
  </mergeCells>
  <phoneticPr fontId="0" type="noConversion"/>
  <conditionalFormatting sqref="B5:B26">
    <cfRule type="top10" dxfId="1607" priority="147" bottom="1" rank="1"/>
    <cfRule type="top10" dxfId="1606" priority="148" rank="1"/>
  </conditionalFormatting>
  <conditionalFormatting sqref="C5:C26">
    <cfRule type="top10" dxfId="1605" priority="27" bottom="1" rank="1"/>
    <cfRule type="top10" dxfId="1604" priority="28" rank="1"/>
  </conditionalFormatting>
  <conditionalFormatting sqref="D5:D26">
    <cfRule type="top10" dxfId="1603" priority="25" bottom="1" rank="1"/>
    <cfRule type="top10" dxfId="1602" priority="26" rank="1"/>
  </conditionalFormatting>
  <conditionalFormatting sqref="E5:E26">
    <cfRule type="top10" dxfId="1601" priority="23" bottom="1" rank="1"/>
    <cfRule type="top10" dxfId="1600" priority="24" rank="1"/>
  </conditionalFormatting>
  <conditionalFormatting sqref="F5:F26">
    <cfRule type="top10" dxfId="1599" priority="21" bottom="1" rank="1"/>
    <cfRule type="top10" dxfId="1598" priority="22" rank="1"/>
  </conditionalFormatting>
  <conditionalFormatting sqref="G5:G26">
    <cfRule type="top10" dxfId="1597" priority="19" bottom="1" rank="1"/>
    <cfRule type="top10" dxfId="1596" priority="20" rank="1"/>
  </conditionalFormatting>
  <conditionalFormatting sqref="H5:H26">
    <cfRule type="top10" dxfId="1595" priority="17" bottom="1" rank="1"/>
    <cfRule type="top10" dxfId="1594" priority="18" rank="1"/>
  </conditionalFormatting>
  <conditionalFormatting sqref="I5:I26">
    <cfRule type="top10" dxfId="1593" priority="15" bottom="1" rank="1"/>
    <cfRule type="top10" dxfId="1592" priority="16" rank="1"/>
  </conditionalFormatting>
  <conditionalFormatting sqref="J5:J26">
    <cfRule type="top10" dxfId="1591" priority="13" bottom="1" rank="1"/>
    <cfRule type="top10" dxfId="1590" priority="14" rank="1"/>
  </conditionalFormatting>
  <conditionalFormatting sqref="K5:K26">
    <cfRule type="top10" dxfId="1589" priority="11" bottom="1" rank="1"/>
    <cfRule type="top10" dxfId="1588" priority="12" rank="1"/>
  </conditionalFormatting>
  <conditionalFormatting sqref="L5:L26">
    <cfRule type="top10" dxfId="1587" priority="9" bottom="1" rank="1"/>
    <cfRule type="top10" dxfId="1586" priority="10" rank="1"/>
  </conditionalFormatting>
  <conditionalFormatting sqref="M5:M26">
    <cfRule type="top10" dxfId="1585" priority="7" bottom="1" rank="1"/>
    <cfRule type="top10" dxfId="1584" priority="8" rank="1"/>
  </conditionalFormatting>
  <conditionalFormatting sqref="N26">
    <cfRule type="top10" dxfId="1583" priority="5" bottom="1" rank="1"/>
    <cfRule type="top10" dxfId="1582" priority="6" rank="1"/>
  </conditionalFormatting>
  <conditionalFormatting sqref="N5:N25">
    <cfRule type="top10" dxfId="1581" priority="1" bottom="1" rank="1"/>
    <cfRule type="top10" dxfId="1580" priority="2" rank="1"/>
  </conditionalFormatting>
  <pageMargins left="0.75" right="0.75" top="1" bottom="1" header="0.5" footer="0.5"/>
  <pageSetup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9"/>
  <dimension ref="A1:AJ110"/>
  <sheetViews>
    <sheetView zoomScale="75" zoomScaleNormal="75" workbookViewId="0">
      <selection activeCell="V39" sqref="V39"/>
    </sheetView>
  </sheetViews>
  <sheetFormatPr defaultRowHeight="12.75" x14ac:dyDescent="0.2"/>
  <cols>
    <col min="1" max="1" width="7" style="139" bestFit="1" customWidth="1"/>
    <col min="2" max="13" width="7.7109375" customWidth="1"/>
    <col min="14" max="14" width="9.140625" style="1" bestFit="1" customWidth="1"/>
    <col min="16" max="36" width="9.140625" style="10"/>
  </cols>
  <sheetData>
    <row r="1" spans="1:27" ht="16.5" thickBot="1" x14ac:dyDescent="0.3">
      <c r="A1" s="243" t="s">
        <v>70</v>
      </c>
      <c r="B1" s="244"/>
      <c r="C1" s="244"/>
      <c r="D1" s="244"/>
      <c r="E1" s="245"/>
      <c r="F1" s="245"/>
      <c r="G1" s="245"/>
      <c r="H1" s="245"/>
      <c r="I1" s="245"/>
      <c r="J1" s="245"/>
      <c r="K1" s="245"/>
      <c r="L1" s="245"/>
      <c r="M1" s="245"/>
      <c r="N1" s="246"/>
    </row>
    <row r="2" spans="1:27" ht="13.5" thickBot="1" x14ac:dyDescent="0.25">
      <c r="A2" s="135" t="s">
        <v>128</v>
      </c>
      <c r="B2" s="40" t="s">
        <v>175</v>
      </c>
      <c r="C2" s="37" t="s">
        <v>453</v>
      </c>
      <c r="D2" s="38"/>
      <c r="E2" s="58"/>
      <c r="F2" s="68"/>
      <c r="G2" s="247" t="s">
        <v>80</v>
      </c>
      <c r="H2" s="247"/>
      <c r="I2" s="69"/>
      <c r="J2" s="69"/>
      <c r="K2" s="69"/>
      <c r="L2" s="69"/>
      <c r="M2" s="69"/>
      <c r="N2" s="72"/>
    </row>
    <row r="3" spans="1:27" ht="13.5" thickBot="1" x14ac:dyDescent="0.25">
      <c r="A3" s="136"/>
      <c r="B3" s="41" t="s">
        <v>176</v>
      </c>
      <c r="C3" s="36" t="s">
        <v>342</v>
      </c>
      <c r="D3" s="39"/>
      <c r="E3" s="41" t="s">
        <v>78</v>
      </c>
      <c r="F3" s="65">
        <v>407</v>
      </c>
      <c r="G3" s="17"/>
      <c r="H3" s="66" t="s">
        <v>81</v>
      </c>
      <c r="I3" s="67">
        <v>124.0536</v>
      </c>
      <c r="J3" s="17"/>
      <c r="K3" s="17"/>
      <c r="L3" s="17"/>
      <c r="M3" s="17"/>
      <c r="N3" s="21"/>
    </row>
    <row r="4" spans="1:27" ht="13.5" thickBot="1" x14ac:dyDescent="0.25">
      <c r="A4" s="137" t="s">
        <v>1</v>
      </c>
      <c r="B4" s="49" t="s">
        <v>2</v>
      </c>
      <c r="C4" s="43" t="s">
        <v>3</v>
      </c>
      <c r="D4" s="49" t="s">
        <v>4</v>
      </c>
      <c r="E4" s="43" t="s">
        <v>5</v>
      </c>
      <c r="F4" s="49" t="s">
        <v>6</v>
      </c>
      <c r="G4" s="43" t="s">
        <v>7</v>
      </c>
      <c r="H4" s="49" t="s">
        <v>8</v>
      </c>
      <c r="I4" s="43" t="s">
        <v>9</v>
      </c>
      <c r="J4" s="49" t="s">
        <v>10</v>
      </c>
      <c r="K4" s="43" t="s">
        <v>11</v>
      </c>
      <c r="L4" s="49" t="s">
        <v>12</v>
      </c>
      <c r="M4" s="45" t="s">
        <v>13</v>
      </c>
      <c r="N4" s="35" t="s">
        <v>14</v>
      </c>
      <c r="P4" s="23"/>
      <c r="Q4" s="23"/>
      <c r="R4" s="23"/>
      <c r="S4" s="23"/>
      <c r="T4" s="23"/>
      <c r="U4" s="23"/>
      <c r="V4" s="23"/>
      <c r="W4" s="23"/>
      <c r="X4" s="23"/>
      <c r="Y4" s="23"/>
      <c r="Z4" s="23"/>
      <c r="AA4" s="23"/>
    </row>
    <row r="5" spans="1:27" x14ac:dyDescent="0.2">
      <c r="A5" s="138">
        <v>2000</v>
      </c>
      <c r="B5" s="98" t="s">
        <v>60</v>
      </c>
      <c r="C5" s="98" t="s">
        <v>60</v>
      </c>
      <c r="D5" s="98" t="s">
        <v>60</v>
      </c>
      <c r="E5" s="98">
        <v>165.1</v>
      </c>
      <c r="F5" s="98">
        <v>398.78000000000009</v>
      </c>
      <c r="G5" s="98">
        <v>431.80000000000007</v>
      </c>
      <c r="H5" s="98">
        <v>325.12</v>
      </c>
      <c r="I5" s="98" t="s">
        <v>60</v>
      </c>
      <c r="J5" s="98" t="s">
        <v>60</v>
      </c>
      <c r="K5" s="98" t="s">
        <v>60</v>
      </c>
      <c r="L5" s="98" t="s">
        <v>60</v>
      </c>
      <c r="M5" s="98" t="s">
        <v>60</v>
      </c>
      <c r="N5" s="98" t="s">
        <v>60</v>
      </c>
      <c r="P5" s="13"/>
    </row>
    <row r="6" spans="1:27" x14ac:dyDescent="0.2">
      <c r="A6" s="138">
        <v>2001</v>
      </c>
      <c r="B6" s="98" t="s">
        <v>60</v>
      </c>
      <c r="C6" s="98" t="s">
        <v>60</v>
      </c>
      <c r="D6" s="98" t="s">
        <v>60</v>
      </c>
      <c r="E6" s="98" t="s">
        <v>60</v>
      </c>
      <c r="F6" s="98" t="s">
        <v>60</v>
      </c>
      <c r="G6" s="98" t="s">
        <v>60</v>
      </c>
      <c r="H6" s="98" t="s">
        <v>60</v>
      </c>
      <c r="I6" s="98" t="s">
        <v>60</v>
      </c>
      <c r="J6" s="98" t="s">
        <v>60</v>
      </c>
      <c r="K6" s="98" t="s">
        <v>60</v>
      </c>
      <c r="L6" s="98" t="s">
        <v>60</v>
      </c>
      <c r="M6" s="98" t="s">
        <v>60</v>
      </c>
      <c r="N6" s="98" t="s">
        <v>60</v>
      </c>
    </row>
    <row r="7" spans="1:27" x14ac:dyDescent="0.2">
      <c r="A7" s="138">
        <v>2002</v>
      </c>
      <c r="B7" s="98">
        <v>416.56000000000023</v>
      </c>
      <c r="C7" s="98">
        <v>185.42000000000004</v>
      </c>
      <c r="D7" s="98">
        <v>335.28000000000003</v>
      </c>
      <c r="E7" s="98">
        <v>706.12</v>
      </c>
      <c r="F7" s="98">
        <v>345.43999999999994</v>
      </c>
      <c r="G7" s="98">
        <v>297.18000000000006</v>
      </c>
      <c r="H7" s="98">
        <v>411.48</v>
      </c>
      <c r="I7" s="98">
        <v>287.02</v>
      </c>
      <c r="J7" s="98">
        <v>292.10000000000002</v>
      </c>
      <c r="K7" s="98">
        <v>254</v>
      </c>
      <c r="L7" s="98">
        <v>805.18000000000006</v>
      </c>
      <c r="M7" s="98" t="s">
        <v>60</v>
      </c>
      <c r="N7" s="98" t="s">
        <v>60</v>
      </c>
    </row>
    <row r="8" spans="1:27" x14ac:dyDescent="0.2">
      <c r="A8" s="138">
        <v>2003</v>
      </c>
      <c r="B8" s="98">
        <v>88.899999999999991</v>
      </c>
      <c r="C8" s="98">
        <v>175.25999999999996</v>
      </c>
      <c r="D8" s="98">
        <v>0</v>
      </c>
      <c r="E8" s="98" t="s">
        <v>60</v>
      </c>
      <c r="F8" s="98" t="s">
        <v>60</v>
      </c>
      <c r="G8" s="98" t="s">
        <v>60</v>
      </c>
      <c r="H8" s="98" t="s">
        <v>60</v>
      </c>
      <c r="I8" s="98">
        <v>73.66</v>
      </c>
      <c r="J8" s="98">
        <v>129.54</v>
      </c>
      <c r="K8" s="98">
        <v>88.899999999999991</v>
      </c>
      <c r="L8" s="98" t="s">
        <v>60</v>
      </c>
      <c r="M8" s="98" t="s">
        <v>60</v>
      </c>
      <c r="N8" s="98" t="s">
        <v>60</v>
      </c>
    </row>
    <row r="9" spans="1:27" x14ac:dyDescent="0.2">
      <c r="A9" s="138">
        <v>2004</v>
      </c>
      <c r="B9" s="98" t="s">
        <v>60</v>
      </c>
      <c r="C9" s="98">
        <v>68.580000000000013</v>
      </c>
      <c r="D9" s="98">
        <v>162.56000000000006</v>
      </c>
      <c r="E9" s="98">
        <v>469.90000000000009</v>
      </c>
      <c r="F9" s="98">
        <v>370.84000000000003</v>
      </c>
      <c r="G9" s="98">
        <v>299.71999999999997</v>
      </c>
      <c r="H9" s="98">
        <v>182.88</v>
      </c>
      <c r="I9" s="98">
        <v>388.62</v>
      </c>
      <c r="J9" s="98">
        <v>307.33999999999997</v>
      </c>
      <c r="K9" s="98">
        <v>449.58000000000015</v>
      </c>
      <c r="L9" s="98">
        <v>584.20000000000005</v>
      </c>
      <c r="M9" s="98">
        <v>337.82</v>
      </c>
      <c r="N9" s="98" t="s">
        <v>60</v>
      </c>
    </row>
    <row r="10" spans="1:27" x14ac:dyDescent="0.2">
      <c r="A10" s="138">
        <v>2005</v>
      </c>
      <c r="B10" s="98">
        <v>436.87999999999994</v>
      </c>
      <c r="C10" s="98">
        <v>172.72000000000003</v>
      </c>
      <c r="D10" s="98">
        <v>114.30000000000001</v>
      </c>
      <c r="E10" s="98">
        <v>210.82000000000005</v>
      </c>
      <c r="F10" s="98">
        <v>208.27999999999997</v>
      </c>
      <c r="G10" s="98">
        <v>274.32000000000005</v>
      </c>
      <c r="H10" s="98">
        <v>492.76000000000005</v>
      </c>
      <c r="I10" s="98">
        <v>264.16000000000003</v>
      </c>
      <c r="J10" s="98">
        <v>358.14000000000004</v>
      </c>
      <c r="K10" s="98">
        <v>256.53999999999996</v>
      </c>
      <c r="L10" s="98">
        <v>292.10000000000002</v>
      </c>
      <c r="M10" s="98">
        <v>304.79999999999995</v>
      </c>
      <c r="N10" s="98">
        <v>3385.8199999999997</v>
      </c>
    </row>
    <row r="11" spans="1:27" x14ac:dyDescent="0.2">
      <c r="A11" s="138">
        <v>2006</v>
      </c>
      <c r="B11" s="98">
        <v>271.77999999999997</v>
      </c>
      <c r="C11" s="98">
        <v>157.48000000000002</v>
      </c>
      <c r="D11" s="98">
        <v>259.08000000000004</v>
      </c>
      <c r="E11" s="98">
        <v>373.38000000000005</v>
      </c>
      <c r="F11" s="98">
        <v>266.70000000000005</v>
      </c>
      <c r="G11" s="98">
        <v>271.77999999999997</v>
      </c>
      <c r="H11" s="98">
        <v>373.38</v>
      </c>
      <c r="I11" s="98">
        <v>383.54</v>
      </c>
      <c r="J11" s="98">
        <v>259.08</v>
      </c>
      <c r="K11" s="98">
        <v>177.8</v>
      </c>
      <c r="L11" s="98">
        <v>1305.56</v>
      </c>
      <c r="M11" s="98">
        <v>332.74</v>
      </c>
      <c r="N11" s="98">
        <v>4432.2999999999993</v>
      </c>
    </row>
    <row r="12" spans="1:27" x14ac:dyDescent="0.2">
      <c r="A12" s="138">
        <v>2007</v>
      </c>
      <c r="B12" s="98">
        <v>228.60000000000008</v>
      </c>
      <c r="C12" s="98">
        <v>71.120000000000019</v>
      </c>
      <c r="D12" s="98">
        <v>182.88000000000002</v>
      </c>
      <c r="E12" s="98">
        <v>245</v>
      </c>
      <c r="F12" s="98">
        <v>329</v>
      </c>
      <c r="G12" s="98" t="s">
        <v>60</v>
      </c>
      <c r="H12" s="98" t="s">
        <v>60</v>
      </c>
      <c r="I12" s="98" t="s">
        <v>60</v>
      </c>
      <c r="J12" s="98" t="s">
        <v>60</v>
      </c>
      <c r="K12" s="98" t="s">
        <v>60</v>
      </c>
      <c r="L12" s="98" t="s">
        <v>60</v>
      </c>
      <c r="M12" s="98" t="s">
        <v>60</v>
      </c>
      <c r="N12" s="98" t="s">
        <v>60</v>
      </c>
    </row>
    <row r="13" spans="1:27" x14ac:dyDescent="0.2">
      <c r="A13" s="138">
        <v>2008</v>
      </c>
      <c r="B13" s="98" t="s">
        <v>60</v>
      </c>
      <c r="C13" s="98" t="s">
        <v>60</v>
      </c>
      <c r="D13" s="98" t="s">
        <v>60</v>
      </c>
      <c r="E13" s="98" t="s">
        <v>60</v>
      </c>
      <c r="F13" s="98" t="s">
        <v>60</v>
      </c>
      <c r="G13" s="98" t="s">
        <v>60</v>
      </c>
      <c r="H13" s="98" t="s">
        <v>60</v>
      </c>
      <c r="I13" s="98" t="s">
        <v>60</v>
      </c>
      <c r="J13" s="98" t="s">
        <v>60</v>
      </c>
      <c r="K13" s="98" t="s">
        <v>60</v>
      </c>
      <c r="L13" s="98" t="s">
        <v>60</v>
      </c>
      <c r="M13" s="98" t="s">
        <v>60</v>
      </c>
      <c r="N13" s="98" t="s">
        <v>60</v>
      </c>
    </row>
    <row r="14" spans="1:27" x14ac:dyDescent="0.2">
      <c r="A14" s="138">
        <v>2009</v>
      </c>
      <c r="B14" s="98" t="s">
        <v>60</v>
      </c>
      <c r="C14" s="98" t="s">
        <v>60</v>
      </c>
      <c r="D14" s="98" t="s">
        <v>60</v>
      </c>
      <c r="E14" s="98" t="s">
        <v>60</v>
      </c>
      <c r="F14" s="98" t="s">
        <v>60</v>
      </c>
      <c r="G14" s="98" t="s">
        <v>60</v>
      </c>
      <c r="H14" s="98" t="s">
        <v>60</v>
      </c>
      <c r="I14" s="98" t="s">
        <v>60</v>
      </c>
      <c r="J14" s="98" t="s">
        <v>60</v>
      </c>
      <c r="K14" s="98" t="s">
        <v>60</v>
      </c>
      <c r="L14" s="98" t="s">
        <v>60</v>
      </c>
      <c r="M14" s="98" t="s">
        <v>60</v>
      </c>
      <c r="N14" s="98" t="s">
        <v>60</v>
      </c>
    </row>
    <row r="15" spans="1:27" x14ac:dyDescent="0.2">
      <c r="A15" s="138">
        <v>2010</v>
      </c>
      <c r="B15" s="98">
        <v>30</v>
      </c>
      <c r="C15" s="98">
        <v>34</v>
      </c>
      <c r="D15" s="98">
        <v>90</v>
      </c>
      <c r="E15" s="98">
        <v>236</v>
      </c>
      <c r="F15" s="98">
        <v>218</v>
      </c>
      <c r="G15" s="98">
        <v>286</v>
      </c>
      <c r="H15" s="98">
        <v>386</v>
      </c>
      <c r="I15" s="98" t="s">
        <v>60</v>
      </c>
      <c r="J15" s="98" t="s">
        <v>60</v>
      </c>
      <c r="K15" s="98" t="s">
        <v>60</v>
      </c>
      <c r="L15" s="98" t="s">
        <v>60</v>
      </c>
      <c r="M15" s="98" t="s">
        <v>60</v>
      </c>
      <c r="N15" s="98" t="str">
        <f>IF(COUNT(B15:M15)=12,SUM(B15:M15),"")</f>
        <v/>
      </c>
    </row>
    <row r="16" spans="1:27" x14ac:dyDescent="0.2">
      <c r="A16" s="138">
        <v>2011</v>
      </c>
      <c r="B16" s="98" t="s">
        <v>60</v>
      </c>
      <c r="C16" s="98" t="s">
        <v>60</v>
      </c>
      <c r="D16" s="98" t="s">
        <v>60</v>
      </c>
      <c r="E16" s="98" t="s">
        <v>60</v>
      </c>
      <c r="F16" s="98">
        <v>266</v>
      </c>
      <c r="G16" s="98">
        <v>214</v>
      </c>
      <c r="H16" s="98">
        <v>202</v>
      </c>
      <c r="I16" s="98" t="s">
        <v>60</v>
      </c>
      <c r="J16" s="98" t="s">
        <v>60</v>
      </c>
      <c r="K16" s="98" t="s">
        <v>60</v>
      </c>
      <c r="L16" s="98" t="s">
        <v>60</v>
      </c>
      <c r="M16" s="98" t="s">
        <v>60</v>
      </c>
      <c r="N16" s="98" t="str">
        <f>IF(COUNT(B16:M16)=12,SUM(B16:M16),"")</f>
        <v/>
      </c>
    </row>
    <row r="17" spans="1:14" x14ac:dyDescent="0.2">
      <c r="A17" s="138">
        <v>2012</v>
      </c>
      <c r="B17" s="98">
        <v>97</v>
      </c>
      <c r="C17" s="98">
        <v>26</v>
      </c>
      <c r="D17" s="98">
        <v>99</v>
      </c>
      <c r="E17" s="98">
        <v>205</v>
      </c>
      <c r="F17" s="98">
        <v>155</v>
      </c>
      <c r="G17" s="98">
        <v>266</v>
      </c>
      <c r="H17" s="98">
        <v>261</v>
      </c>
      <c r="I17" s="98">
        <v>330</v>
      </c>
      <c r="J17" s="98">
        <v>318</v>
      </c>
      <c r="K17" s="98">
        <v>395</v>
      </c>
      <c r="L17" s="98">
        <v>645</v>
      </c>
      <c r="M17" s="98">
        <v>334</v>
      </c>
      <c r="N17" s="98">
        <f>IF(COUNT(B17:M17)=12,SUM(B17:M17),"")</f>
        <v>3131</v>
      </c>
    </row>
    <row r="18" spans="1:14" x14ac:dyDescent="0.2">
      <c r="A18" s="138">
        <v>2013</v>
      </c>
      <c r="B18" s="98">
        <v>29</v>
      </c>
      <c r="C18" s="98">
        <v>90</v>
      </c>
      <c r="D18" s="98">
        <v>132</v>
      </c>
      <c r="E18" s="98">
        <v>84</v>
      </c>
      <c r="F18" s="98">
        <v>309</v>
      </c>
      <c r="G18" s="98">
        <v>267</v>
      </c>
      <c r="H18" s="98" t="s">
        <v>60</v>
      </c>
      <c r="I18" s="98" t="s">
        <v>60</v>
      </c>
      <c r="J18" s="98" t="s">
        <v>60</v>
      </c>
      <c r="K18" s="98" t="s">
        <v>60</v>
      </c>
      <c r="L18" s="98" t="s">
        <v>60</v>
      </c>
      <c r="M18" s="98" t="s">
        <v>60</v>
      </c>
      <c r="N18" s="98" t="str">
        <f>IF(COUNT(B18:M18)=12,SUM(B18:M18),"")</f>
        <v/>
      </c>
    </row>
    <row r="19" spans="1:14" x14ac:dyDescent="0.2">
      <c r="A19" s="138">
        <v>2014</v>
      </c>
      <c r="B19" s="98" t="s">
        <v>60</v>
      </c>
      <c r="C19" s="98" t="s">
        <v>60</v>
      </c>
      <c r="D19" s="98" t="s">
        <v>60</v>
      </c>
      <c r="E19" s="98" t="s">
        <v>60</v>
      </c>
      <c r="F19" s="98" t="s">
        <v>60</v>
      </c>
      <c r="G19" s="98" t="s">
        <v>60</v>
      </c>
      <c r="H19" s="98" t="s">
        <v>60</v>
      </c>
      <c r="I19" s="98" t="s">
        <v>60</v>
      </c>
      <c r="J19" s="98" t="s">
        <v>60</v>
      </c>
      <c r="K19" s="98" t="s">
        <v>60</v>
      </c>
      <c r="L19" s="98" t="s">
        <v>60</v>
      </c>
      <c r="M19" s="98" t="s">
        <v>60</v>
      </c>
      <c r="N19" s="98" t="str">
        <f>IF(COUNT(B19:M19)=12,SUM(B19:M19),"")</f>
        <v/>
      </c>
    </row>
    <row r="20" spans="1:14" x14ac:dyDescent="0.2">
      <c r="A20" s="138">
        <v>2015</v>
      </c>
      <c r="B20" s="98" t="s">
        <v>60</v>
      </c>
      <c r="C20" s="98" t="s">
        <v>60</v>
      </c>
      <c r="D20" s="98" t="s">
        <v>60</v>
      </c>
      <c r="E20" s="98" t="s">
        <v>60</v>
      </c>
      <c r="F20" s="98" t="s">
        <v>60</v>
      </c>
      <c r="G20" s="98" t="s">
        <v>60</v>
      </c>
      <c r="H20" s="98" t="s">
        <v>60</v>
      </c>
      <c r="I20" s="98" t="s">
        <v>60</v>
      </c>
      <c r="J20" s="98" t="s">
        <v>60</v>
      </c>
      <c r="K20" s="98" t="s">
        <v>60</v>
      </c>
      <c r="L20" s="98" t="s">
        <v>60</v>
      </c>
      <c r="M20" s="98" t="s">
        <v>60</v>
      </c>
      <c r="N20" s="98"/>
    </row>
    <row r="21" spans="1:14" ht="13.5" thickBot="1" x14ac:dyDescent="0.25">
      <c r="A21" s="146"/>
      <c r="B21" s="98"/>
      <c r="C21" s="98"/>
      <c r="D21" s="98"/>
      <c r="E21" s="98"/>
      <c r="F21" s="98"/>
      <c r="G21" s="98"/>
      <c r="H21" s="98"/>
      <c r="I21" s="98"/>
      <c r="J21" s="98"/>
      <c r="K21" s="98"/>
      <c r="L21" s="98"/>
      <c r="M21" s="98"/>
      <c r="N21" s="98"/>
    </row>
    <row r="22" spans="1:14" x14ac:dyDescent="0.2">
      <c r="A22" s="185" t="s">
        <v>48</v>
      </c>
      <c r="B22" s="104">
        <f t="shared" ref="B22:N22" si="0">AVERAGE(B5:B21)</f>
        <v>199.84000000000003</v>
      </c>
      <c r="C22" s="105">
        <f t="shared" si="0"/>
        <v>108.95333333333333</v>
      </c>
      <c r="D22" s="104">
        <f t="shared" si="0"/>
        <v>152.78888888888889</v>
      </c>
      <c r="E22" s="105">
        <f t="shared" si="0"/>
        <v>299.48</v>
      </c>
      <c r="F22" s="104">
        <f t="shared" si="0"/>
        <v>286.70400000000001</v>
      </c>
      <c r="G22" s="105">
        <f t="shared" si="0"/>
        <v>289.75555555555559</v>
      </c>
      <c r="H22" s="104">
        <f t="shared" si="0"/>
        <v>329.32749999999999</v>
      </c>
      <c r="I22" s="105">
        <f t="shared" si="0"/>
        <v>287.83333333333331</v>
      </c>
      <c r="J22" s="104">
        <f t="shared" si="0"/>
        <v>277.36666666666667</v>
      </c>
      <c r="K22" s="105">
        <f t="shared" si="0"/>
        <v>270.30333333333334</v>
      </c>
      <c r="L22" s="104">
        <f t="shared" si="0"/>
        <v>726.40800000000002</v>
      </c>
      <c r="M22" s="109">
        <f t="shared" si="0"/>
        <v>327.33999999999997</v>
      </c>
      <c r="N22" s="107">
        <f t="shared" si="0"/>
        <v>3649.7066666666665</v>
      </c>
    </row>
    <row r="23" spans="1:14" x14ac:dyDescent="0.2">
      <c r="A23" s="148" t="s">
        <v>604</v>
      </c>
      <c r="B23" s="3">
        <f>STDEV(B5:B21)</f>
        <v>164.78284480751367</v>
      </c>
      <c r="C23" s="3">
        <f t="shared" ref="C23:N23" si="1">STDEV(C5:C21)</f>
        <v>63.820651046506903</v>
      </c>
      <c r="D23" s="3">
        <f t="shared" si="1"/>
        <v>98.549138560979358</v>
      </c>
      <c r="E23" s="3">
        <f t="shared" si="1"/>
        <v>189.78103751428912</v>
      </c>
      <c r="F23" s="3">
        <f t="shared" si="1"/>
        <v>77.761172716351425</v>
      </c>
      <c r="G23" s="3">
        <f t="shared" si="1"/>
        <v>58.872281064842156</v>
      </c>
      <c r="H23" s="3">
        <f t="shared" si="1"/>
        <v>107.54210016148508</v>
      </c>
      <c r="I23" s="3">
        <f t="shared" si="1"/>
        <v>116.21277979063525</v>
      </c>
      <c r="J23" s="3">
        <f t="shared" si="1"/>
        <v>79.344812726898951</v>
      </c>
      <c r="K23" s="3">
        <f t="shared" si="1"/>
        <v>133.87206275644931</v>
      </c>
      <c r="L23" s="3">
        <f t="shared" si="1"/>
        <v>373.19428039561376</v>
      </c>
      <c r="M23" s="3">
        <f t="shared" si="1"/>
        <v>15.181102287603077</v>
      </c>
      <c r="N23" s="114">
        <f t="shared" si="1"/>
        <v>689.61768548474231</v>
      </c>
    </row>
    <row r="24" spans="1:14" x14ac:dyDescent="0.2">
      <c r="A24" s="148" t="s">
        <v>605</v>
      </c>
      <c r="B24" s="3">
        <f>B23/B22*100</f>
        <v>82.457388314408348</v>
      </c>
      <c r="C24" s="3">
        <f t="shared" ref="C24:N24" si="2">C23/C22*100</f>
        <v>58.576134473328246</v>
      </c>
      <c r="D24" s="3">
        <f t="shared" si="2"/>
        <v>64.500199770839515</v>
      </c>
      <c r="E24" s="3">
        <f t="shared" si="2"/>
        <v>63.370187496423505</v>
      </c>
      <c r="F24" s="3">
        <f t="shared" si="2"/>
        <v>27.122458255326549</v>
      </c>
      <c r="G24" s="3">
        <f t="shared" si="2"/>
        <v>20.317912784093082</v>
      </c>
      <c r="H24" s="3">
        <f t="shared" si="2"/>
        <v>32.655062259144799</v>
      </c>
      <c r="I24" s="3">
        <f t="shared" si="2"/>
        <v>40.375024825930026</v>
      </c>
      <c r="J24" s="3">
        <f t="shared" si="2"/>
        <v>28.606470157516746</v>
      </c>
      <c r="K24" s="3">
        <f t="shared" si="2"/>
        <v>49.52660446527333</v>
      </c>
      <c r="L24" s="3">
        <f t="shared" si="2"/>
        <v>51.375298784651847</v>
      </c>
      <c r="M24" s="3">
        <f t="shared" si="2"/>
        <v>4.6377168349737516</v>
      </c>
      <c r="N24" s="114">
        <f t="shared" si="2"/>
        <v>18.895153733397997</v>
      </c>
    </row>
    <row r="25" spans="1:14" x14ac:dyDescent="0.2">
      <c r="A25" s="148" t="s">
        <v>606</v>
      </c>
      <c r="B25" s="3">
        <f>MIN(B5:B21)</f>
        <v>29</v>
      </c>
      <c r="C25" s="3">
        <f t="shared" ref="C25:N25" si="3">MIN(C5:C21)</f>
        <v>26</v>
      </c>
      <c r="D25" s="3">
        <f t="shared" si="3"/>
        <v>0</v>
      </c>
      <c r="E25" s="3">
        <f t="shared" si="3"/>
        <v>84</v>
      </c>
      <c r="F25" s="3">
        <f t="shared" si="3"/>
        <v>155</v>
      </c>
      <c r="G25" s="3">
        <f t="shared" si="3"/>
        <v>214</v>
      </c>
      <c r="H25" s="3">
        <f t="shared" si="3"/>
        <v>182.88</v>
      </c>
      <c r="I25" s="3">
        <f t="shared" si="3"/>
        <v>73.66</v>
      </c>
      <c r="J25" s="3">
        <f t="shared" si="3"/>
        <v>129.54</v>
      </c>
      <c r="K25" s="3">
        <f t="shared" si="3"/>
        <v>88.899999999999991</v>
      </c>
      <c r="L25" s="3">
        <f t="shared" si="3"/>
        <v>292.10000000000002</v>
      </c>
      <c r="M25" s="3">
        <f t="shared" si="3"/>
        <v>304.79999999999995</v>
      </c>
      <c r="N25" s="114">
        <f t="shared" si="3"/>
        <v>3131</v>
      </c>
    </row>
    <row r="26" spans="1:14" x14ac:dyDescent="0.2">
      <c r="A26" s="148" t="s">
        <v>607</v>
      </c>
      <c r="B26" s="15">
        <f>MAX(B5:B21)</f>
        <v>436.87999999999994</v>
      </c>
      <c r="C26" s="15">
        <f t="shared" ref="C26:N26" si="4">MAX(C5:C21)</f>
        <v>185.42000000000004</v>
      </c>
      <c r="D26" s="15">
        <f t="shared" si="4"/>
        <v>335.28000000000003</v>
      </c>
      <c r="E26" s="15">
        <f t="shared" si="4"/>
        <v>706.12</v>
      </c>
      <c r="F26" s="15">
        <f t="shared" si="4"/>
        <v>398.78000000000009</v>
      </c>
      <c r="G26" s="15">
        <f t="shared" si="4"/>
        <v>431.80000000000007</v>
      </c>
      <c r="H26" s="15">
        <f t="shared" si="4"/>
        <v>492.76000000000005</v>
      </c>
      <c r="I26" s="15">
        <f t="shared" si="4"/>
        <v>388.62</v>
      </c>
      <c r="J26" s="15">
        <f t="shared" si="4"/>
        <v>358.14000000000004</v>
      </c>
      <c r="K26" s="15">
        <f t="shared" si="4"/>
        <v>449.58000000000015</v>
      </c>
      <c r="L26" s="15">
        <f t="shared" si="4"/>
        <v>1305.56</v>
      </c>
      <c r="M26" s="15">
        <f t="shared" si="4"/>
        <v>337.82</v>
      </c>
      <c r="N26" s="164">
        <f t="shared" si="4"/>
        <v>4432.2999999999993</v>
      </c>
    </row>
    <row r="27" spans="1:14" x14ac:dyDescent="0.2">
      <c r="A27" s="148" t="s">
        <v>608</v>
      </c>
      <c r="B27" s="15">
        <f>QUARTILE(B5:B21,1)</f>
        <v>74.174999999999997</v>
      </c>
      <c r="C27" s="15">
        <f t="shared" ref="C27:N27" si="5">QUARTILE(C5:C21,1)</f>
        <v>68.580000000000013</v>
      </c>
      <c r="D27" s="15">
        <f t="shared" si="5"/>
        <v>99</v>
      </c>
      <c r="E27" s="15">
        <f t="shared" si="5"/>
        <v>205</v>
      </c>
      <c r="F27" s="15">
        <f t="shared" si="5"/>
        <v>230</v>
      </c>
      <c r="G27" s="15">
        <f t="shared" si="5"/>
        <v>267</v>
      </c>
      <c r="H27" s="15">
        <f t="shared" si="5"/>
        <v>246.25</v>
      </c>
      <c r="I27" s="15">
        <f t="shared" si="5"/>
        <v>269.875</v>
      </c>
      <c r="J27" s="15">
        <f t="shared" si="5"/>
        <v>267.33499999999998</v>
      </c>
      <c r="K27" s="15">
        <f t="shared" si="5"/>
        <v>196.85000000000002</v>
      </c>
      <c r="L27" s="15">
        <f t="shared" si="5"/>
        <v>584.20000000000005</v>
      </c>
      <c r="M27" s="15">
        <f t="shared" si="5"/>
        <v>325.755</v>
      </c>
      <c r="N27" s="164">
        <f t="shared" si="5"/>
        <v>3258.41</v>
      </c>
    </row>
    <row r="28" spans="1:14" x14ac:dyDescent="0.2">
      <c r="A28" s="148" t="s">
        <v>609</v>
      </c>
      <c r="B28" s="15">
        <f>QUARTILE(B5:B21,2)</f>
        <v>162.80000000000004</v>
      </c>
      <c r="C28" s="15">
        <f t="shared" ref="C28:N28" si="6">QUARTILE(C5:C21,2)</f>
        <v>90</v>
      </c>
      <c r="D28" s="15">
        <f t="shared" si="6"/>
        <v>132</v>
      </c>
      <c r="E28" s="15">
        <f t="shared" si="6"/>
        <v>236</v>
      </c>
      <c r="F28" s="15">
        <f t="shared" si="6"/>
        <v>287.85000000000002</v>
      </c>
      <c r="G28" s="15">
        <f t="shared" si="6"/>
        <v>274.32000000000005</v>
      </c>
      <c r="H28" s="15">
        <f t="shared" si="6"/>
        <v>349.25</v>
      </c>
      <c r="I28" s="15">
        <f t="shared" si="6"/>
        <v>308.51</v>
      </c>
      <c r="J28" s="15">
        <f t="shared" si="6"/>
        <v>299.72000000000003</v>
      </c>
      <c r="K28" s="15">
        <f t="shared" si="6"/>
        <v>255.26999999999998</v>
      </c>
      <c r="L28" s="15">
        <f t="shared" si="6"/>
        <v>645</v>
      </c>
      <c r="M28" s="15">
        <f t="shared" si="6"/>
        <v>333.37</v>
      </c>
      <c r="N28" s="164">
        <f t="shared" si="6"/>
        <v>3385.8199999999997</v>
      </c>
    </row>
    <row r="29" spans="1:14" x14ac:dyDescent="0.2">
      <c r="A29" s="148" t="s">
        <v>610</v>
      </c>
      <c r="B29" s="15">
        <f>QUARTILE(B5:B21,3)</f>
        <v>307.97500000000002</v>
      </c>
      <c r="C29" s="15">
        <f t="shared" ref="C29:N29" si="7">QUARTILE(C5:C21,3)</f>
        <v>172.72000000000003</v>
      </c>
      <c r="D29" s="15">
        <f t="shared" si="7"/>
        <v>182.88000000000002</v>
      </c>
      <c r="E29" s="15">
        <f t="shared" si="7"/>
        <v>373.38000000000005</v>
      </c>
      <c r="F29" s="15">
        <f t="shared" si="7"/>
        <v>341.32999999999993</v>
      </c>
      <c r="G29" s="15">
        <f t="shared" si="7"/>
        <v>297.18000000000006</v>
      </c>
      <c r="H29" s="15">
        <f t="shared" si="7"/>
        <v>392.37</v>
      </c>
      <c r="I29" s="15">
        <f t="shared" si="7"/>
        <v>370.15500000000003</v>
      </c>
      <c r="J29" s="15">
        <f t="shared" si="7"/>
        <v>315.33499999999998</v>
      </c>
      <c r="K29" s="15">
        <f t="shared" si="7"/>
        <v>360.38499999999999</v>
      </c>
      <c r="L29" s="15">
        <f t="shared" si="7"/>
        <v>805.18000000000006</v>
      </c>
      <c r="M29" s="15">
        <f t="shared" si="7"/>
        <v>334.95499999999998</v>
      </c>
      <c r="N29" s="164">
        <f t="shared" si="7"/>
        <v>3909.0599999999995</v>
      </c>
    </row>
    <row r="30" spans="1:14" x14ac:dyDescent="0.2">
      <c r="A30" s="148" t="s">
        <v>612</v>
      </c>
      <c r="B30" s="10">
        <f>COUNT(B5:B21)</f>
        <v>8</v>
      </c>
      <c r="C30" s="10">
        <f t="shared" ref="C30:N30" si="8">COUNT(C5:C21)</f>
        <v>9</v>
      </c>
      <c r="D30" s="10">
        <f t="shared" si="8"/>
        <v>9</v>
      </c>
      <c r="E30" s="10">
        <f t="shared" si="8"/>
        <v>9</v>
      </c>
      <c r="F30" s="10">
        <f t="shared" si="8"/>
        <v>10</v>
      </c>
      <c r="G30" s="10">
        <f t="shared" si="8"/>
        <v>9</v>
      </c>
      <c r="H30" s="10">
        <f t="shared" si="8"/>
        <v>8</v>
      </c>
      <c r="I30" s="10">
        <f t="shared" si="8"/>
        <v>6</v>
      </c>
      <c r="J30" s="10">
        <f t="shared" si="8"/>
        <v>6</v>
      </c>
      <c r="K30" s="10">
        <f t="shared" si="8"/>
        <v>6</v>
      </c>
      <c r="L30" s="10">
        <f t="shared" si="8"/>
        <v>5</v>
      </c>
      <c r="M30" s="10">
        <f t="shared" si="8"/>
        <v>4</v>
      </c>
      <c r="N30" s="142">
        <f t="shared" si="8"/>
        <v>3</v>
      </c>
    </row>
    <row r="31" spans="1:14" x14ac:dyDescent="0.2">
      <c r="A31" s="148" t="s">
        <v>613</v>
      </c>
      <c r="B31" s="15">
        <f>B22</f>
        <v>199.84000000000003</v>
      </c>
      <c r="C31" s="15">
        <f t="shared" ref="C31:M31" si="9">B31+C22</f>
        <v>308.79333333333335</v>
      </c>
      <c r="D31" s="15">
        <f t="shared" si="9"/>
        <v>461.58222222222224</v>
      </c>
      <c r="E31" s="15">
        <f t="shared" si="9"/>
        <v>761.06222222222232</v>
      </c>
      <c r="F31" s="15">
        <f t="shared" si="9"/>
        <v>1047.7662222222223</v>
      </c>
      <c r="G31" s="15">
        <f t="shared" si="9"/>
        <v>1337.521777777778</v>
      </c>
      <c r="H31" s="15">
        <f t="shared" si="9"/>
        <v>1666.8492777777778</v>
      </c>
      <c r="I31" s="15">
        <f t="shared" si="9"/>
        <v>1954.6826111111111</v>
      </c>
      <c r="J31" s="15">
        <f t="shared" si="9"/>
        <v>2232.0492777777777</v>
      </c>
      <c r="K31" s="15">
        <f t="shared" si="9"/>
        <v>2502.3526111111109</v>
      </c>
      <c r="L31" s="15">
        <f t="shared" si="9"/>
        <v>3228.7606111111108</v>
      </c>
      <c r="M31" s="15">
        <f t="shared" si="9"/>
        <v>3556.100611111111</v>
      </c>
      <c r="N31" s="114"/>
    </row>
    <row r="32" spans="1:14" x14ac:dyDescent="0.2">
      <c r="B32" s="1"/>
      <c r="C32" s="1"/>
      <c r="D32" s="1"/>
      <c r="E32" s="1"/>
      <c r="F32" s="1"/>
      <c r="G32" s="1"/>
      <c r="H32" s="1"/>
      <c r="I32" s="1"/>
      <c r="J32" s="1"/>
      <c r="K32" s="1"/>
      <c r="L32" s="1"/>
      <c r="M32" s="1"/>
    </row>
    <row r="33" spans="2:13" x14ac:dyDescent="0.2">
      <c r="B33" s="1"/>
      <c r="C33" s="1"/>
      <c r="D33" s="1"/>
      <c r="E33" s="1"/>
      <c r="F33" s="1"/>
      <c r="G33" s="1"/>
      <c r="H33" s="1"/>
      <c r="I33" s="1"/>
      <c r="J33" s="1"/>
      <c r="K33" s="1"/>
      <c r="L33" s="1"/>
      <c r="M33" s="1"/>
    </row>
    <row r="34" spans="2:13" x14ac:dyDescent="0.2">
      <c r="B34" s="1"/>
      <c r="C34" s="1"/>
      <c r="D34" s="1"/>
      <c r="E34" s="1"/>
      <c r="F34" s="1"/>
      <c r="G34" s="1"/>
      <c r="H34" s="1"/>
      <c r="I34" s="1"/>
      <c r="J34" s="1"/>
      <c r="K34" s="1"/>
      <c r="L34" s="1"/>
      <c r="M34" s="1"/>
    </row>
    <row r="35" spans="2:13" x14ac:dyDescent="0.2">
      <c r="B35" s="1"/>
      <c r="C35" s="1"/>
      <c r="D35" s="1"/>
      <c r="E35" s="1"/>
      <c r="F35" s="1"/>
      <c r="G35" s="1"/>
      <c r="H35" s="1"/>
      <c r="I35" s="1"/>
      <c r="J35" s="1"/>
      <c r="K35" s="1"/>
      <c r="L35" s="1"/>
      <c r="M35" s="1"/>
    </row>
    <row r="36" spans="2:13" x14ac:dyDescent="0.2">
      <c r="B36" s="1"/>
      <c r="C36" s="1"/>
      <c r="D36" s="1"/>
      <c r="E36" s="1"/>
      <c r="F36" s="1"/>
      <c r="G36" s="1"/>
      <c r="H36" s="1"/>
      <c r="I36" s="1"/>
      <c r="J36" s="1"/>
      <c r="K36" s="1"/>
      <c r="L36" s="1"/>
      <c r="M36" s="1"/>
    </row>
    <row r="37" spans="2:13" x14ac:dyDescent="0.2">
      <c r="B37" s="1"/>
      <c r="C37" s="1"/>
      <c r="D37" s="1"/>
      <c r="E37" s="1"/>
      <c r="F37" s="1"/>
      <c r="G37" s="1"/>
      <c r="H37" s="1"/>
      <c r="I37" s="1"/>
      <c r="J37" s="1"/>
      <c r="K37" s="1"/>
      <c r="L37" s="1"/>
      <c r="M37" s="1"/>
    </row>
    <row r="38" spans="2:13" x14ac:dyDescent="0.2">
      <c r="B38" s="1"/>
      <c r="C38" s="1"/>
      <c r="D38" s="1"/>
      <c r="E38" s="1"/>
      <c r="F38" s="1"/>
      <c r="G38" s="1"/>
      <c r="H38" s="1"/>
      <c r="I38" s="1"/>
      <c r="J38" s="1"/>
      <c r="K38" s="1"/>
      <c r="L38" s="1"/>
      <c r="M38" s="1"/>
    </row>
    <row r="39" spans="2:13" x14ac:dyDescent="0.2">
      <c r="B39" s="1"/>
      <c r="C39" s="1"/>
      <c r="D39" s="1"/>
      <c r="E39" s="1"/>
      <c r="F39" s="1"/>
      <c r="G39" s="1"/>
      <c r="H39" s="1"/>
      <c r="I39" s="1"/>
      <c r="J39" s="1"/>
      <c r="K39" s="1"/>
      <c r="L39" s="1"/>
      <c r="M39" s="1"/>
    </row>
    <row r="40" spans="2:13" x14ac:dyDescent="0.2">
      <c r="B40" s="1"/>
      <c r="C40" s="1"/>
      <c r="D40" s="1"/>
      <c r="E40" s="1"/>
      <c r="F40" s="1"/>
      <c r="G40" s="1"/>
      <c r="H40" s="1"/>
      <c r="I40" s="1"/>
      <c r="J40" s="1"/>
      <c r="K40" s="1"/>
      <c r="L40" s="1"/>
      <c r="M40" s="1"/>
    </row>
    <row r="41" spans="2:13" x14ac:dyDescent="0.2">
      <c r="B41" s="1"/>
      <c r="C41" s="1"/>
      <c r="D41" s="1"/>
      <c r="E41" s="1"/>
      <c r="F41" s="1"/>
      <c r="G41" s="1"/>
      <c r="H41" s="1"/>
      <c r="I41" s="1"/>
      <c r="J41" s="1"/>
      <c r="K41" s="1"/>
      <c r="L41" s="1"/>
      <c r="M41" s="1"/>
    </row>
    <row r="42" spans="2:13" x14ac:dyDescent="0.2">
      <c r="B42" s="1"/>
      <c r="C42" s="1"/>
      <c r="D42" s="1"/>
      <c r="E42" s="1"/>
      <c r="F42" s="1"/>
      <c r="G42" s="1"/>
      <c r="H42" s="1"/>
      <c r="I42" s="1"/>
      <c r="J42" s="1"/>
      <c r="K42" s="1"/>
      <c r="L42" s="1"/>
      <c r="M42" s="1"/>
    </row>
    <row r="43" spans="2:13" x14ac:dyDescent="0.2">
      <c r="B43" s="1"/>
      <c r="C43" s="1"/>
      <c r="D43" s="1"/>
      <c r="E43" s="1"/>
      <c r="F43" s="1"/>
      <c r="G43" s="1"/>
      <c r="H43" s="1"/>
      <c r="I43" s="1"/>
      <c r="J43" s="1"/>
      <c r="K43" s="1"/>
      <c r="L43" s="1"/>
      <c r="M43" s="1"/>
    </row>
    <row r="44" spans="2:13" x14ac:dyDescent="0.2">
      <c r="B44" s="1"/>
      <c r="C44" s="1"/>
      <c r="D44" s="1"/>
      <c r="E44" s="1"/>
      <c r="F44" s="1"/>
      <c r="G44" s="1"/>
      <c r="H44" s="1"/>
      <c r="I44" s="1"/>
      <c r="J44" s="1"/>
      <c r="K44" s="1"/>
      <c r="L44" s="1"/>
      <c r="M44" s="1"/>
    </row>
    <row r="45" spans="2:13" x14ac:dyDescent="0.2">
      <c r="B45" s="1"/>
      <c r="C45" s="1"/>
      <c r="D45" s="1"/>
      <c r="E45" s="1"/>
      <c r="F45" s="1"/>
      <c r="G45" s="1"/>
      <c r="H45" s="1"/>
      <c r="I45" s="1"/>
      <c r="J45" s="1"/>
      <c r="K45" s="1"/>
      <c r="L45" s="1"/>
      <c r="M45" s="1"/>
    </row>
    <row r="46" spans="2:13" x14ac:dyDescent="0.2">
      <c r="B46" s="1"/>
      <c r="C46" s="1"/>
      <c r="D46" s="1"/>
      <c r="E46" s="1"/>
      <c r="F46" s="1"/>
      <c r="G46" s="1"/>
      <c r="H46" s="1"/>
      <c r="I46" s="1"/>
      <c r="J46" s="1"/>
      <c r="K46" s="1"/>
      <c r="L46" s="1"/>
      <c r="M46" s="1"/>
    </row>
    <row r="47" spans="2:13" x14ac:dyDescent="0.2">
      <c r="B47" s="1"/>
      <c r="C47" s="1"/>
      <c r="D47" s="1"/>
      <c r="E47" s="1"/>
      <c r="F47" s="1"/>
      <c r="G47" s="1"/>
      <c r="H47" s="1"/>
      <c r="I47" s="1"/>
      <c r="J47" s="1"/>
      <c r="K47" s="1"/>
      <c r="L47" s="1"/>
      <c r="M47" s="1"/>
    </row>
    <row r="48" spans="2:13" x14ac:dyDescent="0.2">
      <c r="B48" s="1"/>
      <c r="C48" s="1"/>
      <c r="D48" s="1"/>
      <c r="E48" s="1"/>
      <c r="F48" s="1"/>
      <c r="G48" s="1"/>
      <c r="H48" s="1"/>
      <c r="I48" s="1"/>
      <c r="J48" s="1"/>
      <c r="K48" s="1"/>
      <c r="L48" s="1"/>
      <c r="M48" s="1"/>
    </row>
    <row r="49" spans="2:13" x14ac:dyDescent="0.2">
      <c r="B49" s="1"/>
      <c r="C49" s="1"/>
      <c r="D49" s="1"/>
      <c r="E49" s="1"/>
      <c r="F49" s="1"/>
      <c r="G49" s="1"/>
      <c r="H49" s="1"/>
      <c r="I49" s="1"/>
      <c r="J49" s="1"/>
      <c r="K49" s="1"/>
      <c r="L49" s="1"/>
      <c r="M49" s="1"/>
    </row>
    <row r="50" spans="2:13" x14ac:dyDescent="0.2">
      <c r="B50" s="1"/>
      <c r="C50" s="1"/>
      <c r="D50" s="1"/>
      <c r="E50" s="1"/>
      <c r="F50" s="1"/>
      <c r="G50" s="1"/>
      <c r="H50" s="1"/>
      <c r="I50" s="1"/>
      <c r="J50" s="1"/>
      <c r="K50" s="1"/>
      <c r="L50" s="1"/>
      <c r="M50" s="1"/>
    </row>
    <row r="51" spans="2:13" x14ac:dyDescent="0.2">
      <c r="B51" s="1"/>
      <c r="C51" s="1"/>
      <c r="D51" s="1"/>
      <c r="E51" s="1"/>
      <c r="F51" s="1"/>
      <c r="G51" s="1"/>
      <c r="H51" s="1"/>
      <c r="I51" s="1"/>
      <c r="J51" s="1"/>
      <c r="K51" s="1"/>
      <c r="L51" s="1"/>
      <c r="M51" s="1"/>
    </row>
    <row r="52" spans="2:13" x14ac:dyDescent="0.2">
      <c r="B52" s="1"/>
      <c r="C52" s="1"/>
      <c r="D52" s="2"/>
      <c r="E52" s="1"/>
      <c r="F52" s="1"/>
      <c r="G52" s="2"/>
      <c r="H52" s="2"/>
      <c r="I52" s="2"/>
      <c r="J52" s="2"/>
      <c r="K52" s="1"/>
      <c r="L52" s="1"/>
      <c r="M52" s="1"/>
    </row>
    <row r="53" spans="2:13" x14ac:dyDescent="0.2">
      <c r="B53" s="1"/>
      <c r="C53" s="1"/>
      <c r="D53" s="1"/>
      <c r="E53" s="1"/>
      <c r="F53" s="1"/>
      <c r="G53" s="1"/>
      <c r="H53" s="1"/>
      <c r="I53" s="1"/>
      <c r="J53" s="1"/>
      <c r="K53" s="1"/>
      <c r="L53" s="1"/>
      <c r="M53" s="1"/>
    </row>
    <row r="54" spans="2:13" x14ac:dyDescent="0.2">
      <c r="B54" s="1"/>
      <c r="C54" s="1"/>
      <c r="D54" s="1"/>
      <c r="E54" s="1"/>
      <c r="F54" s="1"/>
      <c r="G54" s="1"/>
      <c r="H54" s="1"/>
      <c r="I54" s="1"/>
      <c r="J54" s="1"/>
      <c r="K54" s="1"/>
      <c r="L54" s="1"/>
      <c r="M54" s="1"/>
    </row>
    <row r="55" spans="2:13" x14ac:dyDescent="0.2">
      <c r="B55" s="1"/>
      <c r="C55" s="1"/>
      <c r="D55" s="1"/>
      <c r="E55" s="1"/>
      <c r="F55" s="1"/>
      <c r="G55" s="1"/>
      <c r="H55" s="1"/>
      <c r="I55" s="1"/>
      <c r="J55" s="1"/>
      <c r="K55" s="1"/>
      <c r="L55" s="1"/>
      <c r="M55" s="1"/>
    </row>
    <row r="56" spans="2:13" x14ac:dyDescent="0.2">
      <c r="B56" s="1"/>
      <c r="C56" s="1"/>
      <c r="D56" s="1"/>
      <c r="E56" s="1"/>
      <c r="F56" s="2"/>
      <c r="G56" s="2"/>
      <c r="H56" s="2"/>
      <c r="I56" s="2"/>
      <c r="J56" s="1"/>
      <c r="K56" s="2"/>
      <c r="L56" s="2"/>
      <c r="M56" s="2"/>
    </row>
    <row r="57" spans="2:13" x14ac:dyDescent="0.2">
      <c r="B57" s="2"/>
      <c r="C57" s="2"/>
      <c r="D57" s="2"/>
      <c r="E57" s="1"/>
      <c r="F57" s="1"/>
      <c r="G57" s="1"/>
      <c r="H57" s="1"/>
      <c r="I57" s="1"/>
      <c r="J57" s="1"/>
      <c r="K57" s="1"/>
      <c r="L57" s="1"/>
      <c r="M57" s="1"/>
    </row>
    <row r="58" spans="2:13" x14ac:dyDescent="0.2">
      <c r="B58" s="1"/>
      <c r="C58" s="2"/>
      <c r="D58" s="1"/>
      <c r="E58" s="1"/>
      <c r="F58" s="1"/>
      <c r="G58" s="1"/>
      <c r="H58" s="1"/>
      <c r="I58" s="1"/>
      <c r="J58" s="1"/>
      <c r="K58" s="1"/>
      <c r="L58" s="1"/>
      <c r="M58" s="1"/>
    </row>
    <row r="59" spans="2:13" x14ac:dyDescent="0.2">
      <c r="B59" s="2"/>
      <c r="C59" s="2"/>
      <c r="D59" s="1"/>
      <c r="E59" s="1"/>
      <c r="F59" s="1"/>
      <c r="G59" s="1"/>
      <c r="H59" s="1"/>
      <c r="I59" s="1"/>
      <c r="J59" s="1"/>
      <c r="K59" s="1"/>
      <c r="L59" s="1"/>
      <c r="M59" s="1"/>
    </row>
    <row r="60" spans="2:13" x14ac:dyDescent="0.2">
      <c r="B60" s="1"/>
      <c r="C60" s="1"/>
      <c r="D60" s="1"/>
      <c r="E60" s="1"/>
      <c r="F60" s="1"/>
      <c r="G60" s="1"/>
      <c r="H60" s="1"/>
      <c r="I60" s="1"/>
      <c r="J60" s="1"/>
      <c r="K60" s="1"/>
      <c r="L60" s="1"/>
      <c r="M60" s="1"/>
    </row>
    <row r="61" spans="2:13" x14ac:dyDescent="0.2">
      <c r="B61" s="1"/>
      <c r="C61" s="1"/>
      <c r="D61" s="1"/>
      <c r="E61" s="1"/>
      <c r="F61" s="1"/>
      <c r="G61" s="1"/>
      <c r="H61" s="1"/>
      <c r="I61" s="1"/>
      <c r="J61" s="1"/>
      <c r="K61" s="1"/>
      <c r="L61" s="1"/>
      <c r="M61" s="1"/>
    </row>
    <row r="62" spans="2:13" x14ac:dyDescent="0.2">
      <c r="B62" s="1"/>
      <c r="C62" s="1"/>
      <c r="D62" s="1"/>
      <c r="E62" s="2"/>
      <c r="F62" s="1"/>
      <c r="G62" s="1"/>
      <c r="H62" s="1"/>
      <c r="I62" s="1"/>
      <c r="J62" s="1"/>
      <c r="K62" s="1"/>
      <c r="L62" s="1"/>
      <c r="M62" s="1"/>
    </row>
    <row r="63" spans="2:13" x14ac:dyDescent="0.2">
      <c r="B63" s="1"/>
      <c r="C63" s="1"/>
      <c r="D63" s="1"/>
      <c r="E63" s="1"/>
      <c r="F63" s="1"/>
      <c r="G63" s="1"/>
      <c r="H63" s="1"/>
      <c r="I63" s="1"/>
      <c r="J63" s="1"/>
      <c r="K63" s="1"/>
      <c r="L63" s="1"/>
      <c r="M63" s="1"/>
    </row>
    <row r="64" spans="2:13" x14ac:dyDescent="0.2">
      <c r="B64" s="1"/>
      <c r="C64" s="1"/>
      <c r="D64" s="1"/>
      <c r="E64" s="1"/>
      <c r="F64" s="1"/>
      <c r="G64" s="1"/>
      <c r="H64" s="1"/>
      <c r="I64" s="1"/>
      <c r="J64" s="1"/>
      <c r="K64" s="1"/>
      <c r="L64" s="1"/>
      <c r="M64" s="1"/>
    </row>
    <row r="65" spans="2:13" x14ac:dyDescent="0.2">
      <c r="B65" s="1"/>
      <c r="C65" s="1"/>
      <c r="D65" s="1"/>
      <c r="E65" s="1"/>
      <c r="F65" s="1"/>
      <c r="G65" s="1"/>
      <c r="H65" s="1"/>
      <c r="I65" s="1"/>
      <c r="J65" s="1"/>
      <c r="K65" s="1"/>
      <c r="L65" s="1"/>
      <c r="M65" s="1"/>
    </row>
    <row r="66" spans="2:13" x14ac:dyDescent="0.2">
      <c r="B66" s="1"/>
      <c r="C66" s="1"/>
      <c r="D66" s="1"/>
      <c r="E66" s="1"/>
      <c r="F66" s="1"/>
      <c r="G66" s="1"/>
      <c r="H66" s="1"/>
      <c r="I66" s="1"/>
      <c r="J66" s="1"/>
      <c r="K66" s="1"/>
      <c r="L66" s="1"/>
      <c r="M66" s="1"/>
    </row>
    <row r="67" spans="2:13" x14ac:dyDescent="0.2">
      <c r="B67" s="1"/>
      <c r="C67" s="1"/>
      <c r="D67" s="1"/>
      <c r="E67" s="1"/>
      <c r="F67" s="1"/>
      <c r="G67" s="1"/>
      <c r="H67" s="1"/>
      <c r="I67" s="1"/>
      <c r="J67" s="1"/>
      <c r="K67" s="1"/>
      <c r="L67" s="1"/>
      <c r="M67" s="1"/>
    </row>
    <row r="68" spans="2:13" x14ac:dyDescent="0.2">
      <c r="B68" s="1"/>
      <c r="C68" s="1"/>
      <c r="D68" s="1"/>
      <c r="E68" s="1"/>
      <c r="F68" s="1"/>
      <c r="G68" s="1"/>
      <c r="H68" s="1"/>
      <c r="I68" s="1"/>
      <c r="J68" s="1"/>
      <c r="K68" s="1"/>
      <c r="L68" s="1"/>
      <c r="M68" s="1"/>
    </row>
    <row r="69" spans="2:13" x14ac:dyDescent="0.2">
      <c r="B69" s="1"/>
      <c r="C69" s="1"/>
      <c r="D69" s="1"/>
      <c r="E69" s="1"/>
      <c r="F69" s="1"/>
      <c r="G69" s="1"/>
      <c r="H69" s="1"/>
      <c r="I69" s="1"/>
      <c r="J69" s="1"/>
      <c r="K69" s="1"/>
      <c r="L69" s="1"/>
      <c r="M69" s="1"/>
    </row>
    <row r="70" spans="2:13" x14ac:dyDescent="0.2">
      <c r="B70" s="1"/>
      <c r="C70" s="1"/>
      <c r="D70" s="1"/>
      <c r="E70" s="1"/>
      <c r="F70" s="1"/>
      <c r="G70" s="1"/>
      <c r="H70" s="1"/>
      <c r="I70" s="1"/>
      <c r="J70" s="1"/>
      <c r="K70" s="1"/>
      <c r="L70" s="1"/>
      <c r="M70" s="1"/>
    </row>
    <row r="71" spans="2:13" x14ac:dyDescent="0.2">
      <c r="B71" s="1"/>
      <c r="C71" s="1"/>
      <c r="D71" s="1"/>
      <c r="E71" s="1"/>
      <c r="F71" s="1"/>
      <c r="G71" s="1"/>
      <c r="H71" s="1"/>
      <c r="I71" s="1"/>
      <c r="J71" s="1"/>
      <c r="K71" s="1"/>
      <c r="L71" s="1"/>
      <c r="M71" s="1"/>
    </row>
    <row r="72" spans="2:13" x14ac:dyDescent="0.2">
      <c r="B72" s="1"/>
      <c r="C72" s="1"/>
      <c r="D72" s="1"/>
      <c r="E72" s="1"/>
      <c r="F72" s="1"/>
      <c r="G72" s="1"/>
      <c r="H72" s="1"/>
      <c r="I72" s="1"/>
      <c r="J72" s="1"/>
      <c r="K72" s="1"/>
      <c r="L72" s="1"/>
      <c r="M72" s="1"/>
    </row>
    <row r="73" spans="2:13" x14ac:dyDescent="0.2">
      <c r="B73" s="1"/>
      <c r="C73" s="1"/>
      <c r="D73" s="1"/>
      <c r="E73" s="1"/>
      <c r="F73" s="1"/>
      <c r="G73" s="1"/>
      <c r="H73" s="1"/>
      <c r="I73" s="1"/>
      <c r="J73" s="1"/>
      <c r="K73" s="1"/>
      <c r="L73" s="1"/>
      <c r="M73" s="1"/>
    </row>
    <row r="74" spans="2:13" x14ac:dyDescent="0.2">
      <c r="B74" s="1"/>
      <c r="C74" s="1"/>
      <c r="D74" s="1"/>
      <c r="E74" s="1"/>
      <c r="F74" s="1"/>
      <c r="G74" s="1"/>
      <c r="H74" s="1"/>
      <c r="I74" s="1"/>
      <c r="J74" s="1"/>
      <c r="K74" s="1"/>
      <c r="L74" s="1"/>
      <c r="M74" s="1"/>
    </row>
    <row r="75" spans="2:13" x14ac:dyDescent="0.2">
      <c r="B75" s="1"/>
      <c r="C75" s="1"/>
      <c r="D75" s="1"/>
      <c r="E75" s="1"/>
      <c r="F75" s="1"/>
      <c r="G75" s="1"/>
      <c r="H75" s="1"/>
      <c r="I75" s="1"/>
      <c r="J75" s="1"/>
      <c r="K75" s="1"/>
      <c r="L75" s="1"/>
      <c r="M75" s="1"/>
    </row>
    <row r="76" spans="2:13" x14ac:dyDescent="0.2">
      <c r="B76" s="1"/>
      <c r="C76" s="1"/>
      <c r="D76" s="1"/>
      <c r="E76" s="1"/>
      <c r="F76" s="1"/>
      <c r="G76" s="1"/>
      <c r="H76" s="1"/>
      <c r="I76" s="1"/>
      <c r="J76" s="1"/>
      <c r="K76" s="1"/>
      <c r="L76" s="1"/>
      <c r="M76" s="1"/>
    </row>
    <row r="77" spans="2:13" x14ac:dyDescent="0.2">
      <c r="B77" s="1"/>
      <c r="C77" s="1"/>
      <c r="D77" s="1"/>
      <c r="E77" s="1"/>
      <c r="F77" s="1"/>
      <c r="G77" s="1"/>
      <c r="H77" s="1"/>
      <c r="I77" s="1"/>
      <c r="J77" s="1"/>
      <c r="K77" s="1"/>
      <c r="L77" s="1"/>
      <c r="M77" s="1"/>
    </row>
    <row r="78" spans="2:13" x14ac:dyDescent="0.2">
      <c r="B78" s="1"/>
      <c r="C78" s="1"/>
      <c r="D78" s="1"/>
      <c r="E78" s="1"/>
      <c r="F78" s="1"/>
      <c r="G78" s="1"/>
      <c r="H78" s="1"/>
      <c r="I78" s="1"/>
      <c r="J78" s="1"/>
      <c r="K78" s="1"/>
      <c r="L78" s="1"/>
      <c r="M78" s="1"/>
    </row>
    <row r="79" spans="2:13" x14ac:dyDescent="0.2">
      <c r="B79" s="1"/>
      <c r="C79" s="1"/>
      <c r="D79" s="1"/>
      <c r="E79" s="1"/>
      <c r="F79" s="1"/>
      <c r="G79" s="1"/>
      <c r="H79" s="1"/>
      <c r="I79" s="1"/>
      <c r="J79" s="1"/>
      <c r="K79" s="1"/>
      <c r="L79" s="1"/>
      <c r="M79" s="1"/>
    </row>
    <row r="80" spans="2:13" x14ac:dyDescent="0.2">
      <c r="B80" s="1"/>
      <c r="C80" s="1"/>
      <c r="D80" s="1"/>
      <c r="E80" s="1"/>
      <c r="F80" s="1"/>
      <c r="G80" s="1"/>
      <c r="H80" s="1"/>
      <c r="I80" s="1"/>
      <c r="J80" s="1"/>
      <c r="K80" s="1"/>
      <c r="L80" s="1"/>
      <c r="M80" s="1"/>
    </row>
    <row r="81" spans="2:13" x14ac:dyDescent="0.2">
      <c r="B81" s="1"/>
      <c r="C81" s="1"/>
      <c r="D81" s="1"/>
      <c r="E81" s="1"/>
      <c r="F81" s="1"/>
      <c r="G81" s="1"/>
      <c r="H81" s="1"/>
      <c r="I81" s="1"/>
      <c r="J81" s="1"/>
      <c r="K81" s="1"/>
      <c r="L81" s="1"/>
      <c r="M81" s="1"/>
    </row>
    <row r="82" spans="2:13" x14ac:dyDescent="0.2">
      <c r="B82" s="1"/>
      <c r="C82" s="1"/>
      <c r="D82" s="1"/>
      <c r="E82" s="1"/>
      <c r="F82" s="1"/>
      <c r="G82" s="1"/>
      <c r="H82" s="1"/>
      <c r="I82" s="1"/>
      <c r="J82" s="1"/>
      <c r="K82" s="1"/>
      <c r="L82" s="1"/>
      <c r="M82" s="1"/>
    </row>
    <row r="83" spans="2:13" x14ac:dyDescent="0.2">
      <c r="B83" s="1"/>
      <c r="C83" s="1"/>
      <c r="D83" s="1"/>
      <c r="E83" s="1"/>
      <c r="F83" s="1"/>
      <c r="G83" s="1"/>
      <c r="H83" s="1"/>
      <c r="I83" s="1"/>
      <c r="J83" s="1"/>
      <c r="K83" s="1"/>
      <c r="L83" s="1"/>
      <c r="M83" s="1"/>
    </row>
    <row r="84" spans="2:13" x14ac:dyDescent="0.2">
      <c r="B84" s="1"/>
      <c r="C84" s="1"/>
      <c r="D84" s="1"/>
      <c r="E84" s="1"/>
      <c r="F84" s="1"/>
      <c r="G84" s="1"/>
      <c r="H84" s="1"/>
      <c r="I84" s="1"/>
      <c r="J84" s="1"/>
      <c r="K84" s="1"/>
      <c r="L84" s="1"/>
      <c r="M84" s="1"/>
    </row>
    <row r="85" spans="2:13" x14ac:dyDescent="0.2">
      <c r="B85" s="1"/>
      <c r="C85" s="1"/>
      <c r="D85" s="1"/>
      <c r="E85" s="1"/>
      <c r="F85" s="1"/>
      <c r="G85" s="1"/>
      <c r="H85" s="1"/>
      <c r="I85" s="1"/>
      <c r="J85" s="1"/>
      <c r="K85" s="1"/>
      <c r="L85" s="1"/>
      <c r="M85" s="1"/>
    </row>
    <row r="86" spans="2:13" x14ac:dyDescent="0.2">
      <c r="B86" s="1"/>
      <c r="C86" s="1"/>
      <c r="D86" s="1"/>
      <c r="E86" s="1"/>
      <c r="F86" s="1"/>
      <c r="G86" s="1"/>
      <c r="H86" s="1"/>
      <c r="I86" s="1"/>
      <c r="J86" s="1"/>
      <c r="K86" s="1"/>
      <c r="L86" s="1"/>
      <c r="M86" s="1"/>
    </row>
    <row r="87" spans="2:13" x14ac:dyDescent="0.2">
      <c r="B87" s="1"/>
      <c r="C87" s="1"/>
      <c r="D87" s="1"/>
      <c r="E87" s="1"/>
      <c r="F87" s="1"/>
      <c r="G87" s="1"/>
      <c r="H87" s="1"/>
      <c r="I87" s="1"/>
      <c r="J87" s="1"/>
      <c r="K87" s="1"/>
      <c r="L87" s="1"/>
      <c r="M87" s="1"/>
    </row>
    <row r="88" spans="2:13" x14ac:dyDescent="0.2">
      <c r="B88" s="1"/>
      <c r="C88" s="1"/>
      <c r="D88" s="1"/>
      <c r="E88" s="1"/>
      <c r="F88" s="1"/>
      <c r="G88" s="1"/>
      <c r="H88" s="1"/>
      <c r="I88" s="1"/>
      <c r="J88" s="1"/>
      <c r="K88" s="1"/>
      <c r="L88" s="1"/>
      <c r="M88" s="1"/>
    </row>
    <row r="89" spans="2:13" x14ac:dyDescent="0.2">
      <c r="B89" s="1"/>
      <c r="C89" s="1"/>
      <c r="D89" s="1"/>
      <c r="E89" s="1"/>
      <c r="F89" s="1"/>
      <c r="G89" s="1"/>
      <c r="H89" s="1"/>
      <c r="I89" s="1"/>
      <c r="J89" s="1"/>
      <c r="K89" s="1"/>
      <c r="L89" s="1"/>
      <c r="M89" s="1"/>
    </row>
    <row r="90" spans="2:13" x14ac:dyDescent="0.2">
      <c r="B90" s="1"/>
      <c r="C90" s="1"/>
      <c r="D90" s="1"/>
      <c r="E90" s="1"/>
      <c r="F90" s="1"/>
      <c r="G90" s="1"/>
      <c r="H90" s="1"/>
      <c r="I90" s="1"/>
      <c r="J90" s="1"/>
      <c r="K90" s="1"/>
      <c r="L90" s="1"/>
      <c r="M90" s="1"/>
    </row>
    <row r="91" spans="2:13" x14ac:dyDescent="0.2">
      <c r="B91" s="1"/>
      <c r="C91" s="1"/>
      <c r="D91" s="1"/>
      <c r="E91" s="1"/>
      <c r="F91" s="1"/>
      <c r="G91" s="1"/>
      <c r="H91" s="1"/>
      <c r="I91" s="1"/>
      <c r="J91" s="1"/>
      <c r="K91" s="1"/>
      <c r="L91" s="1"/>
      <c r="M91" s="1"/>
    </row>
    <row r="92" spans="2:13" x14ac:dyDescent="0.2">
      <c r="B92" s="1"/>
      <c r="C92" s="1"/>
      <c r="D92" s="1"/>
      <c r="E92" s="1"/>
      <c r="F92" s="1"/>
      <c r="G92" s="1"/>
      <c r="H92" s="1"/>
      <c r="I92" s="1"/>
      <c r="J92" s="1"/>
      <c r="K92" s="1"/>
      <c r="L92" s="1"/>
      <c r="M92" s="1"/>
    </row>
    <row r="93" spans="2:13" x14ac:dyDescent="0.2">
      <c r="B93" s="1"/>
      <c r="C93" s="1"/>
      <c r="D93" s="1"/>
      <c r="E93" s="1"/>
      <c r="F93" s="1"/>
      <c r="G93" s="1"/>
      <c r="H93" s="1"/>
      <c r="I93" s="1"/>
      <c r="J93" s="1"/>
      <c r="K93" s="1"/>
      <c r="L93" s="1"/>
      <c r="M93" s="1"/>
    </row>
    <row r="94" spans="2:13" x14ac:dyDescent="0.2">
      <c r="B94" s="1"/>
      <c r="C94" s="1"/>
      <c r="D94" s="1"/>
      <c r="E94" s="1"/>
      <c r="F94" s="1"/>
      <c r="G94" s="1"/>
      <c r="H94" s="1"/>
      <c r="I94" s="1"/>
      <c r="J94" s="1"/>
      <c r="K94" s="1"/>
      <c r="L94" s="1"/>
      <c r="M94" s="1"/>
    </row>
    <row r="95" spans="2:13" x14ac:dyDescent="0.2">
      <c r="B95" s="1"/>
      <c r="C95" s="1"/>
      <c r="D95" s="1"/>
      <c r="E95" s="1"/>
      <c r="F95" s="1"/>
      <c r="G95" s="1"/>
      <c r="H95" s="1"/>
      <c r="I95" s="1"/>
      <c r="J95" s="1"/>
      <c r="K95" s="1"/>
      <c r="L95" s="1"/>
      <c r="M95" s="1"/>
    </row>
    <row r="96" spans="2:13" x14ac:dyDescent="0.2">
      <c r="B96" s="1"/>
      <c r="C96" s="1"/>
      <c r="D96" s="1"/>
      <c r="E96" s="1"/>
      <c r="F96" s="1"/>
      <c r="G96" s="1"/>
      <c r="H96" s="1"/>
      <c r="I96" s="1"/>
      <c r="J96" s="1"/>
      <c r="K96" s="1"/>
      <c r="L96" s="1"/>
      <c r="M96" s="1"/>
    </row>
    <row r="97" spans="2:13" x14ac:dyDescent="0.2">
      <c r="B97" s="1"/>
      <c r="C97" s="1"/>
      <c r="D97" s="1"/>
      <c r="E97" s="1"/>
      <c r="F97" s="1"/>
      <c r="G97" s="1"/>
      <c r="H97" s="1"/>
      <c r="I97" s="1"/>
      <c r="J97" s="1"/>
      <c r="K97" s="1"/>
      <c r="L97" s="1"/>
      <c r="M97" s="1"/>
    </row>
    <row r="98" spans="2:13" x14ac:dyDescent="0.2">
      <c r="B98" s="1"/>
      <c r="C98" s="1"/>
      <c r="D98" s="1"/>
      <c r="E98" s="1"/>
      <c r="F98" s="1"/>
      <c r="G98" s="1"/>
      <c r="H98" s="1"/>
      <c r="I98" s="1"/>
      <c r="J98" s="1"/>
      <c r="K98" s="1"/>
      <c r="L98" s="1"/>
      <c r="M98" s="1"/>
    </row>
    <row r="99" spans="2:13" x14ac:dyDescent="0.2">
      <c r="B99" s="1"/>
      <c r="C99" s="1"/>
      <c r="D99" s="1"/>
      <c r="E99" s="1"/>
      <c r="F99" s="1"/>
      <c r="G99" s="1"/>
      <c r="H99" s="1"/>
      <c r="I99" s="1"/>
      <c r="J99" s="1"/>
      <c r="K99" s="1"/>
      <c r="L99" s="1"/>
      <c r="M99" s="1"/>
    </row>
    <row r="100" spans="2:13" x14ac:dyDescent="0.2">
      <c r="B100" s="1"/>
      <c r="C100" s="1"/>
      <c r="D100" s="1"/>
      <c r="E100" s="1"/>
      <c r="F100" s="1"/>
      <c r="G100" s="1"/>
      <c r="H100" s="1"/>
      <c r="I100" s="1"/>
      <c r="J100" s="1"/>
      <c r="K100" s="1"/>
      <c r="L100" s="1"/>
      <c r="M100" s="1"/>
    </row>
    <row r="101" spans="2:13" x14ac:dyDescent="0.2">
      <c r="B101" s="1"/>
      <c r="C101" s="1"/>
      <c r="D101" s="1"/>
      <c r="E101" s="1"/>
      <c r="F101" s="1"/>
      <c r="G101" s="1"/>
      <c r="H101" s="1"/>
      <c r="I101" s="1"/>
      <c r="J101" s="1"/>
      <c r="K101" s="1"/>
      <c r="L101" s="1"/>
      <c r="M101" s="1"/>
    </row>
    <row r="102" spans="2:13" x14ac:dyDescent="0.2">
      <c r="B102" s="3"/>
      <c r="C102" s="3"/>
      <c r="D102" s="3"/>
      <c r="E102" s="3"/>
      <c r="F102" s="3"/>
      <c r="G102" s="3"/>
      <c r="H102" s="3"/>
      <c r="I102" s="3"/>
      <c r="J102" s="3"/>
      <c r="K102" s="3"/>
      <c r="L102" s="3"/>
      <c r="M102" s="3"/>
    </row>
    <row r="103" spans="2:13" x14ac:dyDescent="0.2">
      <c r="B103" s="3"/>
      <c r="C103" s="3"/>
      <c r="D103" s="3"/>
      <c r="E103" s="3"/>
      <c r="F103" s="3"/>
      <c r="G103" s="3"/>
      <c r="H103" s="3"/>
      <c r="I103" s="3"/>
      <c r="J103" s="3"/>
      <c r="K103" s="3"/>
      <c r="L103" s="3"/>
      <c r="M103" s="3"/>
    </row>
    <row r="104" spans="2:13" x14ac:dyDescent="0.2">
      <c r="B104" s="3"/>
      <c r="C104" s="3"/>
      <c r="D104" s="3"/>
      <c r="E104" s="3"/>
      <c r="F104" s="3"/>
      <c r="G104" s="3"/>
      <c r="H104" s="3"/>
      <c r="I104" s="3"/>
      <c r="J104" s="3"/>
      <c r="K104" s="3"/>
      <c r="L104" s="3"/>
      <c r="M104" s="3"/>
    </row>
    <row r="105" spans="2:13" x14ac:dyDescent="0.2">
      <c r="B105" s="3"/>
      <c r="C105" s="3"/>
      <c r="D105" s="3"/>
      <c r="E105" s="3"/>
      <c r="F105" s="3"/>
      <c r="G105" s="3"/>
      <c r="H105" s="3"/>
      <c r="I105" s="3"/>
      <c r="J105" s="3"/>
      <c r="K105" s="3"/>
      <c r="L105" s="3"/>
      <c r="M105" s="3"/>
    </row>
    <row r="106" spans="2:13" x14ac:dyDescent="0.2">
      <c r="B106" s="3"/>
      <c r="C106" s="3"/>
      <c r="D106" s="3"/>
      <c r="E106" s="3"/>
      <c r="F106" s="3"/>
      <c r="G106" s="3"/>
      <c r="H106" s="3"/>
      <c r="I106" s="3"/>
      <c r="J106" s="3"/>
      <c r="K106" s="3"/>
      <c r="L106" s="3"/>
      <c r="M106" s="3"/>
    </row>
    <row r="107" spans="2:13" x14ac:dyDescent="0.2">
      <c r="B107" s="3"/>
      <c r="C107" s="3"/>
      <c r="D107" s="3"/>
      <c r="E107" s="3"/>
      <c r="F107" s="3"/>
      <c r="G107" s="3"/>
      <c r="H107" s="3"/>
      <c r="I107" s="3"/>
      <c r="J107" s="3"/>
      <c r="K107" s="3"/>
      <c r="L107" s="3"/>
      <c r="M107" s="3"/>
    </row>
    <row r="108" spans="2:13" x14ac:dyDescent="0.2">
      <c r="B108" s="3"/>
      <c r="C108" s="3"/>
      <c r="D108" s="3"/>
      <c r="E108" s="3"/>
      <c r="F108" s="3"/>
      <c r="G108" s="3"/>
      <c r="H108" s="3"/>
      <c r="I108" s="3"/>
      <c r="J108" s="3"/>
      <c r="K108" s="3"/>
      <c r="L108" s="3"/>
      <c r="M108" s="3"/>
    </row>
    <row r="109" spans="2:13" x14ac:dyDescent="0.2">
      <c r="B109" s="3"/>
      <c r="C109" s="3"/>
      <c r="D109" s="3"/>
      <c r="E109" s="3"/>
      <c r="F109" s="3"/>
      <c r="G109" s="3"/>
      <c r="H109" s="3"/>
      <c r="I109" s="3"/>
      <c r="J109" s="3"/>
      <c r="K109" s="3"/>
      <c r="L109" s="3"/>
      <c r="M109" s="3"/>
    </row>
    <row r="110" spans="2:13" x14ac:dyDescent="0.2">
      <c r="B110" s="3"/>
      <c r="C110" s="3"/>
      <c r="D110" s="3"/>
      <c r="E110" s="3"/>
      <c r="F110" s="3"/>
      <c r="G110" s="3"/>
      <c r="H110" s="3"/>
      <c r="I110" s="3"/>
      <c r="J110" s="3"/>
      <c r="K110" s="3"/>
      <c r="L110" s="3"/>
      <c r="M110" s="3"/>
    </row>
  </sheetData>
  <mergeCells count="2">
    <mergeCell ref="A1:N1"/>
    <mergeCell ref="G2:H2"/>
  </mergeCells>
  <phoneticPr fontId="0" type="noConversion"/>
  <conditionalFormatting sqref="B5:B21">
    <cfRule type="top10" dxfId="1579" priority="25" bottom="1" rank="1"/>
    <cfRule type="top10" dxfId="1578" priority="26" rank="1"/>
  </conditionalFormatting>
  <conditionalFormatting sqref="C5:C21">
    <cfRule type="top10" dxfId="1577" priority="23" bottom="1" rank="1"/>
    <cfRule type="top10" dxfId="1576" priority="24" rank="1"/>
  </conditionalFormatting>
  <conditionalFormatting sqref="D5:D21">
    <cfRule type="top10" dxfId="1575" priority="21" bottom="1" rank="1"/>
    <cfRule type="top10" dxfId="1574" priority="22" rank="1"/>
  </conditionalFormatting>
  <conditionalFormatting sqref="E5:E21">
    <cfRule type="top10" dxfId="1573" priority="19" bottom="1" rank="1"/>
    <cfRule type="top10" dxfId="1572" priority="20" rank="1"/>
  </conditionalFormatting>
  <conditionalFormatting sqref="F5:F21">
    <cfRule type="top10" dxfId="1571" priority="17" bottom="1" rank="1"/>
    <cfRule type="top10" dxfId="1570" priority="18" rank="1"/>
  </conditionalFormatting>
  <conditionalFormatting sqref="G5:G21">
    <cfRule type="top10" dxfId="1569" priority="15" bottom="1" rank="1"/>
    <cfRule type="top10" dxfId="1568" priority="16" rank="1"/>
  </conditionalFormatting>
  <conditionalFormatting sqref="H5:H21">
    <cfRule type="top10" dxfId="1567" priority="13" bottom="1" rank="1"/>
    <cfRule type="top10" dxfId="1566" priority="14" rank="1"/>
  </conditionalFormatting>
  <conditionalFormatting sqref="I5:I21">
    <cfRule type="top10" dxfId="1565" priority="11" bottom="1" rank="1"/>
    <cfRule type="top10" dxfId="1564" priority="12" rank="1"/>
  </conditionalFormatting>
  <conditionalFormatting sqref="J5:J21">
    <cfRule type="top10" dxfId="1563" priority="9" bottom="1" rank="1"/>
    <cfRule type="top10" dxfId="1562" priority="10" rank="1"/>
  </conditionalFormatting>
  <conditionalFormatting sqref="K5:K21">
    <cfRule type="top10" dxfId="1561" priority="7" bottom="1" rank="1"/>
    <cfRule type="top10" dxfId="1560" priority="8" rank="1"/>
  </conditionalFormatting>
  <conditionalFormatting sqref="L5:L21">
    <cfRule type="top10" dxfId="1559" priority="5" bottom="1" rank="1"/>
    <cfRule type="top10" dxfId="1558" priority="6" rank="1"/>
  </conditionalFormatting>
  <conditionalFormatting sqref="M5:M21">
    <cfRule type="top10" dxfId="1557" priority="3" bottom="1" rank="1"/>
    <cfRule type="top10" dxfId="1556" priority="4" rank="1"/>
  </conditionalFormatting>
  <conditionalFormatting sqref="N5:N21">
    <cfRule type="top10" dxfId="1555" priority="1" bottom="1" rank="1"/>
    <cfRule type="top10" dxfId="1554" priority="2" rank="1"/>
  </conditionalFormatting>
  <pageMargins left="0.75" right="0.75" top="1" bottom="1" header="0.5" footer="0.5"/>
  <pageSetup orientation="portrait" verticalDpi="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dimension ref="A1:AJ124"/>
  <sheetViews>
    <sheetView topLeftCell="A16" zoomScale="75" zoomScaleNormal="75" workbookViewId="0">
      <selection activeCell="N27" sqref="N27:N28"/>
    </sheetView>
  </sheetViews>
  <sheetFormatPr defaultRowHeight="12.75" x14ac:dyDescent="0.2"/>
  <cols>
    <col min="1" max="1" width="9.85546875" style="139" bestFit="1" customWidth="1"/>
    <col min="2" max="13" width="7.7109375" customWidth="1"/>
    <col min="14" max="14" width="9.140625" style="169" bestFit="1" customWidth="1"/>
    <col min="15" max="15" width="9.42578125" bestFit="1" customWidth="1"/>
    <col min="16" max="36" width="9.140625" style="10"/>
  </cols>
  <sheetData>
    <row r="1" spans="1:27" ht="16.5" thickBot="1" x14ac:dyDescent="0.3">
      <c r="A1" s="243" t="s">
        <v>57</v>
      </c>
      <c r="B1" s="244"/>
      <c r="C1" s="244"/>
      <c r="D1" s="244"/>
      <c r="E1" s="245"/>
      <c r="F1" s="245"/>
      <c r="G1" s="245"/>
      <c r="H1" s="245"/>
      <c r="I1" s="245"/>
      <c r="J1" s="245"/>
      <c r="K1" s="245"/>
      <c r="L1" s="245"/>
      <c r="M1" s="245"/>
      <c r="N1" s="246"/>
    </row>
    <row r="2" spans="1:27" ht="13.5" thickBot="1" x14ac:dyDescent="0.25">
      <c r="A2" s="135" t="s">
        <v>129</v>
      </c>
      <c r="B2" s="40" t="s">
        <v>175</v>
      </c>
      <c r="C2" s="37" t="s">
        <v>454</v>
      </c>
      <c r="D2" s="38"/>
      <c r="E2" s="58"/>
      <c r="F2" s="68"/>
      <c r="G2" s="247" t="s">
        <v>80</v>
      </c>
      <c r="H2" s="247"/>
      <c r="I2" s="69"/>
      <c r="J2" s="69"/>
      <c r="K2" s="69"/>
      <c r="L2" s="69"/>
      <c r="M2" s="69"/>
      <c r="N2" s="167"/>
    </row>
    <row r="3" spans="1:27" ht="13.5" thickBot="1" x14ac:dyDescent="0.25">
      <c r="A3" s="136"/>
      <c r="B3" s="41" t="s">
        <v>176</v>
      </c>
      <c r="C3" s="36" t="s">
        <v>455</v>
      </c>
      <c r="D3" s="39"/>
      <c r="E3" s="41" t="s">
        <v>78</v>
      </c>
      <c r="F3" s="65">
        <v>750</v>
      </c>
      <c r="G3" s="17"/>
      <c r="H3" s="66" t="s">
        <v>81</v>
      </c>
      <c r="I3" s="67">
        <v>228.60000000000002</v>
      </c>
      <c r="J3" s="17"/>
      <c r="K3" s="17"/>
      <c r="L3" s="17"/>
      <c r="M3" s="17"/>
      <c r="N3" s="168"/>
    </row>
    <row r="4" spans="1:27" ht="15.75" thickBot="1" x14ac:dyDescent="0.3">
      <c r="A4" s="137"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c r="P4" s="23"/>
      <c r="Q4" s="23"/>
      <c r="R4" s="23"/>
      <c r="S4" s="23"/>
      <c r="T4" s="23"/>
      <c r="U4" s="23"/>
      <c r="V4" s="23"/>
      <c r="W4" s="23"/>
      <c r="X4" s="23"/>
      <c r="Y4" s="23"/>
      <c r="Z4" s="23"/>
      <c r="AA4" s="23"/>
    </row>
    <row r="5" spans="1:27" ht="14.25" x14ac:dyDescent="0.2">
      <c r="A5" s="138">
        <v>2000</v>
      </c>
      <c r="B5" s="98" t="s">
        <v>60</v>
      </c>
      <c r="C5" s="98" t="s">
        <v>60</v>
      </c>
      <c r="D5" s="98" t="s">
        <v>60</v>
      </c>
      <c r="E5" s="98" t="s">
        <v>60</v>
      </c>
      <c r="F5" s="98">
        <v>335.28</v>
      </c>
      <c r="G5" s="98">
        <v>487.68</v>
      </c>
      <c r="H5" s="98">
        <v>401.32</v>
      </c>
      <c r="I5" s="98">
        <v>459.74000000000007</v>
      </c>
      <c r="J5" s="98">
        <v>416.56</v>
      </c>
      <c r="K5" s="98">
        <v>408.94000000000005</v>
      </c>
      <c r="L5" s="98">
        <v>467.36000000000013</v>
      </c>
      <c r="M5" s="98">
        <v>866.13999999999987</v>
      </c>
      <c r="N5" s="122" t="str">
        <f t="shared" ref="N5:N13" si="0">IF(COUNT(B5:M5)=12,SUM(B5:M5),"")</f>
        <v/>
      </c>
      <c r="O5" s="144"/>
      <c r="P5" s="13"/>
    </row>
    <row r="6" spans="1:27" ht="14.25" x14ac:dyDescent="0.2">
      <c r="A6" s="138">
        <v>2001</v>
      </c>
      <c r="B6" s="98">
        <v>198.12000000000003</v>
      </c>
      <c r="C6" s="98">
        <v>76.2</v>
      </c>
      <c r="D6" s="98">
        <v>154.93999999999997</v>
      </c>
      <c r="E6" s="98">
        <v>226.06</v>
      </c>
      <c r="F6" s="98">
        <v>312.41999999999996</v>
      </c>
      <c r="G6" s="98">
        <v>370.84</v>
      </c>
      <c r="H6" s="98">
        <v>441.96000000000009</v>
      </c>
      <c r="I6" s="98">
        <v>436.88</v>
      </c>
      <c r="J6" s="98">
        <v>492.76000000000005</v>
      </c>
      <c r="K6" s="98">
        <v>228.60000000000002</v>
      </c>
      <c r="L6" s="98">
        <v>525.78000000000009</v>
      </c>
      <c r="M6" s="98">
        <v>1125.22</v>
      </c>
      <c r="N6" s="123">
        <f t="shared" si="0"/>
        <v>4589.7800000000007</v>
      </c>
      <c r="O6" s="144">
        <f t="shared" ref="O6:O17" si="1">RANK(N6,N$5:N$32,0)</f>
        <v>13</v>
      </c>
    </row>
    <row r="7" spans="1:27" ht="14.25" x14ac:dyDescent="0.2">
      <c r="A7" s="138">
        <v>2002</v>
      </c>
      <c r="B7" s="98">
        <v>274.32</v>
      </c>
      <c r="C7" s="98">
        <v>129.54000000000005</v>
      </c>
      <c r="D7" s="98">
        <v>469.90000000000003</v>
      </c>
      <c r="E7" s="98">
        <v>693.42000000000019</v>
      </c>
      <c r="F7" s="98">
        <v>347.98000000000008</v>
      </c>
      <c r="G7" s="98">
        <v>314.96000000000004</v>
      </c>
      <c r="H7" s="98">
        <v>690.87999999999988</v>
      </c>
      <c r="I7" s="98">
        <v>584.20000000000016</v>
      </c>
      <c r="J7" s="98">
        <v>454.66</v>
      </c>
      <c r="K7" s="98">
        <v>548.64</v>
      </c>
      <c r="L7" s="98">
        <v>911.86</v>
      </c>
      <c r="M7" s="98">
        <v>160.02000000000004</v>
      </c>
      <c r="N7" s="123">
        <f t="shared" si="0"/>
        <v>5580.38</v>
      </c>
      <c r="O7" s="144">
        <f t="shared" si="1"/>
        <v>2</v>
      </c>
    </row>
    <row r="8" spans="1:27" ht="14.25" x14ac:dyDescent="0.2">
      <c r="A8" s="138">
        <v>2003</v>
      </c>
      <c r="B8" s="98">
        <v>139.69999999999999</v>
      </c>
      <c r="C8" s="98">
        <v>119.38000000000001</v>
      </c>
      <c r="D8" s="98">
        <v>15.239999999999998</v>
      </c>
      <c r="E8" s="98">
        <v>342.90000000000009</v>
      </c>
      <c r="F8" s="98">
        <v>508</v>
      </c>
      <c r="G8" s="98">
        <v>388.62000000000012</v>
      </c>
      <c r="H8" s="98">
        <v>307.33999999999997</v>
      </c>
      <c r="I8" s="98">
        <v>726.43999999999994</v>
      </c>
      <c r="J8" s="98">
        <v>396.24</v>
      </c>
      <c r="K8" s="98">
        <v>314.96000000000004</v>
      </c>
      <c r="L8" s="98">
        <v>543.56000000000006</v>
      </c>
      <c r="M8" s="98">
        <v>734.06000000000017</v>
      </c>
      <c r="N8" s="123">
        <f t="shared" si="0"/>
        <v>4536.4399999999996</v>
      </c>
      <c r="O8" s="144">
        <f t="shared" si="1"/>
        <v>14</v>
      </c>
    </row>
    <row r="9" spans="1:27" ht="14.25" x14ac:dyDescent="0.2">
      <c r="A9" s="138">
        <v>2004</v>
      </c>
      <c r="B9" s="98">
        <v>144.77999999999997</v>
      </c>
      <c r="C9" s="98">
        <v>81.280000000000015</v>
      </c>
      <c r="D9" s="98">
        <v>170.18</v>
      </c>
      <c r="E9" s="98">
        <v>546.1</v>
      </c>
      <c r="F9" s="98">
        <v>871.22000000000037</v>
      </c>
      <c r="G9" s="98">
        <v>398.78</v>
      </c>
      <c r="H9" s="98">
        <v>248.92000000000002</v>
      </c>
      <c r="I9" s="98">
        <v>591.82000000000005</v>
      </c>
      <c r="J9" s="98">
        <v>398.78000000000003</v>
      </c>
      <c r="K9" s="98">
        <v>256.54000000000002</v>
      </c>
      <c r="L9" s="98">
        <v>1003.3</v>
      </c>
      <c r="M9" s="98">
        <v>535.94000000000028</v>
      </c>
      <c r="N9" s="123">
        <f t="shared" si="0"/>
        <v>5247.6400000000012</v>
      </c>
      <c r="O9" s="144">
        <f t="shared" si="1"/>
        <v>5</v>
      </c>
    </row>
    <row r="10" spans="1:27" ht="14.25" x14ac:dyDescent="0.2">
      <c r="A10" s="138">
        <v>2005</v>
      </c>
      <c r="B10" s="98">
        <v>502.91999999999996</v>
      </c>
      <c r="C10" s="98">
        <v>165.10000000000002</v>
      </c>
      <c r="D10" s="98">
        <v>111.75999999999999</v>
      </c>
      <c r="E10" s="98">
        <v>513.08000000000015</v>
      </c>
      <c r="F10" s="98">
        <v>444.5</v>
      </c>
      <c r="G10" s="98">
        <v>287.02000000000004</v>
      </c>
      <c r="H10" s="98">
        <v>373.38</v>
      </c>
      <c r="I10" s="98">
        <v>533.40000000000009</v>
      </c>
      <c r="J10" s="98">
        <v>403.86000000000018</v>
      </c>
      <c r="K10" s="98">
        <v>360.68</v>
      </c>
      <c r="L10" s="98">
        <v>464.82000000000016</v>
      </c>
      <c r="M10" s="98">
        <v>218.44</v>
      </c>
      <c r="N10" s="123">
        <f t="shared" si="0"/>
        <v>4378.96</v>
      </c>
      <c r="O10" s="144">
        <f t="shared" si="1"/>
        <v>16</v>
      </c>
    </row>
    <row r="11" spans="1:27" ht="14.25" x14ac:dyDescent="0.2">
      <c r="A11" s="138">
        <v>2006</v>
      </c>
      <c r="B11" s="98">
        <v>246.38000000000005</v>
      </c>
      <c r="C11" s="98">
        <v>2.54</v>
      </c>
      <c r="D11" s="98">
        <v>335.28</v>
      </c>
      <c r="E11" s="98">
        <v>327.66000000000003</v>
      </c>
      <c r="F11" s="98">
        <v>673.10000000000014</v>
      </c>
      <c r="G11" s="98">
        <v>411.48</v>
      </c>
      <c r="H11" s="98">
        <v>665.48</v>
      </c>
      <c r="I11" s="98">
        <v>523.24</v>
      </c>
      <c r="J11" s="98">
        <v>337.82</v>
      </c>
      <c r="K11" s="98">
        <v>472.44</v>
      </c>
      <c r="L11" s="98">
        <v>825.5</v>
      </c>
      <c r="M11" s="98">
        <v>426.72</v>
      </c>
      <c r="N11" s="123">
        <f t="shared" si="0"/>
        <v>5247.64</v>
      </c>
      <c r="O11" s="144">
        <f t="shared" si="1"/>
        <v>6</v>
      </c>
    </row>
    <row r="12" spans="1:27" ht="14.25" x14ac:dyDescent="0.2">
      <c r="A12" s="138">
        <v>2007</v>
      </c>
      <c r="B12" s="98">
        <v>177.79999999999995</v>
      </c>
      <c r="C12" s="98">
        <v>45.72</v>
      </c>
      <c r="D12" s="98">
        <v>147.32000000000002</v>
      </c>
      <c r="E12" s="98">
        <v>605</v>
      </c>
      <c r="F12" s="98">
        <v>467</v>
      </c>
      <c r="G12" s="98">
        <v>553</v>
      </c>
      <c r="H12" s="98">
        <v>519</v>
      </c>
      <c r="I12" s="98">
        <v>382</v>
      </c>
      <c r="J12" s="98">
        <v>230</v>
      </c>
      <c r="K12" s="98">
        <v>290</v>
      </c>
      <c r="L12" s="98">
        <v>901</v>
      </c>
      <c r="M12" s="98">
        <v>990</v>
      </c>
      <c r="N12" s="123">
        <f t="shared" si="0"/>
        <v>5307.84</v>
      </c>
      <c r="O12" s="144">
        <f t="shared" si="1"/>
        <v>4</v>
      </c>
    </row>
    <row r="13" spans="1:27" ht="14.25" x14ac:dyDescent="0.2">
      <c r="A13" s="138">
        <v>2008</v>
      </c>
      <c r="B13" s="98">
        <v>163</v>
      </c>
      <c r="C13" s="98">
        <v>211</v>
      </c>
      <c r="D13" s="98">
        <v>30</v>
      </c>
      <c r="E13" s="98">
        <v>265</v>
      </c>
      <c r="F13" s="98">
        <v>252</v>
      </c>
      <c r="G13" s="98">
        <v>410</v>
      </c>
      <c r="H13" s="98">
        <v>487</v>
      </c>
      <c r="I13" s="98">
        <v>476</v>
      </c>
      <c r="J13" s="98">
        <v>275</v>
      </c>
      <c r="K13" s="98">
        <v>323</v>
      </c>
      <c r="L13" s="98">
        <v>618</v>
      </c>
      <c r="M13" s="98">
        <v>398</v>
      </c>
      <c r="N13" s="123">
        <f t="shared" si="0"/>
        <v>3908</v>
      </c>
      <c r="O13" s="144">
        <f t="shared" si="1"/>
        <v>20</v>
      </c>
    </row>
    <row r="14" spans="1:27" ht="14.25" x14ac:dyDescent="0.2">
      <c r="A14" s="138">
        <v>2009</v>
      </c>
      <c r="B14" s="98">
        <v>315</v>
      </c>
      <c r="C14" s="98">
        <v>318</v>
      </c>
      <c r="D14" s="98">
        <v>257</v>
      </c>
      <c r="E14" s="98">
        <v>297</v>
      </c>
      <c r="F14" s="98">
        <v>567</v>
      </c>
      <c r="G14" s="98">
        <v>510</v>
      </c>
      <c r="H14" s="98">
        <v>439</v>
      </c>
      <c r="I14" s="98">
        <v>734</v>
      </c>
      <c r="J14" s="98">
        <v>307</v>
      </c>
      <c r="K14" s="98">
        <v>439</v>
      </c>
      <c r="L14" s="98">
        <v>1178</v>
      </c>
      <c r="M14" s="98">
        <v>188</v>
      </c>
      <c r="N14" s="123">
        <f t="shared" ref="N14:N24" si="2">IF(COUNT(B14:M14)=12,SUM(B14:M14),"")</f>
        <v>5549</v>
      </c>
      <c r="O14" s="144">
        <f t="shared" si="1"/>
        <v>3</v>
      </c>
    </row>
    <row r="15" spans="1:27" ht="14.25" x14ac:dyDescent="0.2">
      <c r="A15" s="138">
        <v>2010</v>
      </c>
      <c r="B15" s="98">
        <v>92</v>
      </c>
      <c r="C15" s="98">
        <v>232</v>
      </c>
      <c r="D15" s="98">
        <v>286</v>
      </c>
      <c r="E15" s="98">
        <v>317</v>
      </c>
      <c r="F15" s="98">
        <v>353</v>
      </c>
      <c r="G15" s="98">
        <v>583</v>
      </c>
      <c r="H15" s="98">
        <v>421</v>
      </c>
      <c r="I15" s="98">
        <v>433</v>
      </c>
      <c r="J15" s="98">
        <v>348</v>
      </c>
      <c r="K15" s="98">
        <v>396</v>
      </c>
      <c r="L15" s="98">
        <v>565</v>
      </c>
      <c r="M15" s="98">
        <v>1838</v>
      </c>
      <c r="N15" s="123">
        <f t="shared" si="2"/>
        <v>5864</v>
      </c>
      <c r="O15" s="144">
        <f t="shared" si="1"/>
        <v>1</v>
      </c>
    </row>
    <row r="16" spans="1:27" ht="14.25" x14ac:dyDescent="0.2">
      <c r="A16" s="138">
        <v>2011</v>
      </c>
      <c r="B16" s="98">
        <v>411</v>
      </c>
      <c r="C16" s="98">
        <v>227</v>
      </c>
      <c r="D16" s="98">
        <v>228</v>
      </c>
      <c r="E16" s="98">
        <v>433</v>
      </c>
      <c r="F16" s="98">
        <v>318</v>
      </c>
      <c r="G16" s="98">
        <v>504</v>
      </c>
      <c r="H16" s="98">
        <v>689</v>
      </c>
      <c r="I16" s="98">
        <v>178</v>
      </c>
      <c r="J16" s="98">
        <v>320</v>
      </c>
      <c r="K16" s="98">
        <v>506</v>
      </c>
      <c r="L16" s="98">
        <v>721</v>
      </c>
      <c r="M16" s="98">
        <v>574</v>
      </c>
      <c r="N16" s="123">
        <f t="shared" si="2"/>
        <v>5109</v>
      </c>
      <c r="O16" s="144">
        <f t="shared" si="1"/>
        <v>8</v>
      </c>
    </row>
    <row r="17" spans="1:15" ht="14.25" x14ac:dyDescent="0.2">
      <c r="A17" s="138">
        <v>2012</v>
      </c>
      <c r="B17" s="98">
        <v>154</v>
      </c>
      <c r="C17" s="98">
        <v>66</v>
      </c>
      <c r="D17" s="98">
        <v>290</v>
      </c>
      <c r="E17" s="98">
        <v>91</v>
      </c>
      <c r="F17" s="98">
        <v>457</v>
      </c>
      <c r="G17" s="98">
        <v>297</v>
      </c>
      <c r="H17" s="98">
        <v>313</v>
      </c>
      <c r="I17" s="98">
        <v>269</v>
      </c>
      <c r="J17" s="98">
        <v>382</v>
      </c>
      <c r="K17" s="98">
        <v>583</v>
      </c>
      <c r="L17" s="98">
        <v>1273</v>
      </c>
      <c r="M17" s="98">
        <v>632</v>
      </c>
      <c r="N17" s="123">
        <f t="shared" si="2"/>
        <v>4807</v>
      </c>
      <c r="O17" s="144">
        <f t="shared" si="1"/>
        <v>10</v>
      </c>
    </row>
    <row r="18" spans="1:15" ht="14.25" x14ac:dyDescent="0.2">
      <c r="A18" s="138">
        <v>2013</v>
      </c>
      <c r="B18" s="98">
        <v>58</v>
      </c>
      <c r="C18" s="98">
        <v>131</v>
      </c>
      <c r="D18" s="98">
        <v>410</v>
      </c>
      <c r="E18" s="98">
        <v>291</v>
      </c>
      <c r="F18" s="98">
        <v>444</v>
      </c>
      <c r="G18" s="98">
        <v>541</v>
      </c>
      <c r="H18" s="98">
        <v>464</v>
      </c>
      <c r="I18" s="98">
        <v>521</v>
      </c>
      <c r="J18" s="98">
        <v>319</v>
      </c>
      <c r="K18" s="98" t="s">
        <v>60</v>
      </c>
      <c r="L18" s="98">
        <v>491</v>
      </c>
      <c r="M18" s="98">
        <v>313</v>
      </c>
      <c r="N18" s="123"/>
      <c r="O18" s="144"/>
    </row>
    <row r="19" spans="1:15" ht="14.25" x14ac:dyDescent="0.2">
      <c r="A19" s="138">
        <v>2014</v>
      </c>
      <c r="B19" s="98">
        <v>120</v>
      </c>
      <c r="C19" s="98">
        <v>7</v>
      </c>
      <c r="D19" s="98">
        <v>73</v>
      </c>
      <c r="E19" s="98">
        <v>358</v>
      </c>
      <c r="F19" s="98">
        <v>816</v>
      </c>
      <c r="G19" s="98">
        <v>543</v>
      </c>
      <c r="H19" s="98">
        <v>333</v>
      </c>
      <c r="I19" s="98">
        <v>363</v>
      </c>
      <c r="J19" s="98">
        <v>359</v>
      </c>
      <c r="K19" s="98">
        <v>533</v>
      </c>
      <c r="L19" s="98">
        <v>406</v>
      </c>
      <c r="M19" s="98">
        <v>596</v>
      </c>
      <c r="N19" s="123">
        <f t="shared" si="2"/>
        <v>4507</v>
      </c>
      <c r="O19" s="144">
        <f t="shared" ref="O19:O24" si="3">RANK(N19,N$5:N$32,0)</f>
        <v>15</v>
      </c>
    </row>
    <row r="20" spans="1:15" ht="14.25" x14ac:dyDescent="0.2">
      <c r="A20" s="138">
        <v>2015</v>
      </c>
      <c r="B20" s="98">
        <v>123</v>
      </c>
      <c r="C20" s="98">
        <v>171</v>
      </c>
      <c r="D20" s="98">
        <v>252</v>
      </c>
      <c r="E20" s="98">
        <v>259</v>
      </c>
      <c r="F20" s="98">
        <v>798</v>
      </c>
      <c r="G20" s="98">
        <v>231</v>
      </c>
      <c r="H20" s="98">
        <v>362</v>
      </c>
      <c r="I20" s="98">
        <v>420</v>
      </c>
      <c r="J20" s="98">
        <v>396</v>
      </c>
      <c r="K20" s="98">
        <v>435</v>
      </c>
      <c r="L20" s="98">
        <v>629</v>
      </c>
      <c r="M20" s="98">
        <v>187</v>
      </c>
      <c r="N20" s="123">
        <f t="shared" si="2"/>
        <v>4263</v>
      </c>
      <c r="O20" s="144">
        <f t="shared" si="3"/>
        <v>19</v>
      </c>
    </row>
    <row r="21" spans="1:15" ht="14.25" x14ac:dyDescent="0.2">
      <c r="A21" s="138">
        <v>2016</v>
      </c>
      <c r="B21" s="98">
        <v>104</v>
      </c>
      <c r="C21" s="98">
        <v>119</v>
      </c>
      <c r="D21" s="98">
        <v>63</v>
      </c>
      <c r="E21" s="98">
        <v>278</v>
      </c>
      <c r="F21" s="98">
        <v>687</v>
      </c>
      <c r="G21" s="98">
        <v>335</v>
      </c>
      <c r="H21" s="98">
        <v>671</v>
      </c>
      <c r="I21" s="98">
        <v>423</v>
      </c>
      <c r="J21" s="98">
        <v>400</v>
      </c>
      <c r="K21" s="98">
        <v>483</v>
      </c>
      <c r="L21" s="98">
        <v>773</v>
      </c>
      <c r="M21" s="98">
        <v>452</v>
      </c>
      <c r="N21" s="123">
        <f t="shared" si="2"/>
        <v>4788</v>
      </c>
      <c r="O21" s="144">
        <f t="shared" si="3"/>
        <v>11</v>
      </c>
    </row>
    <row r="22" spans="1:15" ht="14.25" x14ac:dyDescent="0.2">
      <c r="A22" s="138">
        <v>2017</v>
      </c>
      <c r="B22" s="98">
        <v>149</v>
      </c>
      <c r="C22" s="98">
        <v>118</v>
      </c>
      <c r="D22" s="98">
        <v>364</v>
      </c>
      <c r="E22" s="98">
        <v>164</v>
      </c>
      <c r="F22" s="98">
        <v>481</v>
      </c>
      <c r="G22" s="98">
        <v>310</v>
      </c>
      <c r="H22" s="98">
        <v>686</v>
      </c>
      <c r="I22" s="98">
        <v>332</v>
      </c>
      <c r="J22" s="98">
        <v>392</v>
      </c>
      <c r="K22" s="98">
        <v>387</v>
      </c>
      <c r="L22" s="98">
        <v>348</v>
      </c>
      <c r="M22" s="98">
        <v>634</v>
      </c>
      <c r="N22" s="123">
        <f t="shared" si="2"/>
        <v>4365</v>
      </c>
      <c r="O22" s="144">
        <f t="shared" si="3"/>
        <v>17</v>
      </c>
    </row>
    <row r="23" spans="1:15" ht="14.25" x14ac:dyDescent="0.2">
      <c r="A23" s="138">
        <v>2018</v>
      </c>
      <c r="B23" s="98">
        <v>693</v>
      </c>
      <c r="C23" s="98">
        <v>151</v>
      </c>
      <c r="D23" s="98">
        <v>179</v>
      </c>
      <c r="E23" s="98">
        <v>337</v>
      </c>
      <c r="F23" s="98">
        <v>391</v>
      </c>
      <c r="G23" s="98">
        <v>691</v>
      </c>
      <c r="H23" s="98">
        <v>557</v>
      </c>
      <c r="I23" s="98">
        <v>261</v>
      </c>
      <c r="J23" s="98">
        <v>470</v>
      </c>
      <c r="K23" s="98">
        <v>301</v>
      </c>
      <c r="L23" s="98">
        <v>775</v>
      </c>
      <c r="M23" s="98">
        <v>89</v>
      </c>
      <c r="N23" s="123">
        <f t="shared" si="2"/>
        <v>4895</v>
      </c>
      <c r="O23" s="144">
        <f t="shared" si="3"/>
        <v>9</v>
      </c>
    </row>
    <row r="24" spans="1:15" ht="14.25" x14ac:dyDescent="0.2">
      <c r="A24" s="138">
        <v>2019</v>
      </c>
      <c r="B24" s="170">
        <v>130</v>
      </c>
      <c r="C24" s="98">
        <v>74</v>
      </c>
      <c r="D24" s="98">
        <v>96</v>
      </c>
      <c r="E24" s="98">
        <v>116</v>
      </c>
      <c r="F24" s="98">
        <v>476</v>
      </c>
      <c r="G24" s="98">
        <v>394</v>
      </c>
      <c r="H24" s="98">
        <v>256</v>
      </c>
      <c r="I24" s="98">
        <v>341</v>
      </c>
      <c r="J24" s="98">
        <v>297</v>
      </c>
      <c r="K24" s="98">
        <v>390</v>
      </c>
      <c r="L24" s="98">
        <v>635</v>
      </c>
      <c r="M24" s="98">
        <v>683</v>
      </c>
      <c r="N24" s="123">
        <f t="shared" si="2"/>
        <v>3888</v>
      </c>
      <c r="O24" s="144">
        <f t="shared" si="3"/>
        <v>21</v>
      </c>
    </row>
    <row r="25" spans="1:15" ht="14.25" x14ac:dyDescent="0.2">
      <c r="A25" s="138">
        <v>2020</v>
      </c>
      <c r="B25" s="3">
        <v>203</v>
      </c>
      <c r="C25" s="98">
        <v>176</v>
      </c>
      <c r="D25" s="98">
        <v>62</v>
      </c>
      <c r="E25" s="98"/>
      <c r="F25" s="98"/>
      <c r="G25" s="98"/>
      <c r="H25" s="98">
        <v>361</v>
      </c>
      <c r="I25" s="98">
        <v>319</v>
      </c>
      <c r="J25" s="98">
        <v>383</v>
      </c>
      <c r="K25" s="98">
        <v>387</v>
      </c>
      <c r="L25" s="98">
        <v>250</v>
      </c>
      <c r="M25" s="98">
        <v>539</v>
      </c>
      <c r="N25" s="123"/>
      <c r="O25" s="144"/>
    </row>
    <row r="26" spans="1:15" ht="14.25" x14ac:dyDescent="0.2">
      <c r="A26" s="138">
        <v>2021</v>
      </c>
      <c r="B26" s="3">
        <v>448</v>
      </c>
      <c r="C26" s="3">
        <v>92</v>
      </c>
      <c r="D26" s="3">
        <v>315</v>
      </c>
      <c r="E26" s="3">
        <v>453</v>
      </c>
      <c r="F26" s="3">
        <v>489</v>
      </c>
      <c r="G26" s="3">
        <v>408</v>
      </c>
      <c r="H26" s="3">
        <v>797</v>
      </c>
      <c r="I26" s="3">
        <v>603</v>
      </c>
      <c r="J26" s="3">
        <v>279</v>
      </c>
      <c r="K26" s="3">
        <v>158</v>
      </c>
      <c r="L26" s="3">
        <v>664</v>
      </c>
      <c r="M26" s="3">
        <v>447</v>
      </c>
      <c r="N26" s="123">
        <f t="shared" ref="N26" si="4">IF(COUNT(B26:M26)=12,SUM(B26:M26),"")</f>
        <v>5153</v>
      </c>
      <c r="O26" s="144">
        <f>RANK(N26,N$5:N$32,0)</f>
        <v>7</v>
      </c>
    </row>
    <row r="27" spans="1:15" ht="14.25" x14ac:dyDescent="0.2">
      <c r="A27" s="138">
        <v>2022</v>
      </c>
      <c r="B27" s="3">
        <v>147</v>
      </c>
      <c r="C27" s="3">
        <v>174</v>
      </c>
      <c r="D27" s="3">
        <v>375</v>
      </c>
      <c r="E27" s="3">
        <v>683</v>
      </c>
      <c r="F27" s="3">
        <v>405</v>
      </c>
      <c r="G27" s="3">
        <v>586</v>
      </c>
      <c r="H27" s="3">
        <v>508</v>
      </c>
      <c r="I27" s="3">
        <v>504</v>
      </c>
      <c r="J27" s="3">
        <v>231</v>
      </c>
      <c r="K27" s="3">
        <v>285</v>
      </c>
      <c r="L27" s="3">
        <v>449</v>
      </c>
      <c r="M27" s="3">
        <v>299</v>
      </c>
      <c r="N27" s="123">
        <f t="shared" ref="N27:N28" si="5">IF(COUNT(B27:M27)=12,SUM(B27:M27),"")</f>
        <v>4646</v>
      </c>
      <c r="O27" s="144">
        <f t="shared" ref="O27:O28" si="6">RANK(N27,N$5:N$32,0)</f>
        <v>12</v>
      </c>
    </row>
    <row r="28" spans="1:15" ht="14.25" x14ac:dyDescent="0.2">
      <c r="A28" s="138">
        <v>2023</v>
      </c>
      <c r="B28" s="3">
        <v>296</v>
      </c>
      <c r="C28" s="3">
        <v>183</v>
      </c>
      <c r="D28" s="3">
        <v>133</v>
      </c>
      <c r="E28" s="3">
        <v>101</v>
      </c>
      <c r="F28" s="3">
        <v>337</v>
      </c>
      <c r="G28" s="3">
        <v>479</v>
      </c>
      <c r="H28" s="3">
        <v>640</v>
      </c>
      <c r="I28" s="3">
        <v>605</v>
      </c>
      <c r="J28" s="3">
        <v>335</v>
      </c>
      <c r="K28" s="3">
        <v>409</v>
      </c>
      <c r="L28" s="3">
        <v>439</v>
      </c>
      <c r="M28" s="3">
        <v>334</v>
      </c>
      <c r="N28" s="123">
        <f t="shared" si="5"/>
        <v>4291</v>
      </c>
      <c r="O28" s="144">
        <f t="shared" si="6"/>
        <v>18</v>
      </c>
    </row>
    <row r="29" spans="1:15" ht="14.25" x14ac:dyDescent="0.2">
      <c r="A29" s="138">
        <v>2024</v>
      </c>
      <c r="B29" s="3"/>
      <c r="C29" s="98"/>
      <c r="D29" s="98"/>
      <c r="E29" s="98"/>
      <c r="F29" s="98"/>
      <c r="G29" s="98"/>
      <c r="H29" s="98"/>
      <c r="I29" s="98"/>
      <c r="J29" s="98"/>
      <c r="K29" s="98"/>
      <c r="L29" s="98"/>
      <c r="M29" s="98"/>
      <c r="N29" s="123"/>
      <c r="O29" s="144"/>
    </row>
    <row r="30" spans="1:15" ht="14.25" x14ac:dyDescent="0.2">
      <c r="A30" s="138">
        <v>2025</v>
      </c>
      <c r="B30" s="3"/>
      <c r="C30" s="98"/>
      <c r="D30" s="98"/>
      <c r="E30" s="98"/>
      <c r="F30" s="98"/>
      <c r="G30" s="98"/>
      <c r="H30" s="98"/>
      <c r="I30" s="98"/>
      <c r="J30" s="98"/>
      <c r="K30" s="98"/>
      <c r="L30" s="98"/>
      <c r="M30" s="98"/>
      <c r="N30" s="123"/>
      <c r="O30" s="144"/>
    </row>
    <row r="31" spans="1:15" ht="14.25" x14ac:dyDescent="0.2">
      <c r="A31" s="138">
        <v>2026</v>
      </c>
      <c r="B31" s="3"/>
      <c r="C31" s="98"/>
      <c r="D31" s="98"/>
      <c r="E31" s="98"/>
      <c r="F31" s="98"/>
      <c r="G31" s="98"/>
      <c r="H31" s="98"/>
      <c r="I31" s="98"/>
      <c r="J31" s="98"/>
      <c r="K31" s="98"/>
      <c r="L31" s="98"/>
      <c r="M31" s="98"/>
      <c r="N31" s="123"/>
      <c r="O31" s="144"/>
    </row>
    <row r="32" spans="1:15" ht="13.5" thickBot="1" x14ac:dyDescent="0.25">
      <c r="A32" s="146"/>
      <c r="B32" s="98"/>
      <c r="C32" s="98"/>
      <c r="D32" s="98"/>
      <c r="E32" s="98"/>
      <c r="F32" s="98"/>
      <c r="G32" s="98"/>
      <c r="H32" s="98"/>
      <c r="I32" s="98"/>
      <c r="J32" s="98"/>
      <c r="K32" s="98"/>
      <c r="L32" s="98"/>
      <c r="M32" s="98"/>
      <c r="N32" s="124"/>
    </row>
    <row r="33" spans="1:14" x14ac:dyDescent="0.2">
      <c r="A33" s="147" t="s">
        <v>603</v>
      </c>
      <c r="B33" s="105">
        <f>AVERAGE(B5:B32)</f>
        <v>230.00086956521741</v>
      </c>
      <c r="C33" s="105">
        <f>AVERAGE(C5:C32)</f>
        <v>133.46782608695653</v>
      </c>
      <c r="D33" s="105">
        <f t="shared" ref="D33:N33" si="7">AVERAGE(D5:D32)</f>
        <v>209.46173913043478</v>
      </c>
      <c r="E33" s="105">
        <f t="shared" si="7"/>
        <v>349.87363636363636</v>
      </c>
      <c r="F33" s="105">
        <f t="shared" si="7"/>
        <v>488.28260869565219</v>
      </c>
      <c r="G33" s="105">
        <f t="shared" si="7"/>
        <v>436.27739130434787</v>
      </c>
      <c r="H33" s="105">
        <f t="shared" si="7"/>
        <v>484.67833333333328</v>
      </c>
      <c r="I33" s="105">
        <f t="shared" si="7"/>
        <v>459.15500000000003</v>
      </c>
      <c r="J33" s="105">
        <f t="shared" si="7"/>
        <v>359.32</v>
      </c>
      <c r="K33" s="105">
        <f t="shared" si="7"/>
        <v>386.77391304347822</v>
      </c>
      <c r="L33" s="105">
        <f t="shared" si="7"/>
        <v>660.71583333333331</v>
      </c>
      <c r="M33" s="105">
        <f t="shared" si="7"/>
        <v>552.48083333333341</v>
      </c>
      <c r="N33" s="105">
        <f t="shared" si="7"/>
        <v>4805.7942857142853</v>
      </c>
    </row>
    <row r="34" spans="1:14" x14ac:dyDescent="0.2">
      <c r="A34" s="148" t="s">
        <v>604</v>
      </c>
      <c r="B34" s="3">
        <f>STDEV(B5:B32)</f>
        <v>154.42085439453035</v>
      </c>
      <c r="C34" s="3">
        <f>STDEV(C5:C32)</f>
        <v>75.214136905995503</v>
      </c>
      <c r="D34" s="3">
        <f t="shared" ref="D34:N34" si="8">STDEV(D5:D32)</f>
        <v>130.09996127636114</v>
      </c>
      <c r="E34" s="3">
        <f t="shared" si="8"/>
        <v>174.44413087195281</v>
      </c>
      <c r="F34" s="3">
        <f t="shared" si="8"/>
        <v>172.17133731514491</v>
      </c>
      <c r="G34" s="3">
        <f t="shared" si="8"/>
        <v>115.97120007756592</v>
      </c>
      <c r="H34" s="3">
        <f t="shared" si="8"/>
        <v>157.52291371393434</v>
      </c>
      <c r="I34" s="3">
        <f t="shared" si="8"/>
        <v>141.63375135093727</v>
      </c>
      <c r="J34" s="3">
        <f t="shared" si="8"/>
        <v>69.217849922011467</v>
      </c>
      <c r="K34" s="3">
        <f t="shared" si="8"/>
        <v>107.52114945184822</v>
      </c>
      <c r="L34" s="3">
        <f t="shared" si="8"/>
        <v>256.3631922287405</v>
      </c>
      <c r="M34" s="3">
        <f t="shared" si="8"/>
        <v>379.54595292518144</v>
      </c>
      <c r="N34" s="114">
        <f t="shared" si="8"/>
        <v>545.6160052690193</v>
      </c>
    </row>
    <row r="35" spans="1:14" x14ac:dyDescent="0.2">
      <c r="A35" s="148" t="s">
        <v>605</v>
      </c>
      <c r="B35" s="3">
        <f>B34/B33*100</f>
        <v>67.139248076079056</v>
      </c>
      <c r="C35" s="3">
        <f>C34/C33*100</f>
        <v>56.353758887922709</v>
      </c>
      <c r="D35" s="3">
        <f t="shared" ref="D35:N35" si="9">D34/D33*100</f>
        <v>62.111563580280439</v>
      </c>
      <c r="E35" s="3">
        <f t="shared" si="9"/>
        <v>49.859181356164456</v>
      </c>
      <c r="F35" s="3">
        <f t="shared" si="9"/>
        <v>35.260591765712419</v>
      </c>
      <c r="G35" s="3">
        <f t="shared" si="9"/>
        <v>26.581987146032098</v>
      </c>
      <c r="H35" s="3">
        <f t="shared" si="9"/>
        <v>32.500506600033916</v>
      </c>
      <c r="I35" s="3">
        <f t="shared" si="9"/>
        <v>30.846609826951088</v>
      </c>
      <c r="J35" s="3">
        <f t="shared" si="9"/>
        <v>19.263567272072656</v>
      </c>
      <c r="K35" s="3">
        <f t="shared" si="9"/>
        <v>27.799483322382578</v>
      </c>
      <c r="L35" s="3">
        <f t="shared" si="9"/>
        <v>38.80082469575153</v>
      </c>
      <c r="M35" s="3">
        <f t="shared" si="9"/>
        <v>68.698483282258309</v>
      </c>
      <c r="N35" s="114">
        <f t="shared" si="9"/>
        <v>11.353295060733636</v>
      </c>
    </row>
    <row r="36" spans="1:14" x14ac:dyDescent="0.2">
      <c r="A36" s="148" t="s">
        <v>606</v>
      </c>
      <c r="B36" s="3">
        <f>MIN(B5:B32)</f>
        <v>58</v>
      </c>
      <c r="C36" s="3">
        <f>MIN(C5:C32)</f>
        <v>2.54</v>
      </c>
      <c r="D36" s="3">
        <f t="shared" ref="D36:N36" si="10">MIN(D5:D32)</f>
        <v>15.239999999999998</v>
      </c>
      <c r="E36" s="3">
        <f t="shared" si="10"/>
        <v>91</v>
      </c>
      <c r="F36" s="3">
        <f t="shared" si="10"/>
        <v>252</v>
      </c>
      <c r="G36" s="3">
        <f t="shared" si="10"/>
        <v>231</v>
      </c>
      <c r="H36" s="3">
        <f t="shared" si="10"/>
        <v>248.92000000000002</v>
      </c>
      <c r="I36" s="3">
        <f t="shared" si="10"/>
        <v>178</v>
      </c>
      <c r="J36" s="3">
        <f t="shared" si="10"/>
        <v>230</v>
      </c>
      <c r="K36" s="3">
        <f t="shared" si="10"/>
        <v>158</v>
      </c>
      <c r="L36" s="3">
        <f t="shared" si="10"/>
        <v>250</v>
      </c>
      <c r="M36" s="3">
        <f t="shared" si="10"/>
        <v>89</v>
      </c>
      <c r="N36" s="114">
        <f t="shared" si="10"/>
        <v>3888</v>
      </c>
    </row>
    <row r="37" spans="1:14" x14ac:dyDescent="0.2">
      <c r="A37" s="148" t="s">
        <v>607</v>
      </c>
      <c r="B37" s="3">
        <f>MAX(B5:B32)</f>
        <v>693</v>
      </c>
      <c r="C37" s="3">
        <f>MAX(C5:C32)</f>
        <v>318</v>
      </c>
      <c r="D37" s="3">
        <f t="shared" ref="D37:N37" si="11">MAX(D5:D32)</f>
        <v>469.90000000000003</v>
      </c>
      <c r="E37" s="3">
        <f t="shared" si="11"/>
        <v>693.42000000000019</v>
      </c>
      <c r="F37" s="3">
        <f t="shared" si="11"/>
        <v>871.22000000000037</v>
      </c>
      <c r="G37" s="3">
        <f t="shared" si="11"/>
        <v>691</v>
      </c>
      <c r="H37" s="3">
        <f t="shared" si="11"/>
        <v>797</v>
      </c>
      <c r="I37" s="3">
        <f t="shared" si="11"/>
        <v>734</v>
      </c>
      <c r="J37" s="3">
        <f t="shared" si="11"/>
        <v>492.76000000000005</v>
      </c>
      <c r="K37" s="3">
        <f t="shared" si="11"/>
        <v>583</v>
      </c>
      <c r="L37" s="3">
        <f t="shared" si="11"/>
        <v>1273</v>
      </c>
      <c r="M37" s="3">
        <f t="shared" si="11"/>
        <v>1838</v>
      </c>
      <c r="N37" s="114">
        <f t="shared" si="11"/>
        <v>5864</v>
      </c>
    </row>
    <row r="38" spans="1:14" x14ac:dyDescent="0.2">
      <c r="A38" s="148" t="s">
        <v>608</v>
      </c>
      <c r="B38" s="3">
        <f>QUARTILE(B5:B32,1)</f>
        <v>134.85</v>
      </c>
      <c r="C38" s="3">
        <f>QUARTILE(C5:C32,1)</f>
        <v>78.740000000000009</v>
      </c>
      <c r="D38" s="3">
        <f t="shared" ref="D38:N38" si="12">QUARTILE(D5:D32,1)</f>
        <v>103.88</v>
      </c>
      <c r="E38" s="3">
        <f t="shared" si="12"/>
        <v>260.5</v>
      </c>
      <c r="F38" s="3">
        <f t="shared" si="12"/>
        <v>350.49</v>
      </c>
      <c r="G38" s="3">
        <f t="shared" si="12"/>
        <v>352.91999999999996</v>
      </c>
      <c r="H38" s="3">
        <f t="shared" si="12"/>
        <v>361.75</v>
      </c>
      <c r="I38" s="3">
        <f t="shared" si="12"/>
        <v>357.5</v>
      </c>
      <c r="J38" s="3">
        <f t="shared" si="12"/>
        <v>316</v>
      </c>
      <c r="K38" s="3">
        <f t="shared" si="12"/>
        <v>307.98</v>
      </c>
      <c r="L38" s="3">
        <f t="shared" si="12"/>
        <v>466.72500000000014</v>
      </c>
      <c r="M38" s="3">
        <f t="shared" si="12"/>
        <v>309.5</v>
      </c>
      <c r="N38" s="114">
        <f t="shared" si="12"/>
        <v>4378.96</v>
      </c>
    </row>
    <row r="39" spans="1:14" x14ac:dyDescent="0.2">
      <c r="A39" s="148" t="s">
        <v>609</v>
      </c>
      <c r="B39" s="3">
        <f>QUARTILE(B5:B32,2)</f>
        <v>163</v>
      </c>
      <c r="C39" s="3">
        <f>QUARTILE(C5:C32,2)</f>
        <v>129.54000000000005</v>
      </c>
      <c r="D39" s="3">
        <f t="shared" ref="D39:N39" si="13">QUARTILE(D5:D32,2)</f>
        <v>179</v>
      </c>
      <c r="E39" s="3">
        <f t="shared" si="13"/>
        <v>322.33000000000004</v>
      </c>
      <c r="F39" s="3">
        <f t="shared" si="13"/>
        <v>457</v>
      </c>
      <c r="G39" s="3">
        <f t="shared" si="13"/>
        <v>410</v>
      </c>
      <c r="H39" s="3">
        <f t="shared" si="13"/>
        <v>452.98</v>
      </c>
      <c r="I39" s="3">
        <f t="shared" si="13"/>
        <v>448.31000000000006</v>
      </c>
      <c r="J39" s="3">
        <f t="shared" si="13"/>
        <v>370.5</v>
      </c>
      <c r="K39" s="3">
        <f t="shared" si="13"/>
        <v>390</v>
      </c>
      <c r="L39" s="3">
        <f t="shared" si="13"/>
        <v>623.5</v>
      </c>
      <c r="M39" s="3">
        <f t="shared" si="13"/>
        <v>493.97000000000014</v>
      </c>
      <c r="N39" s="114">
        <f t="shared" si="13"/>
        <v>4788</v>
      </c>
    </row>
    <row r="40" spans="1:14" x14ac:dyDescent="0.2">
      <c r="A40" s="148" t="s">
        <v>610</v>
      </c>
      <c r="B40" s="3">
        <f>QUARTILE(B5:B32,3)</f>
        <v>285.15999999999997</v>
      </c>
      <c r="C40" s="3">
        <f>QUARTILE(C5:C32,3)</f>
        <v>175</v>
      </c>
      <c r="D40" s="3">
        <f t="shared" ref="D40:N40" si="14">QUARTILE(D5:D32,3)</f>
        <v>302.5</v>
      </c>
      <c r="E40" s="3">
        <f t="shared" si="14"/>
        <v>448</v>
      </c>
      <c r="F40" s="3">
        <f t="shared" si="14"/>
        <v>537.5</v>
      </c>
      <c r="G40" s="3">
        <f t="shared" si="14"/>
        <v>525.5</v>
      </c>
      <c r="H40" s="3">
        <f t="shared" si="14"/>
        <v>646.37</v>
      </c>
      <c r="I40" s="3">
        <f t="shared" si="14"/>
        <v>546.10000000000014</v>
      </c>
      <c r="J40" s="3">
        <f t="shared" si="14"/>
        <v>399.08500000000004</v>
      </c>
      <c r="K40" s="3">
        <f t="shared" si="14"/>
        <v>455.72</v>
      </c>
      <c r="L40" s="3">
        <f t="shared" si="14"/>
        <v>787.625</v>
      </c>
      <c r="M40" s="3">
        <f t="shared" si="14"/>
        <v>646.25</v>
      </c>
      <c r="N40" s="114">
        <f t="shared" si="14"/>
        <v>5247.64</v>
      </c>
    </row>
    <row r="41" spans="1:14" x14ac:dyDescent="0.2">
      <c r="A41" s="148" t="s">
        <v>611</v>
      </c>
      <c r="B41">
        <f>RANK(B28,B5:B32,0)</f>
        <v>6</v>
      </c>
      <c r="C41">
        <f t="shared" ref="C41:N41" si="15">RANK(C28,C5:C32,0)</f>
        <v>5</v>
      </c>
      <c r="D41">
        <f t="shared" si="15"/>
        <v>16</v>
      </c>
      <c r="E41">
        <f t="shared" si="15"/>
        <v>21</v>
      </c>
      <c r="F41">
        <f t="shared" si="15"/>
        <v>19</v>
      </c>
      <c r="G41">
        <f t="shared" si="15"/>
        <v>10</v>
      </c>
      <c r="H41">
        <f t="shared" si="15"/>
        <v>7</v>
      </c>
      <c r="I41">
        <f t="shared" si="15"/>
        <v>3</v>
      </c>
      <c r="J41">
        <f t="shared" si="15"/>
        <v>16</v>
      </c>
      <c r="K41">
        <f t="shared" si="15"/>
        <v>9</v>
      </c>
      <c r="L41">
        <f t="shared" si="15"/>
        <v>21</v>
      </c>
      <c r="M41">
        <f t="shared" si="15"/>
        <v>17</v>
      </c>
      <c r="N41" s="103">
        <f t="shared" si="15"/>
        <v>18</v>
      </c>
    </row>
    <row r="42" spans="1:14" x14ac:dyDescent="0.2">
      <c r="A42" s="148" t="s">
        <v>612</v>
      </c>
      <c r="B42">
        <f>COUNT(B5:B32)</f>
        <v>23</v>
      </c>
      <c r="C42">
        <f>COUNT(C5:C32)</f>
        <v>23</v>
      </c>
      <c r="D42">
        <f t="shared" ref="D42:N42" si="16">COUNT(D5:D32)</f>
        <v>23</v>
      </c>
      <c r="E42">
        <f t="shared" si="16"/>
        <v>22</v>
      </c>
      <c r="F42">
        <f t="shared" si="16"/>
        <v>23</v>
      </c>
      <c r="G42">
        <f t="shared" si="16"/>
        <v>23</v>
      </c>
      <c r="H42">
        <f t="shared" si="16"/>
        <v>24</v>
      </c>
      <c r="I42">
        <f t="shared" si="16"/>
        <v>24</v>
      </c>
      <c r="J42">
        <f t="shared" si="16"/>
        <v>24</v>
      </c>
      <c r="K42">
        <f t="shared" si="16"/>
        <v>23</v>
      </c>
      <c r="L42">
        <f t="shared" si="16"/>
        <v>24</v>
      </c>
      <c r="M42">
        <f t="shared" si="16"/>
        <v>24</v>
      </c>
      <c r="N42" s="103">
        <f t="shared" si="16"/>
        <v>21</v>
      </c>
    </row>
    <row r="43" spans="1:14" x14ac:dyDescent="0.2">
      <c r="A43" s="148" t="s">
        <v>614</v>
      </c>
      <c r="B43" s="115">
        <f>B28</f>
        <v>296</v>
      </c>
      <c r="C43" s="3">
        <f>B43+C28</f>
        <v>479</v>
      </c>
      <c r="D43" s="3">
        <f t="shared" ref="D43:M43" si="17">C43+D28</f>
        <v>612</v>
      </c>
      <c r="E43" s="3">
        <f t="shared" si="17"/>
        <v>713</v>
      </c>
      <c r="F43" s="3">
        <f t="shared" si="17"/>
        <v>1050</v>
      </c>
      <c r="G43" s="3">
        <f t="shared" si="17"/>
        <v>1529</v>
      </c>
      <c r="H43" s="3">
        <f t="shared" si="17"/>
        <v>2169</v>
      </c>
      <c r="I43" s="3">
        <f t="shared" si="17"/>
        <v>2774</v>
      </c>
      <c r="J43" s="3">
        <f t="shared" si="17"/>
        <v>3109</v>
      </c>
      <c r="K43" s="3">
        <f t="shared" si="17"/>
        <v>3518</v>
      </c>
      <c r="L43" s="3">
        <f t="shared" si="17"/>
        <v>3957</v>
      </c>
      <c r="M43" s="3">
        <f t="shared" si="17"/>
        <v>4291</v>
      </c>
      <c r="N43"/>
    </row>
    <row r="44" spans="1:14" x14ac:dyDescent="0.2">
      <c r="A44" s="148" t="s">
        <v>613</v>
      </c>
      <c r="B44" s="3">
        <f>B33</f>
        <v>230.00086956521741</v>
      </c>
      <c r="C44" s="3">
        <f>B44+C33</f>
        <v>363.46869565217395</v>
      </c>
      <c r="D44" s="3">
        <f t="shared" ref="D44:M44" si="18">C44+D33</f>
        <v>572.9304347826087</v>
      </c>
      <c r="E44" s="3">
        <f t="shared" si="18"/>
        <v>922.80407114624506</v>
      </c>
      <c r="F44" s="3">
        <f t="shared" si="18"/>
        <v>1411.0866798418972</v>
      </c>
      <c r="G44" s="3">
        <f t="shared" si="18"/>
        <v>1847.3640711462451</v>
      </c>
      <c r="H44" s="3">
        <f t="shared" si="18"/>
        <v>2332.0424044795782</v>
      </c>
      <c r="I44" s="3">
        <f t="shared" si="18"/>
        <v>2791.1974044795784</v>
      </c>
      <c r="J44" s="3">
        <f t="shared" si="18"/>
        <v>3150.5174044795785</v>
      </c>
      <c r="K44" s="3">
        <f t="shared" si="18"/>
        <v>3537.2913175230569</v>
      </c>
      <c r="L44" s="3">
        <f t="shared" si="18"/>
        <v>4198.0071508563906</v>
      </c>
      <c r="M44" s="3">
        <f t="shared" si="18"/>
        <v>4750.4879841897236</v>
      </c>
      <c r="N44"/>
    </row>
    <row r="45" spans="1:14" x14ac:dyDescent="0.2">
      <c r="B45" s="1"/>
      <c r="C45" s="1"/>
      <c r="D45" s="1"/>
      <c r="E45" s="1"/>
      <c r="F45" s="1"/>
      <c r="G45" s="1"/>
      <c r="H45" s="1"/>
      <c r="I45" s="1"/>
      <c r="J45" s="1"/>
      <c r="K45" s="1"/>
      <c r="L45" s="1"/>
      <c r="M45" s="1"/>
    </row>
    <row r="46" spans="1:14" x14ac:dyDescent="0.2">
      <c r="B46" s="1"/>
      <c r="C46" s="1"/>
      <c r="D46" s="1"/>
      <c r="E46" s="1"/>
      <c r="F46" s="1"/>
      <c r="G46" s="1"/>
      <c r="H46" s="1"/>
      <c r="I46" s="1"/>
      <c r="J46" s="1"/>
      <c r="K46" s="1"/>
      <c r="L46" s="1"/>
      <c r="M46" s="1"/>
    </row>
    <row r="47" spans="1:14" x14ac:dyDescent="0.2">
      <c r="B47" s="1"/>
      <c r="C47" s="1"/>
      <c r="D47" s="1"/>
      <c r="E47" s="1"/>
      <c r="F47" s="1"/>
      <c r="G47" s="1"/>
      <c r="H47" s="1"/>
      <c r="I47" s="1"/>
      <c r="J47" s="1"/>
      <c r="K47" s="1"/>
      <c r="L47" s="1"/>
      <c r="M47" s="1"/>
    </row>
    <row r="48" spans="1:14" x14ac:dyDescent="0.2">
      <c r="B48" s="1"/>
      <c r="C48" s="1"/>
      <c r="D48" s="1"/>
      <c r="E48" s="1"/>
      <c r="F48" s="1"/>
      <c r="G48" s="1"/>
      <c r="H48" s="1"/>
      <c r="I48" s="1"/>
      <c r="J48" s="1"/>
      <c r="K48" s="1"/>
      <c r="L48" s="1"/>
      <c r="M48" s="1"/>
    </row>
    <row r="49" spans="2:13" x14ac:dyDescent="0.2">
      <c r="B49" s="1"/>
      <c r="C49" s="1"/>
      <c r="D49" s="1"/>
      <c r="E49" s="1"/>
      <c r="F49" s="1"/>
      <c r="G49" s="1"/>
      <c r="H49" s="1"/>
      <c r="I49" s="1"/>
      <c r="J49" s="1"/>
      <c r="K49" s="1"/>
      <c r="L49" s="1"/>
      <c r="M49" s="1"/>
    </row>
    <row r="50" spans="2:13" x14ac:dyDescent="0.2">
      <c r="B50" s="1"/>
      <c r="C50" s="1"/>
      <c r="D50" s="1"/>
      <c r="E50" s="1"/>
      <c r="F50" s="1"/>
      <c r="G50" s="1"/>
      <c r="H50" s="1"/>
      <c r="I50" s="1"/>
      <c r="J50" s="1"/>
      <c r="K50" s="1"/>
      <c r="L50" s="1"/>
      <c r="M50" s="1"/>
    </row>
    <row r="51" spans="2:13" x14ac:dyDescent="0.2">
      <c r="B51" s="1"/>
      <c r="C51" s="1"/>
      <c r="D51" s="1"/>
      <c r="E51" s="1"/>
      <c r="F51" s="1"/>
      <c r="G51" s="1"/>
      <c r="H51" s="1"/>
      <c r="I51" s="1"/>
      <c r="J51" s="1"/>
      <c r="K51" s="1"/>
      <c r="L51" s="1"/>
      <c r="M51" s="1"/>
    </row>
    <row r="52" spans="2:13" x14ac:dyDescent="0.2">
      <c r="B52" s="1"/>
      <c r="C52" s="1"/>
      <c r="D52" s="1"/>
      <c r="E52" s="1"/>
      <c r="F52" s="1"/>
      <c r="G52" s="1"/>
      <c r="H52" s="1"/>
      <c r="I52" s="1"/>
      <c r="J52" s="1"/>
      <c r="K52" s="1"/>
      <c r="L52" s="1"/>
      <c r="M52" s="1"/>
    </row>
    <row r="53" spans="2:13" x14ac:dyDescent="0.2">
      <c r="B53" s="1"/>
      <c r="C53" s="1"/>
      <c r="D53" s="1"/>
      <c r="E53" s="1"/>
      <c r="F53" s="1"/>
      <c r="G53" s="1"/>
      <c r="H53" s="1"/>
      <c r="I53" s="1"/>
      <c r="J53" s="1"/>
      <c r="K53" s="1"/>
      <c r="L53" s="1"/>
      <c r="M53" s="1"/>
    </row>
    <row r="54" spans="2:13" x14ac:dyDescent="0.2">
      <c r="B54" s="1"/>
      <c r="C54" s="1"/>
      <c r="D54" s="1"/>
      <c r="E54" s="1"/>
      <c r="F54" s="1"/>
      <c r="G54" s="1"/>
      <c r="H54" s="1"/>
      <c r="I54" s="1"/>
      <c r="J54" s="1"/>
      <c r="K54" s="1"/>
      <c r="L54" s="1"/>
      <c r="M54" s="1"/>
    </row>
    <row r="55" spans="2:13" x14ac:dyDescent="0.2">
      <c r="B55" s="1"/>
      <c r="C55" s="1"/>
      <c r="D55" s="1"/>
      <c r="E55" s="1"/>
      <c r="F55" s="1"/>
      <c r="G55" s="1"/>
      <c r="H55" s="1"/>
      <c r="I55" s="1"/>
      <c r="J55" s="1"/>
      <c r="K55" s="1"/>
      <c r="L55" s="1"/>
      <c r="M55" s="1"/>
    </row>
    <row r="56" spans="2:13" x14ac:dyDescent="0.2">
      <c r="B56" s="1"/>
      <c r="C56" s="1"/>
      <c r="D56" s="1"/>
      <c r="E56" s="1"/>
      <c r="F56" s="1"/>
      <c r="G56" s="1"/>
      <c r="H56" s="1"/>
      <c r="I56" s="1"/>
      <c r="J56" s="1"/>
      <c r="K56" s="1"/>
      <c r="L56" s="1"/>
      <c r="M56" s="1"/>
    </row>
    <row r="57" spans="2:13" x14ac:dyDescent="0.2">
      <c r="B57" s="1"/>
      <c r="C57" s="1"/>
      <c r="D57" s="1"/>
      <c r="E57" s="1"/>
      <c r="F57" s="1"/>
      <c r="G57" s="1"/>
      <c r="H57" s="1"/>
      <c r="I57" s="1"/>
      <c r="J57" s="1"/>
      <c r="K57" s="1"/>
      <c r="L57" s="1"/>
      <c r="M57" s="1"/>
    </row>
    <row r="58" spans="2:13" x14ac:dyDescent="0.2">
      <c r="B58" s="1"/>
      <c r="C58" s="1"/>
      <c r="D58" s="1"/>
      <c r="E58" s="1"/>
      <c r="F58" s="1"/>
      <c r="G58" s="1"/>
      <c r="H58" s="1"/>
      <c r="I58" s="1"/>
      <c r="J58" s="1"/>
      <c r="K58" s="1"/>
      <c r="L58" s="1"/>
      <c r="M58" s="1"/>
    </row>
    <row r="59" spans="2:13" x14ac:dyDescent="0.2">
      <c r="B59" s="1"/>
      <c r="C59" s="1"/>
      <c r="D59" s="1"/>
      <c r="E59" s="1"/>
      <c r="F59" s="1"/>
      <c r="G59" s="1"/>
      <c r="H59" s="1"/>
      <c r="I59" s="1"/>
      <c r="J59" s="1"/>
      <c r="K59" s="1"/>
      <c r="L59" s="1"/>
      <c r="M59" s="1"/>
    </row>
    <row r="60" spans="2:13" x14ac:dyDescent="0.2">
      <c r="B60" s="1"/>
      <c r="C60" s="1"/>
      <c r="D60" s="1"/>
      <c r="E60" s="1"/>
      <c r="F60" s="1"/>
      <c r="G60" s="1"/>
      <c r="H60" s="1"/>
      <c r="I60" s="1"/>
      <c r="J60" s="1"/>
      <c r="K60" s="1"/>
      <c r="L60" s="1"/>
      <c r="M60" s="1"/>
    </row>
    <row r="61" spans="2:13" x14ac:dyDescent="0.2">
      <c r="B61" s="1"/>
      <c r="C61" s="1"/>
      <c r="D61" s="1"/>
      <c r="E61" s="1"/>
      <c r="F61" s="1"/>
      <c r="G61" s="1"/>
      <c r="H61" s="1"/>
      <c r="I61" s="1"/>
      <c r="J61" s="1"/>
      <c r="K61" s="1"/>
      <c r="L61" s="1"/>
      <c r="M61" s="1"/>
    </row>
    <row r="62" spans="2:13" x14ac:dyDescent="0.2">
      <c r="B62" s="1"/>
      <c r="C62" s="1"/>
      <c r="D62" s="1"/>
      <c r="E62" s="1"/>
      <c r="F62" s="1"/>
      <c r="G62" s="1"/>
      <c r="H62" s="1"/>
      <c r="I62" s="1"/>
      <c r="J62" s="1"/>
      <c r="K62" s="1"/>
      <c r="L62" s="1"/>
      <c r="M62" s="1"/>
    </row>
    <row r="63" spans="2:13" x14ac:dyDescent="0.2">
      <c r="B63" s="1"/>
      <c r="C63" s="1"/>
      <c r="D63" s="1"/>
      <c r="E63" s="1"/>
      <c r="F63" s="1"/>
      <c r="G63" s="1"/>
      <c r="H63" s="1"/>
      <c r="I63" s="1"/>
      <c r="J63" s="1"/>
      <c r="K63" s="1"/>
      <c r="L63" s="1"/>
      <c r="M63" s="1"/>
    </row>
    <row r="64" spans="2:13" x14ac:dyDescent="0.2">
      <c r="B64" s="1"/>
      <c r="C64" s="1"/>
      <c r="D64" s="1"/>
      <c r="E64" s="1"/>
      <c r="F64" s="1"/>
      <c r="G64" s="1"/>
      <c r="H64" s="1"/>
      <c r="I64" s="1"/>
      <c r="J64" s="1"/>
      <c r="K64" s="1"/>
      <c r="L64" s="1"/>
      <c r="M64" s="1"/>
    </row>
    <row r="65" spans="2:13" x14ac:dyDescent="0.2">
      <c r="B65" s="1"/>
      <c r="C65" s="1"/>
      <c r="D65" s="1"/>
      <c r="E65" s="1"/>
      <c r="F65" s="1"/>
      <c r="G65" s="1"/>
      <c r="H65" s="1"/>
      <c r="I65" s="1"/>
      <c r="J65" s="1"/>
      <c r="K65" s="1"/>
      <c r="L65" s="1"/>
      <c r="M65" s="1"/>
    </row>
    <row r="66" spans="2:13" x14ac:dyDescent="0.2">
      <c r="B66" s="1"/>
      <c r="C66" s="1"/>
      <c r="D66" s="2"/>
      <c r="E66" s="1"/>
      <c r="F66" s="1"/>
      <c r="G66" s="2"/>
      <c r="H66" s="2"/>
      <c r="I66" s="2"/>
      <c r="J66" s="2"/>
      <c r="K66" s="1"/>
      <c r="L66" s="1"/>
      <c r="M66" s="1"/>
    </row>
    <row r="67" spans="2:13" x14ac:dyDescent="0.2">
      <c r="B67" s="1"/>
      <c r="C67" s="1"/>
      <c r="D67" s="1"/>
      <c r="E67" s="1"/>
      <c r="F67" s="1"/>
      <c r="G67" s="1"/>
      <c r="H67" s="1"/>
      <c r="I67" s="1"/>
      <c r="J67" s="1"/>
      <c r="K67" s="1"/>
      <c r="L67" s="1"/>
      <c r="M67" s="1"/>
    </row>
    <row r="68" spans="2:13" x14ac:dyDescent="0.2">
      <c r="B68" s="1"/>
      <c r="C68" s="1"/>
      <c r="D68" s="1"/>
      <c r="E68" s="1"/>
      <c r="F68" s="1"/>
      <c r="G68" s="1"/>
      <c r="H68" s="1"/>
      <c r="I68" s="1"/>
      <c r="J68" s="1"/>
      <c r="K68" s="1"/>
      <c r="L68" s="1"/>
      <c r="M68" s="1"/>
    </row>
    <row r="69" spans="2:13" x14ac:dyDescent="0.2">
      <c r="B69" s="1"/>
      <c r="C69" s="1"/>
      <c r="D69" s="1"/>
      <c r="E69" s="1"/>
      <c r="F69" s="1"/>
      <c r="G69" s="1"/>
      <c r="H69" s="1"/>
      <c r="I69" s="1"/>
      <c r="J69" s="1"/>
      <c r="K69" s="1"/>
      <c r="L69" s="1"/>
      <c r="M69" s="1"/>
    </row>
    <row r="70" spans="2:13" x14ac:dyDescent="0.2">
      <c r="B70" s="1"/>
      <c r="C70" s="1"/>
      <c r="D70" s="1"/>
      <c r="E70" s="1"/>
      <c r="F70" s="2"/>
      <c r="G70" s="2"/>
      <c r="H70" s="2"/>
      <c r="I70" s="2"/>
      <c r="J70" s="1"/>
      <c r="K70" s="2"/>
      <c r="L70" s="2"/>
      <c r="M70" s="2"/>
    </row>
    <row r="71" spans="2:13" x14ac:dyDescent="0.2">
      <c r="B71" s="2"/>
      <c r="C71" s="2"/>
      <c r="D71" s="2"/>
      <c r="E71" s="1"/>
      <c r="F71" s="1"/>
      <c r="G71" s="1"/>
      <c r="H71" s="1"/>
      <c r="I71" s="1"/>
      <c r="J71" s="1"/>
      <c r="K71" s="1"/>
      <c r="L71" s="1"/>
      <c r="M71" s="1"/>
    </row>
    <row r="72" spans="2:13" x14ac:dyDescent="0.2">
      <c r="B72" s="1"/>
      <c r="C72" s="2"/>
      <c r="D72" s="1"/>
      <c r="E72" s="1"/>
      <c r="F72" s="1"/>
      <c r="G72" s="1"/>
      <c r="H72" s="1"/>
      <c r="I72" s="1"/>
      <c r="J72" s="1"/>
      <c r="K72" s="1"/>
      <c r="L72" s="1"/>
      <c r="M72" s="1"/>
    </row>
    <row r="73" spans="2:13" x14ac:dyDescent="0.2">
      <c r="B73" s="2"/>
      <c r="C73" s="2"/>
      <c r="D73" s="1"/>
      <c r="E73" s="1"/>
      <c r="F73" s="1"/>
      <c r="G73" s="1"/>
      <c r="H73" s="1"/>
      <c r="I73" s="1"/>
      <c r="J73" s="1"/>
      <c r="K73" s="1"/>
      <c r="L73" s="1"/>
      <c r="M73" s="1"/>
    </row>
    <row r="74" spans="2:13" x14ac:dyDescent="0.2">
      <c r="B74" s="1"/>
      <c r="C74" s="1"/>
      <c r="D74" s="1"/>
      <c r="E74" s="1"/>
      <c r="F74" s="1"/>
      <c r="G74" s="1"/>
      <c r="H74" s="1"/>
      <c r="I74" s="1"/>
      <c r="J74" s="1"/>
      <c r="K74" s="1"/>
      <c r="L74" s="1"/>
      <c r="M74" s="1"/>
    </row>
    <row r="75" spans="2:13" x14ac:dyDescent="0.2">
      <c r="B75" s="1"/>
      <c r="C75" s="1"/>
      <c r="D75" s="1"/>
      <c r="E75" s="1"/>
      <c r="F75" s="1"/>
      <c r="G75" s="1"/>
      <c r="H75" s="1"/>
      <c r="I75" s="1"/>
      <c r="J75" s="1"/>
      <c r="K75" s="1"/>
      <c r="L75" s="1"/>
      <c r="M75" s="1"/>
    </row>
    <row r="76" spans="2:13" x14ac:dyDescent="0.2">
      <c r="B76" s="1"/>
      <c r="C76" s="1"/>
      <c r="D76" s="1"/>
      <c r="E76" s="2"/>
      <c r="F76" s="1"/>
      <c r="G76" s="1"/>
      <c r="H76" s="1"/>
      <c r="I76" s="1"/>
      <c r="J76" s="1"/>
      <c r="K76" s="1"/>
      <c r="L76" s="1"/>
      <c r="M76" s="1"/>
    </row>
    <row r="77" spans="2:13" x14ac:dyDescent="0.2">
      <c r="B77" s="1"/>
      <c r="C77" s="1"/>
      <c r="D77" s="1"/>
      <c r="E77" s="1"/>
      <c r="F77" s="1"/>
      <c r="G77" s="1"/>
      <c r="H77" s="1"/>
      <c r="I77" s="1"/>
      <c r="J77" s="1"/>
      <c r="K77" s="1"/>
      <c r="L77" s="1"/>
      <c r="M77" s="1"/>
    </row>
    <row r="78" spans="2:13" x14ac:dyDescent="0.2">
      <c r="B78" s="1"/>
      <c r="C78" s="1"/>
      <c r="D78" s="1"/>
      <c r="E78" s="1"/>
      <c r="F78" s="1"/>
      <c r="G78" s="1"/>
      <c r="H78" s="1"/>
      <c r="I78" s="1"/>
      <c r="J78" s="1"/>
      <c r="K78" s="1"/>
      <c r="L78" s="1"/>
      <c r="M78" s="1"/>
    </row>
    <row r="79" spans="2:13" x14ac:dyDescent="0.2">
      <c r="B79" s="1"/>
      <c r="C79" s="1"/>
      <c r="D79" s="1"/>
      <c r="E79" s="1"/>
      <c r="F79" s="1"/>
      <c r="G79" s="1"/>
      <c r="H79" s="1"/>
      <c r="I79" s="1"/>
      <c r="J79" s="1"/>
      <c r="K79" s="1"/>
      <c r="L79" s="1"/>
      <c r="M79" s="1"/>
    </row>
    <row r="80" spans="2:13" x14ac:dyDescent="0.2">
      <c r="B80" s="1"/>
      <c r="C80" s="1"/>
      <c r="D80" s="1"/>
      <c r="E80" s="1"/>
      <c r="F80" s="1"/>
      <c r="G80" s="1"/>
      <c r="H80" s="1"/>
      <c r="I80" s="1"/>
      <c r="J80" s="1"/>
      <c r="K80" s="1"/>
      <c r="L80" s="1"/>
      <c r="M80" s="1"/>
    </row>
    <row r="81" spans="2:13" x14ac:dyDescent="0.2">
      <c r="B81" s="1"/>
      <c r="C81" s="1"/>
      <c r="D81" s="1"/>
      <c r="E81" s="1"/>
      <c r="F81" s="1"/>
      <c r="G81" s="1"/>
      <c r="H81" s="1"/>
      <c r="I81" s="1"/>
      <c r="J81" s="1"/>
      <c r="K81" s="1"/>
      <c r="L81" s="1"/>
      <c r="M81" s="1"/>
    </row>
    <row r="82" spans="2:13" x14ac:dyDescent="0.2">
      <c r="B82" s="1"/>
      <c r="C82" s="1"/>
      <c r="D82" s="1"/>
      <c r="E82" s="1"/>
      <c r="F82" s="1"/>
      <c r="G82" s="1"/>
      <c r="H82" s="1"/>
      <c r="I82" s="1"/>
      <c r="J82" s="1"/>
      <c r="K82" s="1"/>
      <c r="L82" s="1"/>
      <c r="M82" s="1"/>
    </row>
    <row r="83" spans="2:13" x14ac:dyDescent="0.2">
      <c r="B83" s="1"/>
      <c r="C83" s="1"/>
      <c r="D83" s="1"/>
      <c r="E83" s="1"/>
      <c r="F83" s="1"/>
      <c r="G83" s="1"/>
      <c r="H83" s="1"/>
      <c r="I83" s="1"/>
      <c r="J83" s="1"/>
      <c r="K83" s="1"/>
      <c r="L83" s="1"/>
      <c r="M83" s="1"/>
    </row>
    <row r="84" spans="2:13" x14ac:dyDescent="0.2">
      <c r="B84" s="1"/>
      <c r="C84" s="1"/>
      <c r="D84" s="1"/>
      <c r="E84" s="1"/>
      <c r="F84" s="1"/>
      <c r="G84" s="1"/>
      <c r="H84" s="1"/>
      <c r="I84" s="1"/>
      <c r="J84" s="1"/>
      <c r="K84" s="1"/>
      <c r="L84" s="1"/>
      <c r="M84" s="1"/>
    </row>
    <row r="85" spans="2:13" x14ac:dyDescent="0.2">
      <c r="B85" s="1"/>
      <c r="C85" s="1"/>
      <c r="D85" s="1"/>
      <c r="E85" s="1"/>
      <c r="F85" s="1"/>
      <c r="G85" s="1"/>
      <c r="H85" s="1"/>
      <c r="I85" s="1"/>
      <c r="J85" s="1"/>
      <c r="K85" s="1"/>
      <c r="L85" s="1"/>
      <c r="M85" s="1"/>
    </row>
    <row r="86" spans="2:13" x14ac:dyDescent="0.2">
      <c r="B86" s="1"/>
      <c r="C86" s="1"/>
      <c r="D86" s="1"/>
      <c r="E86" s="1"/>
      <c r="F86" s="1"/>
      <c r="G86" s="1"/>
      <c r="H86" s="1"/>
      <c r="I86" s="1"/>
      <c r="J86" s="1"/>
      <c r="K86" s="1"/>
      <c r="L86" s="1"/>
      <c r="M86" s="1"/>
    </row>
    <row r="87" spans="2:13" x14ac:dyDescent="0.2">
      <c r="B87" s="1"/>
      <c r="C87" s="1"/>
      <c r="D87" s="1"/>
      <c r="E87" s="1"/>
      <c r="F87" s="1"/>
      <c r="G87" s="1"/>
      <c r="H87" s="1"/>
      <c r="I87" s="1"/>
      <c r="J87" s="1"/>
      <c r="K87" s="1"/>
      <c r="L87" s="1"/>
      <c r="M87" s="1"/>
    </row>
    <row r="88" spans="2:13" x14ac:dyDescent="0.2">
      <c r="B88" s="1"/>
      <c r="C88" s="1"/>
      <c r="D88" s="1"/>
      <c r="E88" s="1"/>
      <c r="F88" s="1"/>
      <c r="G88" s="1"/>
      <c r="H88" s="1"/>
      <c r="I88" s="1"/>
      <c r="J88" s="1"/>
      <c r="K88" s="1"/>
      <c r="L88" s="1"/>
      <c r="M88" s="1"/>
    </row>
    <row r="89" spans="2:13" x14ac:dyDescent="0.2">
      <c r="B89" s="1"/>
      <c r="C89" s="1"/>
      <c r="D89" s="1"/>
      <c r="E89" s="1"/>
      <c r="F89" s="1"/>
      <c r="G89" s="1"/>
      <c r="H89" s="1"/>
      <c r="I89" s="1"/>
      <c r="J89" s="1"/>
      <c r="K89" s="1"/>
      <c r="L89" s="1"/>
      <c r="M89" s="1"/>
    </row>
    <row r="90" spans="2:13" x14ac:dyDescent="0.2">
      <c r="B90" s="1"/>
      <c r="C90" s="1"/>
      <c r="D90" s="1"/>
      <c r="E90" s="1"/>
      <c r="F90" s="1"/>
      <c r="G90" s="1"/>
      <c r="H90" s="1"/>
      <c r="I90" s="1"/>
      <c r="J90" s="1"/>
      <c r="K90" s="1"/>
      <c r="L90" s="1"/>
      <c r="M90" s="1"/>
    </row>
    <row r="91" spans="2:13" x14ac:dyDescent="0.2">
      <c r="B91" s="1"/>
      <c r="C91" s="1"/>
      <c r="D91" s="1"/>
      <c r="E91" s="1"/>
      <c r="F91" s="1"/>
      <c r="G91" s="1"/>
      <c r="H91" s="1"/>
      <c r="I91" s="1"/>
      <c r="J91" s="1"/>
      <c r="K91" s="1"/>
      <c r="L91" s="1"/>
      <c r="M91" s="1"/>
    </row>
    <row r="92" spans="2:13" x14ac:dyDescent="0.2">
      <c r="B92" s="1"/>
      <c r="C92" s="1"/>
      <c r="D92" s="1"/>
      <c r="E92" s="1"/>
      <c r="F92" s="1"/>
      <c r="G92" s="1"/>
      <c r="H92" s="1"/>
      <c r="I92" s="1"/>
      <c r="J92" s="1"/>
      <c r="K92" s="1"/>
      <c r="L92" s="1"/>
      <c r="M92" s="1"/>
    </row>
    <row r="93" spans="2:13" x14ac:dyDescent="0.2">
      <c r="B93" s="1"/>
      <c r="C93" s="1"/>
      <c r="D93" s="1"/>
      <c r="E93" s="1"/>
      <c r="F93" s="1"/>
      <c r="G93" s="1"/>
      <c r="H93" s="1"/>
      <c r="I93" s="1"/>
      <c r="J93" s="1"/>
      <c r="K93" s="1"/>
      <c r="L93" s="1"/>
      <c r="M93" s="1"/>
    </row>
    <row r="94" spans="2:13" x14ac:dyDescent="0.2">
      <c r="B94" s="1"/>
      <c r="C94" s="1"/>
      <c r="D94" s="1"/>
      <c r="E94" s="1"/>
      <c r="F94" s="1"/>
      <c r="G94" s="1"/>
      <c r="H94" s="1"/>
      <c r="I94" s="1"/>
      <c r="J94" s="1"/>
      <c r="K94" s="1"/>
      <c r="L94" s="1"/>
      <c r="M94" s="1"/>
    </row>
    <row r="95" spans="2:13" x14ac:dyDescent="0.2">
      <c r="B95" s="1"/>
      <c r="C95" s="1"/>
      <c r="D95" s="1"/>
      <c r="E95" s="1"/>
      <c r="F95" s="1"/>
      <c r="G95" s="1"/>
      <c r="H95" s="1"/>
      <c r="I95" s="1"/>
      <c r="J95" s="1"/>
      <c r="K95" s="1"/>
      <c r="L95" s="1"/>
      <c r="M95" s="1"/>
    </row>
    <row r="96" spans="2:13" x14ac:dyDescent="0.2">
      <c r="B96" s="1"/>
      <c r="C96" s="1"/>
      <c r="D96" s="1"/>
      <c r="E96" s="1"/>
      <c r="F96" s="1"/>
      <c r="G96" s="1"/>
      <c r="H96" s="1"/>
      <c r="I96" s="1"/>
      <c r="J96" s="1"/>
      <c r="K96" s="1"/>
      <c r="L96" s="1"/>
      <c r="M96" s="1"/>
    </row>
    <row r="97" spans="2:13" x14ac:dyDescent="0.2">
      <c r="B97" s="1"/>
      <c r="C97" s="1"/>
      <c r="D97" s="1"/>
      <c r="E97" s="1"/>
      <c r="F97" s="1"/>
      <c r="G97" s="1"/>
      <c r="H97" s="1"/>
      <c r="I97" s="1"/>
      <c r="J97" s="1"/>
      <c r="K97" s="1"/>
      <c r="L97" s="1"/>
      <c r="M97" s="1"/>
    </row>
    <row r="98" spans="2:13" x14ac:dyDescent="0.2">
      <c r="B98" s="1"/>
      <c r="C98" s="1"/>
      <c r="D98" s="1"/>
      <c r="E98" s="1"/>
      <c r="F98" s="1"/>
      <c r="G98" s="1"/>
      <c r="H98" s="1"/>
      <c r="I98" s="1"/>
      <c r="J98" s="1"/>
      <c r="K98" s="1"/>
      <c r="L98" s="1"/>
      <c r="M98" s="1"/>
    </row>
    <row r="99" spans="2:13" x14ac:dyDescent="0.2">
      <c r="B99" s="1"/>
      <c r="C99" s="1"/>
      <c r="D99" s="1"/>
      <c r="E99" s="1"/>
      <c r="F99" s="1"/>
      <c r="G99" s="1"/>
      <c r="H99" s="1"/>
      <c r="I99" s="1"/>
      <c r="J99" s="1"/>
      <c r="K99" s="1"/>
      <c r="L99" s="1"/>
      <c r="M99" s="1"/>
    </row>
    <row r="100" spans="2:13" x14ac:dyDescent="0.2">
      <c r="B100" s="1"/>
      <c r="C100" s="1"/>
      <c r="D100" s="1"/>
      <c r="E100" s="1"/>
      <c r="F100" s="1"/>
      <c r="G100" s="1"/>
      <c r="H100" s="1"/>
      <c r="I100" s="1"/>
      <c r="J100" s="1"/>
      <c r="K100" s="1"/>
      <c r="L100" s="1"/>
      <c r="M100" s="1"/>
    </row>
    <row r="101" spans="2:13" x14ac:dyDescent="0.2">
      <c r="B101" s="1"/>
      <c r="C101" s="1"/>
      <c r="D101" s="1"/>
      <c r="E101" s="1"/>
      <c r="F101" s="1"/>
      <c r="G101" s="1"/>
      <c r="H101" s="1"/>
      <c r="I101" s="1"/>
      <c r="J101" s="1"/>
      <c r="K101" s="1"/>
      <c r="L101" s="1"/>
      <c r="M101" s="1"/>
    </row>
    <row r="102" spans="2:13" x14ac:dyDescent="0.2">
      <c r="B102" s="1"/>
      <c r="C102" s="1"/>
      <c r="D102" s="1"/>
      <c r="E102" s="1"/>
      <c r="F102" s="1"/>
      <c r="G102" s="1"/>
      <c r="H102" s="1"/>
      <c r="I102" s="1"/>
      <c r="J102" s="1"/>
      <c r="K102" s="1"/>
      <c r="L102" s="1"/>
      <c r="M102" s="1"/>
    </row>
    <row r="103" spans="2:13" x14ac:dyDescent="0.2">
      <c r="B103" s="1"/>
      <c r="C103" s="1"/>
      <c r="D103" s="1"/>
      <c r="E103" s="1"/>
      <c r="F103" s="1"/>
      <c r="G103" s="1"/>
      <c r="H103" s="1"/>
      <c r="I103" s="1"/>
      <c r="J103" s="1"/>
      <c r="K103" s="1"/>
      <c r="L103" s="1"/>
      <c r="M103" s="1"/>
    </row>
    <row r="104" spans="2:13" x14ac:dyDescent="0.2">
      <c r="B104" s="1"/>
      <c r="C104" s="1"/>
      <c r="D104" s="1"/>
      <c r="E104" s="1"/>
      <c r="F104" s="1"/>
      <c r="G104" s="1"/>
      <c r="H104" s="1"/>
      <c r="I104" s="1"/>
      <c r="J104" s="1"/>
      <c r="K104" s="1"/>
      <c r="L104" s="1"/>
      <c r="M104" s="1"/>
    </row>
    <row r="105" spans="2:13" x14ac:dyDescent="0.2">
      <c r="B105" s="1"/>
      <c r="C105" s="1"/>
      <c r="D105" s="1"/>
      <c r="E105" s="1"/>
      <c r="F105" s="1"/>
      <c r="G105" s="1"/>
      <c r="H105" s="1"/>
      <c r="I105" s="1"/>
      <c r="J105" s="1"/>
      <c r="K105" s="1"/>
      <c r="L105" s="1"/>
      <c r="M105" s="1"/>
    </row>
    <row r="106" spans="2:13" x14ac:dyDescent="0.2">
      <c r="B106" s="1"/>
      <c r="C106" s="1"/>
      <c r="D106" s="1"/>
      <c r="E106" s="1"/>
      <c r="F106" s="1"/>
      <c r="G106" s="1"/>
      <c r="H106" s="1"/>
      <c r="I106" s="1"/>
      <c r="J106" s="1"/>
      <c r="K106" s="1"/>
      <c r="L106" s="1"/>
      <c r="M106" s="1"/>
    </row>
    <row r="107" spans="2:13" x14ac:dyDescent="0.2">
      <c r="B107" s="1"/>
      <c r="C107" s="1"/>
      <c r="D107" s="1"/>
      <c r="E107" s="1"/>
      <c r="F107" s="1"/>
      <c r="G107" s="1"/>
      <c r="H107" s="1"/>
      <c r="I107" s="1"/>
      <c r="J107" s="1"/>
      <c r="K107" s="1"/>
      <c r="L107" s="1"/>
      <c r="M107" s="1"/>
    </row>
    <row r="108" spans="2:13" x14ac:dyDescent="0.2">
      <c r="B108" s="1"/>
      <c r="C108" s="1"/>
      <c r="D108" s="1"/>
      <c r="E108" s="1"/>
      <c r="F108" s="1"/>
      <c r="G108" s="1"/>
      <c r="H108" s="1"/>
      <c r="I108" s="1"/>
      <c r="J108" s="1"/>
      <c r="K108" s="1"/>
      <c r="L108" s="1"/>
      <c r="M108" s="1"/>
    </row>
    <row r="109" spans="2:13" x14ac:dyDescent="0.2">
      <c r="B109" s="1"/>
      <c r="C109" s="1"/>
      <c r="D109" s="1"/>
      <c r="E109" s="1"/>
      <c r="F109" s="1"/>
      <c r="G109" s="1"/>
      <c r="H109" s="1"/>
      <c r="I109" s="1"/>
      <c r="J109" s="1"/>
      <c r="K109" s="1"/>
      <c r="L109" s="1"/>
      <c r="M109" s="1"/>
    </row>
    <row r="110" spans="2:13" x14ac:dyDescent="0.2">
      <c r="B110" s="1"/>
      <c r="C110" s="1"/>
      <c r="D110" s="1"/>
      <c r="E110" s="1"/>
      <c r="F110" s="1"/>
      <c r="G110" s="1"/>
      <c r="H110" s="1"/>
      <c r="I110" s="1"/>
      <c r="J110" s="1"/>
      <c r="K110" s="1"/>
      <c r="L110" s="1"/>
      <c r="M110" s="1"/>
    </row>
    <row r="111" spans="2:13" x14ac:dyDescent="0.2">
      <c r="B111" s="1"/>
      <c r="C111" s="1"/>
      <c r="D111" s="1"/>
      <c r="E111" s="1"/>
      <c r="F111" s="1"/>
      <c r="G111" s="1"/>
      <c r="H111" s="1"/>
      <c r="I111" s="1"/>
      <c r="J111" s="1"/>
      <c r="K111" s="1"/>
      <c r="L111" s="1"/>
      <c r="M111" s="1"/>
    </row>
    <row r="112" spans="2:13" x14ac:dyDescent="0.2">
      <c r="B112" s="1"/>
      <c r="C112" s="1"/>
      <c r="D112" s="1"/>
      <c r="E112" s="1"/>
      <c r="F112" s="1"/>
      <c r="G112" s="1"/>
      <c r="H112" s="1"/>
      <c r="I112" s="1"/>
      <c r="J112" s="1"/>
      <c r="K112" s="1"/>
      <c r="L112" s="1"/>
      <c r="M112" s="1"/>
    </row>
    <row r="113" spans="2:13" x14ac:dyDescent="0.2">
      <c r="B113" s="1"/>
      <c r="C113" s="1"/>
      <c r="D113" s="1"/>
      <c r="E113" s="1"/>
      <c r="F113" s="1"/>
      <c r="G113" s="1"/>
      <c r="H113" s="1"/>
      <c r="I113" s="1"/>
      <c r="J113" s="1"/>
      <c r="K113" s="1"/>
      <c r="L113" s="1"/>
      <c r="M113" s="1"/>
    </row>
    <row r="114" spans="2:13" x14ac:dyDescent="0.2">
      <c r="B114" s="1"/>
      <c r="C114" s="1"/>
      <c r="D114" s="1"/>
      <c r="E114" s="1"/>
      <c r="F114" s="1"/>
      <c r="G114" s="1"/>
      <c r="H114" s="1"/>
      <c r="I114" s="1"/>
      <c r="J114" s="1"/>
      <c r="K114" s="1"/>
      <c r="L114" s="1"/>
      <c r="M114" s="1"/>
    </row>
    <row r="115" spans="2:13" x14ac:dyDescent="0.2">
      <c r="B115" s="1"/>
      <c r="C115" s="1"/>
      <c r="D115" s="1"/>
      <c r="E115" s="1"/>
      <c r="F115" s="1"/>
      <c r="G115" s="1"/>
      <c r="H115" s="1"/>
      <c r="I115" s="1"/>
      <c r="J115" s="1"/>
      <c r="K115" s="1"/>
      <c r="L115" s="1"/>
      <c r="M115" s="1"/>
    </row>
    <row r="116" spans="2:13" x14ac:dyDescent="0.2">
      <c r="B116" s="3"/>
      <c r="C116" s="3"/>
      <c r="D116" s="3"/>
      <c r="E116" s="3"/>
      <c r="F116" s="3"/>
      <c r="G116" s="3"/>
      <c r="H116" s="3"/>
      <c r="I116" s="3"/>
      <c r="J116" s="3"/>
      <c r="K116" s="3"/>
      <c r="L116" s="3"/>
      <c r="M116" s="3"/>
    </row>
    <row r="117" spans="2:13" x14ac:dyDescent="0.2">
      <c r="B117" s="3"/>
      <c r="C117" s="3"/>
      <c r="D117" s="3"/>
      <c r="E117" s="3"/>
      <c r="F117" s="3"/>
      <c r="G117" s="3"/>
      <c r="H117" s="3"/>
      <c r="I117" s="3"/>
      <c r="J117" s="3"/>
      <c r="K117" s="3"/>
      <c r="L117" s="3"/>
      <c r="M117" s="3"/>
    </row>
    <row r="118" spans="2:13" x14ac:dyDescent="0.2">
      <c r="B118" s="3"/>
      <c r="C118" s="3"/>
      <c r="D118" s="3"/>
      <c r="E118" s="3"/>
      <c r="F118" s="3"/>
      <c r="G118" s="3"/>
      <c r="H118" s="3"/>
      <c r="I118" s="3"/>
      <c r="J118" s="3"/>
      <c r="K118" s="3"/>
      <c r="L118" s="3"/>
      <c r="M118" s="3"/>
    </row>
    <row r="119" spans="2:13" x14ac:dyDescent="0.2">
      <c r="B119" s="3"/>
      <c r="C119" s="3"/>
      <c r="D119" s="3"/>
      <c r="E119" s="3"/>
      <c r="F119" s="3"/>
      <c r="G119" s="3"/>
      <c r="H119" s="3"/>
      <c r="I119" s="3"/>
      <c r="J119" s="3"/>
      <c r="K119" s="3"/>
      <c r="L119" s="3"/>
      <c r="M119" s="3"/>
    </row>
    <row r="120" spans="2:13" x14ac:dyDescent="0.2">
      <c r="B120" s="3"/>
      <c r="C120" s="3"/>
      <c r="D120" s="3"/>
      <c r="E120" s="3"/>
      <c r="F120" s="3"/>
      <c r="G120" s="3"/>
      <c r="H120" s="3"/>
      <c r="I120" s="3"/>
      <c r="J120" s="3"/>
      <c r="K120" s="3"/>
      <c r="L120" s="3"/>
      <c r="M120" s="3"/>
    </row>
    <row r="121" spans="2:13" x14ac:dyDescent="0.2">
      <c r="B121" s="3"/>
      <c r="C121" s="3"/>
      <c r="D121" s="3"/>
      <c r="E121" s="3"/>
      <c r="F121" s="3"/>
      <c r="G121" s="3"/>
      <c r="H121" s="3"/>
      <c r="I121" s="3"/>
      <c r="J121" s="3"/>
      <c r="K121" s="3"/>
      <c r="L121" s="3"/>
      <c r="M121" s="3"/>
    </row>
    <row r="122" spans="2:13" x14ac:dyDescent="0.2">
      <c r="B122" s="3"/>
      <c r="C122" s="3"/>
      <c r="D122" s="3"/>
      <c r="E122" s="3"/>
      <c r="F122" s="3"/>
      <c r="G122" s="3"/>
      <c r="H122" s="3"/>
      <c r="I122" s="3"/>
      <c r="J122" s="3"/>
      <c r="K122" s="3"/>
      <c r="L122" s="3"/>
      <c r="M122" s="3"/>
    </row>
    <row r="123" spans="2:13" x14ac:dyDescent="0.2">
      <c r="B123" s="3"/>
      <c r="C123" s="3"/>
      <c r="D123" s="3"/>
      <c r="E123" s="3"/>
      <c r="F123" s="3"/>
      <c r="G123" s="3"/>
      <c r="H123" s="3"/>
      <c r="I123" s="3"/>
      <c r="J123" s="3"/>
      <c r="K123" s="3"/>
      <c r="L123" s="3"/>
      <c r="M123" s="3"/>
    </row>
    <row r="124" spans="2:13" x14ac:dyDescent="0.2">
      <c r="B124" s="3"/>
      <c r="C124" s="3"/>
      <c r="D124" s="3"/>
      <c r="E124" s="3"/>
      <c r="F124" s="3"/>
      <c r="G124" s="3"/>
      <c r="H124" s="3"/>
      <c r="I124" s="3"/>
      <c r="J124" s="3"/>
      <c r="K124" s="3"/>
      <c r="L124" s="3"/>
      <c r="M124" s="3"/>
    </row>
  </sheetData>
  <mergeCells count="2">
    <mergeCell ref="A1:N1"/>
    <mergeCell ref="G2:H2"/>
  </mergeCells>
  <phoneticPr fontId="0" type="noConversion"/>
  <conditionalFormatting sqref="B5">
    <cfRule type="top10" dxfId="1553" priority="117" bottom="1" rank="1"/>
    <cfRule type="top10" dxfId="1552" priority="118" rank="1"/>
  </conditionalFormatting>
  <conditionalFormatting sqref="B5:B32">
    <cfRule type="top10" dxfId="1551" priority="63" bottom="1" rank="1"/>
    <cfRule type="top10" dxfId="1550" priority="64" rank="1"/>
  </conditionalFormatting>
  <conditionalFormatting sqref="C5:C32">
    <cfRule type="top10" dxfId="1549" priority="25" bottom="1" rank="1"/>
    <cfRule type="top10" dxfId="1548" priority="26" rank="1"/>
  </conditionalFormatting>
  <conditionalFormatting sqref="D5:D32">
    <cfRule type="top10" dxfId="1547" priority="23" bottom="1" rank="1"/>
    <cfRule type="top10" dxfId="1546" priority="24" rank="1"/>
  </conditionalFormatting>
  <conditionalFormatting sqref="E5:E32">
    <cfRule type="top10" dxfId="1545" priority="21" bottom="1" rank="1"/>
    <cfRule type="top10" dxfId="1544" priority="22" rank="1"/>
  </conditionalFormatting>
  <conditionalFormatting sqref="F5:F32">
    <cfRule type="top10" dxfId="1543" priority="19" bottom="1" rank="1"/>
    <cfRule type="top10" dxfId="1542" priority="20" rank="1"/>
  </conditionalFormatting>
  <conditionalFormatting sqref="G5:G32">
    <cfRule type="top10" dxfId="1541" priority="17" bottom="1" rank="1"/>
    <cfRule type="top10" dxfId="1540" priority="18" rank="1"/>
  </conditionalFormatting>
  <conditionalFormatting sqref="H5:H32">
    <cfRule type="top10" dxfId="1539" priority="15" bottom="1" rank="1"/>
    <cfRule type="top10" dxfId="1538" priority="16" rank="1"/>
  </conditionalFormatting>
  <conditionalFormatting sqref="I5:I32">
    <cfRule type="top10" dxfId="1537" priority="13" bottom="1" rank="1"/>
    <cfRule type="top10" dxfId="1536" priority="14" rank="1"/>
  </conditionalFormatting>
  <conditionalFormatting sqref="J5:J32">
    <cfRule type="top10" dxfId="1535" priority="11" bottom="1" rank="1"/>
    <cfRule type="top10" dxfId="1534" priority="12" rank="1"/>
  </conditionalFormatting>
  <conditionalFormatting sqref="K5:K32">
    <cfRule type="top10" dxfId="1533" priority="9" bottom="1" rank="1"/>
    <cfRule type="top10" dxfId="1532" priority="10" rank="1"/>
  </conditionalFormatting>
  <conditionalFormatting sqref="L5:L32">
    <cfRule type="top10" dxfId="1531" priority="7" bottom="1" rank="1"/>
    <cfRule type="top10" dxfId="1530" priority="8" rank="1"/>
  </conditionalFormatting>
  <conditionalFormatting sqref="M5:M32">
    <cfRule type="top10" dxfId="1529" priority="5" bottom="1" rank="1"/>
    <cfRule type="top10" dxfId="1528" priority="6" rank="1"/>
  </conditionalFormatting>
  <conditionalFormatting sqref="N5:N32">
    <cfRule type="top10" dxfId="1527" priority="3" bottom="1" rank="1"/>
    <cfRule type="top10" dxfId="1526" priority="4" rank="1"/>
  </conditionalFormatting>
  <pageMargins left="0.75" right="0.75" top="1" bottom="1" header="0.5" footer="0.5"/>
  <pageSetup orientation="portrait" verticalDpi="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5"/>
  <dimension ref="A1:AJ141"/>
  <sheetViews>
    <sheetView topLeftCell="A16" zoomScale="75" zoomScaleNormal="75" workbookViewId="0">
      <selection activeCell="N44" sqref="N44:N45"/>
    </sheetView>
  </sheetViews>
  <sheetFormatPr defaultRowHeight="12.75" x14ac:dyDescent="0.2"/>
  <cols>
    <col min="1" max="1" width="9.85546875" style="139" bestFit="1" customWidth="1"/>
    <col min="2" max="13" width="7.7109375" customWidth="1"/>
    <col min="14" max="14" width="10.7109375" style="169" customWidth="1"/>
    <col min="16" max="36" width="9.140625" style="10"/>
  </cols>
  <sheetData>
    <row r="1" spans="1:27" ht="16.5" thickBot="1" x14ac:dyDescent="0.3">
      <c r="A1" s="243" t="s">
        <v>28</v>
      </c>
      <c r="B1" s="244"/>
      <c r="C1" s="244"/>
      <c r="D1" s="244"/>
      <c r="E1" s="245"/>
      <c r="F1" s="245"/>
      <c r="G1" s="245"/>
      <c r="H1" s="245"/>
      <c r="I1" s="245"/>
      <c r="J1" s="245"/>
      <c r="K1" s="245"/>
      <c r="L1" s="245"/>
      <c r="M1" s="245"/>
      <c r="N1" s="246"/>
    </row>
    <row r="2" spans="1:27" ht="13.5" thickBot="1" x14ac:dyDescent="0.25">
      <c r="A2" s="135" t="s">
        <v>130</v>
      </c>
      <c r="B2" s="40" t="s">
        <v>175</v>
      </c>
      <c r="C2" s="37" t="s">
        <v>456</v>
      </c>
      <c r="D2" s="38"/>
      <c r="E2" s="58"/>
      <c r="F2" s="68"/>
      <c r="G2" s="247" t="s">
        <v>80</v>
      </c>
      <c r="H2" s="247"/>
      <c r="I2" s="69"/>
      <c r="J2" s="69"/>
      <c r="K2" s="69"/>
      <c r="L2" s="69"/>
      <c r="M2" s="69"/>
      <c r="N2" s="167"/>
    </row>
    <row r="3" spans="1:27" ht="13.5" thickBot="1" x14ac:dyDescent="0.25">
      <c r="A3" s="136"/>
      <c r="B3" s="41" t="s">
        <v>176</v>
      </c>
      <c r="C3" s="36" t="s">
        <v>457</v>
      </c>
      <c r="D3" s="39"/>
      <c r="E3" s="41" t="s">
        <v>78</v>
      </c>
      <c r="F3" s="65">
        <v>15</v>
      </c>
      <c r="G3" s="17"/>
      <c r="H3" s="66" t="s">
        <v>81</v>
      </c>
      <c r="I3" s="67">
        <v>4.5720000000000001</v>
      </c>
      <c r="J3" s="17"/>
      <c r="K3" s="17"/>
      <c r="L3" s="17"/>
      <c r="M3" s="17"/>
      <c r="N3" s="168"/>
    </row>
    <row r="4" spans="1:27" ht="15.75" thickBot="1" x14ac:dyDescent="0.3">
      <c r="A4" s="137" t="s">
        <v>1</v>
      </c>
      <c r="B4" s="49" t="s">
        <v>2</v>
      </c>
      <c r="C4" s="43" t="s">
        <v>3</v>
      </c>
      <c r="D4" s="49" t="s">
        <v>4</v>
      </c>
      <c r="E4" s="43" t="s">
        <v>5</v>
      </c>
      <c r="F4" s="49" t="s">
        <v>6</v>
      </c>
      <c r="G4" s="43" t="s">
        <v>7</v>
      </c>
      <c r="H4" s="49" t="s">
        <v>8</v>
      </c>
      <c r="I4" s="43" t="s">
        <v>9</v>
      </c>
      <c r="J4" s="49" t="s">
        <v>10</v>
      </c>
      <c r="K4" s="43" t="s">
        <v>11</v>
      </c>
      <c r="L4" s="43" t="s">
        <v>12</v>
      </c>
      <c r="M4" s="45" t="s">
        <v>13</v>
      </c>
      <c r="N4" s="140" t="s">
        <v>582</v>
      </c>
      <c r="O4" s="143" t="s">
        <v>611</v>
      </c>
      <c r="P4" s="23"/>
      <c r="Q4" s="23"/>
      <c r="R4" s="23"/>
      <c r="S4" s="23"/>
      <c r="T4" s="23"/>
      <c r="U4" s="23"/>
      <c r="V4" s="23"/>
      <c r="W4" s="23"/>
      <c r="X4" s="23"/>
      <c r="Y4" s="23"/>
      <c r="Z4" s="23"/>
      <c r="AA4" s="23"/>
    </row>
    <row r="5" spans="1:27" ht="14.25" x14ac:dyDescent="0.2">
      <c r="A5" s="138">
        <v>1983</v>
      </c>
      <c r="B5" s="98" t="s">
        <v>60</v>
      </c>
      <c r="C5" s="98" t="s">
        <v>60</v>
      </c>
      <c r="D5" s="98">
        <v>0</v>
      </c>
      <c r="E5" s="98">
        <v>63.5</v>
      </c>
      <c r="F5" s="98">
        <v>294.64000000000004</v>
      </c>
      <c r="G5" s="98">
        <v>167.64</v>
      </c>
      <c r="H5" s="98">
        <v>119.38000000000002</v>
      </c>
      <c r="I5" s="98">
        <v>325.12000000000006</v>
      </c>
      <c r="J5" s="98">
        <v>152.39999999999998</v>
      </c>
      <c r="K5" s="98">
        <v>281.93999999999994</v>
      </c>
      <c r="L5" s="98">
        <v>251.46</v>
      </c>
      <c r="M5" s="98">
        <v>91.440000000000026</v>
      </c>
      <c r="N5" s="173" t="str">
        <f t="shared" ref="N5:N30" si="0">IF(COUNT(B5:M5)=12,SUM(B5:M5),"")</f>
        <v/>
      </c>
      <c r="O5" s="144"/>
      <c r="P5" s="13"/>
    </row>
    <row r="6" spans="1:27" ht="14.25" x14ac:dyDescent="0.2">
      <c r="A6" s="138">
        <v>1984</v>
      </c>
      <c r="B6" s="98">
        <v>76.2</v>
      </c>
      <c r="C6" s="98">
        <v>58.42</v>
      </c>
      <c r="D6" s="98">
        <v>0</v>
      </c>
      <c r="E6" s="98">
        <v>30.479999999999997</v>
      </c>
      <c r="F6" s="98">
        <v>177.8</v>
      </c>
      <c r="G6" s="98">
        <v>223.51999999999998</v>
      </c>
      <c r="H6" s="98">
        <v>165.10000000000002</v>
      </c>
      <c r="I6" s="98">
        <v>170.17999999999995</v>
      </c>
      <c r="J6" s="98">
        <v>241.3</v>
      </c>
      <c r="K6" s="98">
        <v>406.40000000000003</v>
      </c>
      <c r="L6" s="98">
        <v>180.34</v>
      </c>
      <c r="M6" s="98">
        <v>12.7</v>
      </c>
      <c r="N6" s="174">
        <f t="shared" si="0"/>
        <v>1742.44</v>
      </c>
      <c r="O6" s="144">
        <f t="shared" ref="O6:O41" si="1">RANK(N6,N$5:N$49,0)</f>
        <v>28</v>
      </c>
      <c r="P6" s="13"/>
    </row>
    <row r="7" spans="1:27" ht="14.25" x14ac:dyDescent="0.2">
      <c r="A7" s="138">
        <v>1985</v>
      </c>
      <c r="B7" s="98">
        <v>22.86</v>
      </c>
      <c r="C7" s="98">
        <v>0</v>
      </c>
      <c r="D7" s="98">
        <v>22.86</v>
      </c>
      <c r="E7" s="98">
        <v>93.98</v>
      </c>
      <c r="F7" s="98">
        <v>119.38</v>
      </c>
      <c r="G7" s="98">
        <v>281.93999999999994</v>
      </c>
      <c r="H7" s="98">
        <v>93.98</v>
      </c>
      <c r="I7" s="98">
        <v>96.52</v>
      </c>
      <c r="J7" s="98">
        <v>251.45999999999998</v>
      </c>
      <c r="K7" s="98">
        <v>175.26</v>
      </c>
      <c r="L7" s="98">
        <v>177.8</v>
      </c>
      <c r="M7" s="98">
        <v>160.02000000000001</v>
      </c>
      <c r="N7" s="174">
        <f t="shared" si="0"/>
        <v>1496.06</v>
      </c>
      <c r="O7" s="144">
        <f t="shared" si="1"/>
        <v>36</v>
      </c>
      <c r="P7" s="13"/>
    </row>
    <row r="8" spans="1:27" ht="14.25" x14ac:dyDescent="0.2">
      <c r="A8" s="138">
        <v>1986</v>
      </c>
      <c r="B8" s="98">
        <v>2.54</v>
      </c>
      <c r="C8" s="98">
        <v>5.08</v>
      </c>
      <c r="D8" s="98">
        <v>15.24</v>
      </c>
      <c r="E8" s="98">
        <v>76.2</v>
      </c>
      <c r="F8" s="98">
        <v>43.18</v>
      </c>
      <c r="G8" s="98">
        <v>104.14</v>
      </c>
      <c r="H8" s="98">
        <v>119.37999999999998</v>
      </c>
      <c r="I8" s="98">
        <v>114.30000000000003</v>
      </c>
      <c r="J8" s="98">
        <v>360.68000000000006</v>
      </c>
      <c r="K8" s="98">
        <v>182.88</v>
      </c>
      <c r="L8" s="98">
        <v>190.5</v>
      </c>
      <c r="M8" s="98">
        <v>137.16</v>
      </c>
      <c r="N8" s="174">
        <f t="shared" si="0"/>
        <v>1351.28</v>
      </c>
      <c r="O8" s="144">
        <f t="shared" si="1"/>
        <v>40</v>
      </c>
      <c r="P8" s="13"/>
    </row>
    <row r="9" spans="1:27" ht="14.25" x14ac:dyDescent="0.2">
      <c r="A9" s="138">
        <v>1987</v>
      </c>
      <c r="B9" s="98">
        <v>0</v>
      </c>
      <c r="C9" s="98">
        <v>7.62</v>
      </c>
      <c r="D9" s="98">
        <v>0</v>
      </c>
      <c r="E9" s="98">
        <v>106.68</v>
      </c>
      <c r="F9" s="98">
        <v>302.26000000000005</v>
      </c>
      <c r="G9" s="98">
        <v>193.04000000000002</v>
      </c>
      <c r="H9" s="98">
        <v>246.38000000000005</v>
      </c>
      <c r="I9" s="98">
        <v>149.86000000000004</v>
      </c>
      <c r="J9" s="98">
        <v>182.88</v>
      </c>
      <c r="K9" s="98">
        <v>345.44</v>
      </c>
      <c r="L9" s="98">
        <v>172.72</v>
      </c>
      <c r="M9" s="98">
        <v>81.280000000000015</v>
      </c>
      <c r="N9" s="174">
        <f t="shared" si="0"/>
        <v>1788.1600000000003</v>
      </c>
      <c r="O9" s="144">
        <f t="shared" si="1"/>
        <v>24</v>
      </c>
      <c r="P9" s="13"/>
    </row>
    <row r="10" spans="1:27" ht="14.25" x14ac:dyDescent="0.2">
      <c r="A10" s="138">
        <v>1988</v>
      </c>
      <c r="B10" s="98">
        <v>0</v>
      </c>
      <c r="C10" s="98">
        <v>5.08</v>
      </c>
      <c r="D10" s="98">
        <v>10.16</v>
      </c>
      <c r="E10" s="98">
        <v>22.86</v>
      </c>
      <c r="F10" s="98">
        <v>261.62000000000006</v>
      </c>
      <c r="G10" s="98">
        <v>396.24</v>
      </c>
      <c r="H10" s="98">
        <v>165.10000000000002</v>
      </c>
      <c r="I10" s="98">
        <v>292.10000000000008</v>
      </c>
      <c r="J10" s="98">
        <v>200.66</v>
      </c>
      <c r="K10" s="98">
        <v>309.88</v>
      </c>
      <c r="L10" s="98">
        <v>177.79999999999998</v>
      </c>
      <c r="M10" s="98">
        <v>137.16</v>
      </c>
      <c r="N10" s="174">
        <f t="shared" si="0"/>
        <v>1978.6600000000003</v>
      </c>
      <c r="O10" s="144">
        <f t="shared" si="1"/>
        <v>11</v>
      </c>
      <c r="P10" s="13"/>
    </row>
    <row r="11" spans="1:27" ht="14.25" x14ac:dyDescent="0.2">
      <c r="A11" s="138">
        <v>1989</v>
      </c>
      <c r="B11" s="98">
        <v>27.94</v>
      </c>
      <c r="C11" s="98">
        <v>5.08</v>
      </c>
      <c r="D11" s="98">
        <v>5.08</v>
      </c>
      <c r="E11" s="98">
        <v>0</v>
      </c>
      <c r="F11" s="98">
        <v>144.78</v>
      </c>
      <c r="G11" s="98">
        <v>116.84000000000002</v>
      </c>
      <c r="H11" s="98">
        <v>154.94</v>
      </c>
      <c r="I11" s="98">
        <v>264.15999999999997</v>
      </c>
      <c r="J11" s="98">
        <v>147.32000000000002</v>
      </c>
      <c r="K11" s="98">
        <v>190.5</v>
      </c>
      <c r="L11" s="98">
        <v>309.88000000000005</v>
      </c>
      <c r="M11" s="98">
        <v>86.360000000000042</v>
      </c>
      <c r="N11" s="174">
        <f t="shared" si="0"/>
        <v>1452.88</v>
      </c>
      <c r="O11" s="144">
        <f t="shared" si="1"/>
        <v>38</v>
      </c>
      <c r="P11" s="13"/>
    </row>
    <row r="12" spans="1:27" ht="14.25" x14ac:dyDescent="0.2">
      <c r="A12" s="138">
        <v>1990</v>
      </c>
      <c r="B12" s="98">
        <v>35.559999999999995</v>
      </c>
      <c r="C12" s="98">
        <v>10.16</v>
      </c>
      <c r="D12" s="98">
        <v>7.62</v>
      </c>
      <c r="E12" s="98">
        <v>53.34</v>
      </c>
      <c r="F12" s="98">
        <v>251.46000000000004</v>
      </c>
      <c r="G12" s="98">
        <v>233.68</v>
      </c>
      <c r="H12" s="98">
        <v>259.08000000000004</v>
      </c>
      <c r="I12" s="98">
        <v>167.64000000000004</v>
      </c>
      <c r="J12" s="98">
        <v>147.32000000000002</v>
      </c>
      <c r="K12" s="98">
        <v>226.05999999999997</v>
      </c>
      <c r="L12" s="98">
        <v>137.16</v>
      </c>
      <c r="M12" s="98">
        <v>121.92000000000002</v>
      </c>
      <c r="N12" s="174">
        <f t="shared" si="0"/>
        <v>1651.0000000000002</v>
      </c>
      <c r="O12" s="144">
        <f t="shared" si="1"/>
        <v>32</v>
      </c>
      <c r="P12" s="13"/>
    </row>
    <row r="13" spans="1:27" ht="14.25" x14ac:dyDescent="0.2">
      <c r="A13" s="138">
        <v>1991</v>
      </c>
      <c r="B13" s="98">
        <v>10.16</v>
      </c>
      <c r="C13" s="98">
        <v>2.54</v>
      </c>
      <c r="D13" s="98">
        <v>20.32</v>
      </c>
      <c r="E13" s="98">
        <v>63.5</v>
      </c>
      <c r="F13" s="98">
        <v>289.56000000000012</v>
      </c>
      <c r="G13" s="98">
        <v>228.59999999999997</v>
      </c>
      <c r="H13" s="98">
        <v>269.24</v>
      </c>
      <c r="I13" s="98">
        <v>91.440000000000012</v>
      </c>
      <c r="J13" s="98">
        <v>335.28000000000003</v>
      </c>
      <c r="K13" s="98">
        <v>208.28</v>
      </c>
      <c r="L13" s="98">
        <v>238.76</v>
      </c>
      <c r="M13" s="98">
        <v>45.72</v>
      </c>
      <c r="N13" s="174">
        <f t="shared" si="0"/>
        <v>1803.4</v>
      </c>
      <c r="O13" s="144">
        <f t="shared" si="1"/>
        <v>22</v>
      </c>
      <c r="P13" s="13"/>
    </row>
    <row r="14" spans="1:27" ht="14.25" x14ac:dyDescent="0.2">
      <c r="A14" s="138">
        <v>1992</v>
      </c>
      <c r="B14" s="98">
        <v>0</v>
      </c>
      <c r="C14" s="98">
        <v>7.62</v>
      </c>
      <c r="D14" s="98">
        <v>0</v>
      </c>
      <c r="E14" s="98">
        <v>22.86</v>
      </c>
      <c r="F14" s="98">
        <v>215.89999999999998</v>
      </c>
      <c r="G14" s="98">
        <v>170.18000000000004</v>
      </c>
      <c r="H14" s="98">
        <v>220.98000000000002</v>
      </c>
      <c r="I14" s="98">
        <v>279.39999999999998</v>
      </c>
      <c r="J14" s="98">
        <v>279.39999999999998</v>
      </c>
      <c r="K14" s="98">
        <v>307.34000000000009</v>
      </c>
      <c r="L14" s="98">
        <v>274.32000000000005</v>
      </c>
      <c r="M14" s="98">
        <v>129.54000000000002</v>
      </c>
      <c r="N14" s="174">
        <f t="shared" si="0"/>
        <v>1907.54</v>
      </c>
      <c r="O14" s="144">
        <f t="shared" si="1"/>
        <v>15</v>
      </c>
      <c r="P14" s="13"/>
    </row>
    <row r="15" spans="1:27" ht="14.25" x14ac:dyDescent="0.2">
      <c r="A15" s="138">
        <v>1993</v>
      </c>
      <c r="B15" s="98">
        <v>25.4</v>
      </c>
      <c r="C15" s="98">
        <v>0</v>
      </c>
      <c r="D15" s="98">
        <v>73.66</v>
      </c>
      <c r="E15" s="98">
        <v>66.039999999999992</v>
      </c>
      <c r="F15" s="98">
        <v>330.2000000000001</v>
      </c>
      <c r="G15" s="98">
        <v>167.64</v>
      </c>
      <c r="H15" s="98">
        <v>373.37999999999994</v>
      </c>
      <c r="I15" s="98">
        <v>160.02000000000001</v>
      </c>
      <c r="J15" s="98">
        <v>220.97999999999996</v>
      </c>
      <c r="K15" s="98">
        <v>213.35999999999999</v>
      </c>
      <c r="L15" s="98">
        <v>223.52</v>
      </c>
      <c r="M15" s="98">
        <v>101.60000000000001</v>
      </c>
      <c r="N15" s="174">
        <f t="shared" si="0"/>
        <v>1955.7999999999997</v>
      </c>
      <c r="O15" s="144">
        <f t="shared" si="1"/>
        <v>14</v>
      </c>
      <c r="P15" s="13"/>
    </row>
    <row r="16" spans="1:27" ht="14.25" x14ac:dyDescent="0.2">
      <c r="A16" s="138">
        <v>1994</v>
      </c>
      <c r="B16" s="98">
        <v>2.54</v>
      </c>
      <c r="C16" s="98">
        <v>2.54</v>
      </c>
      <c r="D16" s="98">
        <v>35.56</v>
      </c>
      <c r="E16" s="98">
        <v>48.259999999999991</v>
      </c>
      <c r="F16" s="98">
        <v>241.30000000000007</v>
      </c>
      <c r="G16" s="98">
        <v>165.10000000000002</v>
      </c>
      <c r="H16" s="98">
        <v>104.14000000000003</v>
      </c>
      <c r="I16" s="98">
        <v>205.74</v>
      </c>
      <c r="J16" s="98">
        <v>175.26000000000002</v>
      </c>
      <c r="K16" s="98">
        <v>279.39999999999998</v>
      </c>
      <c r="L16" s="98">
        <v>332.74000000000007</v>
      </c>
      <c r="M16" s="98">
        <v>76.2</v>
      </c>
      <c r="N16" s="174">
        <f t="shared" si="0"/>
        <v>1668.7800000000002</v>
      </c>
      <c r="O16" s="144">
        <f t="shared" si="1"/>
        <v>31</v>
      </c>
      <c r="P16" s="13"/>
    </row>
    <row r="17" spans="1:16" ht="14.25" x14ac:dyDescent="0.2">
      <c r="A17" s="138">
        <v>1995</v>
      </c>
      <c r="B17" s="98">
        <v>0</v>
      </c>
      <c r="C17" s="98">
        <v>5.08</v>
      </c>
      <c r="D17" s="98">
        <v>50.8</v>
      </c>
      <c r="E17" s="98">
        <v>58.42</v>
      </c>
      <c r="F17" s="98">
        <v>233.68</v>
      </c>
      <c r="G17" s="98">
        <v>368.30000000000007</v>
      </c>
      <c r="H17" s="98">
        <v>231.13999999999996</v>
      </c>
      <c r="I17" s="98">
        <v>180.34000000000003</v>
      </c>
      <c r="J17" s="98">
        <v>327.66000000000003</v>
      </c>
      <c r="K17" s="98">
        <v>264.16000000000003</v>
      </c>
      <c r="L17" s="98">
        <v>134.62000000000003</v>
      </c>
      <c r="M17" s="98">
        <v>109.22000000000001</v>
      </c>
      <c r="N17" s="174">
        <f t="shared" si="0"/>
        <v>1963.4200000000005</v>
      </c>
      <c r="O17" s="144">
        <f t="shared" si="1"/>
        <v>12</v>
      </c>
      <c r="P17" s="13"/>
    </row>
    <row r="18" spans="1:16" ht="14.25" x14ac:dyDescent="0.2">
      <c r="A18" s="138">
        <v>1996</v>
      </c>
      <c r="B18" s="98">
        <v>160.01999999999998</v>
      </c>
      <c r="C18" s="98">
        <v>91.44</v>
      </c>
      <c r="D18" s="98">
        <v>30.48</v>
      </c>
      <c r="E18" s="98">
        <v>96.52000000000001</v>
      </c>
      <c r="F18" s="98">
        <v>388.62</v>
      </c>
      <c r="G18" s="98">
        <v>246.38</v>
      </c>
      <c r="H18" s="98">
        <v>226.06</v>
      </c>
      <c r="I18" s="98">
        <v>167.64000000000001</v>
      </c>
      <c r="J18" s="98">
        <v>137.16000000000003</v>
      </c>
      <c r="K18" s="98">
        <v>256.53999999999996</v>
      </c>
      <c r="L18" s="98">
        <v>287.02000000000004</v>
      </c>
      <c r="M18" s="98">
        <v>111.76000000000002</v>
      </c>
      <c r="N18" s="174">
        <f t="shared" si="0"/>
        <v>2199.6400000000003</v>
      </c>
      <c r="O18" s="144">
        <f t="shared" si="1"/>
        <v>4</v>
      </c>
      <c r="P18" s="13"/>
    </row>
    <row r="19" spans="1:16" ht="14.25" x14ac:dyDescent="0.2">
      <c r="A19" s="138">
        <v>1997</v>
      </c>
      <c r="B19" s="98">
        <v>134.62</v>
      </c>
      <c r="C19" s="98">
        <v>25.4</v>
      </c>
      <c r="D19" s="98">
        <v>0</v>
      </c>
      <c r="E19" s="98">
        <v>12.7</v>
      </c>
      <c r="F19" s="98">
        <v>200.66000000000003</v>
      </c>
      <c r="G19" s="98">
        <v>297.18000000000006</v>
      </c>
      <c r="H19" s="98">
        <v>187.96</v>
      </c>
      <c r="I19" s="98">
        <v>96.52</v>
      </c>
      <c r="J19" s="98">
        <v>233.67999999999998</v>
      </c>
      <c r="K19" s="98">
        <v>299.72000000000003</v>
      </c>
      <c r="L19" s="98">
        <v>317.50000000000006</v>
      </c>
      <c r="M19" s="98">
        <v>10.16</v>
      </c>
      <c r="N19" s="174">
        <f t="shared" si="0"/>
        <v>1816.1000000000001</v>
      </c>
      <c r="O19" s="144">
        <f t="shared" si="1"/>
        <v>21</v>
      </c>
      <c r="P19" s="13"/>
    </row>
    <row r="20" spans="1:16" ht="14.25" x14ac:dyDescent="0.2">
      <c r="A20" s="138">
        <v>1998</v>
      </c>
      <c r="B20" s="98">
        <v>0</v>
      </c>
      <c r="C20" s="98">
        <v>25.4</v>
      </c>
      <c r="D20" s="98">
        <v>0</v>
      </c>
      <c r="E20" s="98">
        <v>48.26</v>
      </c>
      <c r="F20" s="98">
        <v>309.88</v>
      </c>
      <c r="G20" s="98">
        <v>264.16000000000003</v>
      </c>
      <c r="H20" s="98">
        <v>200.66</v>
      </c>
      <c r="I20" s="98">
        <v>177.8</v>
      </c>
      <c r="J20" s="98">
        <v>253.99999999999997</v>
      </c>
      <c r="K20" s="98">
        <v>170.18</v>
      </c>
      <c r="L20" s="98">
        <v>182.88</v>
      </c>
      <c r="M20" s="98">
        <v>210.82</v>
      </c>
      <c r="N20" s="174">
        <f t="shared" si="0"/>
        <v>1844.0400000000002</v>
      </c>
      <c r="O20" s="144">
        <f t="shared" si="1"/>
        <v>18</v>
      </c>
      <c r="P20" s="13"/>
    </row>
    <row r="21" spans="1:16" ht="14.25" x14ac:dyDescent="0.2">
      <c r="A21" s="138">
        <v>1999</v>
      </c>
      <c r="B21" s="98">
        <v>43.179999999999993</v>
      </c>
      <c r="C21" s="98">
        <v>5.08</v>
      </c>
      <c r="D21" s="98">
        <v>60.96</v>
      </c>
      <c r="E21" s="98">
        <v>109.22</v>
      </c>
      <c r="F21" s="98">
        <v>279.39999999999998</v>
      </c>
      <c r="G21" s="98">
        <v>243.84000000000003</v>
      </c>
      <c r="H21" s="98">
        <v>139.69999999999999</v>
      </c>
      <c r="I21" s="98">
        <v>198.12</v>
      </c>
      <c r="J21" s="98">
        <v>203.2</v>
      </c>
      <c r="K21" s="98">
        <v>215.89999999999998</v>
      </c>
      <c r="L21" s="98">
        <v>294.64000000000004</v>
      </c>
      <c r="M21" s="98">
        <v>314.95999999999998</v>
      </c>
      <c r="N21" s="174">
        <f t="shared" si="0"/>
        <v>2108.1999999999998</v>
      </c>
      <c r="O21" s="144">
        <f t="shared" si="1"/>
        <v>5</v>
      </c>
      <c r="P21" s="13"/>
    </row>
    <row r="22" spans="1:16" ht="14.25" x14ac:dyDescent="0.2">
      <c r="A22" s="138">
        <v>2000</v>
      </c>
      <c r="B22" s="98">
        <v>68.58</v>
      </c>
      <c r="C22" s="98">
        <v>71.12</v>
      </c>
      <c r="D22" s="98">
        <v>5.08</v>
      </c>
      <c r="E22" s="98">
        <v>78.739999999999995</v>
      </c>
      <c r="F22" s="98">
        <v>160.02000000000001</v>
      </c>
      <c r="G22" s="98">
        <v>256.54000000000002</v>
      </c>
      <c r="H22" s="98">
        <v>190.50000000000006</v>
      </c>
      <c r="I22" s="98">
        <v>129.53999999999996</v>
      </c>
      <c r="J22" s="98">
        <v>312.42</v>
      </c>
      <c r="K22" s="98">
        <v>276.86</v>
      </c>
      <c r="L22" s="98">
        <v>165.1</v>
      </c>
      <c r="M22" s="98">
        <v>144.78</v>
      </c>
      <c r="N22" s="174">
        <f t="shared" si="0"/>
        <v>1859.28</v>
      </c>
      <c r="O22" s="144">
        <f t="shared" si="1"/>
        <v>17</v>
      </c>
      <c r="P22" s="13"/>
    </row>
    <row r="23" spans="1:16" ht="14.25" x14ac:dyDescent="0.2">
      <c r="A23" s="138">
        <v>2001</v>
      </c>
      <c r="B23" s="98">
        <v>7.62</v>
      </c>
      <c r="C23" s="98">
        <v>0</v>
      </c>
      <c r="D23" s="98">
        <v>0</v>
      </c>
      <c r="E23" s="98">
        <v>17.78</v>
      </c>
      <c r="F23" s="98">
        <v>165.10000000000002</v>
      </c>
      <c r="G23" s="98">
        <v>223.51999999999998</v>
      </c>
      <c r="H23" s="98">
        <v>144.78</v>
      </c>
      <c r="I23" s="98">
        <v>68.58</v>
      </c>
      <c r="J23" s="98">
        <v>292.10000000000002</v>
      </c>
      <c r="K23" s="98">
        <v>165.1</v>
      </c>
      <c r="L23" s="98">
        <v>233.67999999999995</v>
      </c>
      <c r="M23" s="98">
        <v>203.2</v>
      </c>
      <c r="N23" s="174">
        <f t="shared" si="0"/>
        <v>1521.4599999999998</v>
      </c>
      <c r="O23" s="144">
        <f t="shared" si="1"/>
        <v>35</v>
      </c>
    </row>
    <row r="24" spans="1:16" ht="14.25" x14ac:dyDescent="0.2">
      <c r="A24" s="138">
        <v>2002</v>
      </c>
      <c r="B24" s="98">
        <v>58.419999999999995</v>
      </c>
      <c r="C24" s="98">
        <v>0</v>
      </c>
      <c r="D24" s="98">
        <v>45.72</v>
      </c>
      <c r="E24" s="98">
        <v>195.58</v>
      </c>
      <c r="F24" s="98">
        <v>93.98</v>
      </c>
      <c r="G24" s="98">
        <v>116.84000000000002</v>
      </c>
      <c r="H24" s="98">
        <v>190.5</v>
      </c>
      <c r="I24" s="98">
        <v>152.4</v>
      </c>
      <c r="J24" s="98">
        <v>88.90000000000002</v>
      </c>
      <c r="K24" s="98">
        <v>292.10000000000008</v>
      </c>
      <c r="L24" s="98">
        <v>203.2</v>
      </c>
      <c r="M24" s="98">
        <v>17.78</v>
      </c>
      <c r="N24" s="174">
        <f t="shared" si="0"/>
        <v>1455.42</v>
      </c>
      <c r="O24" s="144">
        <f t="shared" si="1"/>
        <v>37</v>
      </c>
    </row>
    <row r="25" spans="1:16" ht="14.25" x14ac:dyDescent="0.2">
      <c r="A25" s="138">
        <v>2003</v>
      </c>
      <c r="B25" s="98">
        <v>0</v>
      </c>
      <c r="C25" s="98">
        <v>12.7</v>
      </c>
      <c r="D25" s="98">
        <v>5.08</v>
      </c>
      <c r="E25" s="98">
        <v>180.34</v>
      </c>
      <c r="F25" s="98">
        <v>198.12</v>
      </c>
      <c r="G25" s="98">
        <v>236.21999999999991</v>
      </c>
      <c r="H25" s="98">
        <v>213.35999999999999</v>
      </c>
      <c r="I25" s="98">
        <v>200.66000000000003</v>
      </c>
      <c r="J25" s="98">
        <v>165.1</v>
      </c>
      <c r="K25" s="98">
        <v>347.98</v>
      </c>
      <c r="L25" s="98">
        <v>236.22000000000003</v>
      </c>
      <c r="M25" s="98">
        <v>190.5</v>
      </c>
      <c r="N25" s="174">
        <f t="shared" si="0"/>
        <v>1986.28</v>
      </c>
      <c r="O25" s="144">
        <f t="shared" si="1"/>
        <v>9</v>
      </c>
    </row>
    <row r="26" spans="1:16" ht="14.25" x14ac:dyDescent="0.2">
      <c r="A26" s="138">
        <v>2004</v>
      </c>
      <c r="B26" s="98">
        <v>0</v>
      </c>
      <c r="C26" s="98">
        <v>0</v>
      </c>
      <c r="D26" s="98">
        <v>20.32</v>
      </c>
      <c r="E26" s="98">
        <v>53.339999999999996</v>
      </c>
      <c r="F26" s="98">
        <v>177.8</v>
      </c>
      <c r="G26" s="98">
        <v>170.17999999999998</v>
      </c>
      <c r="H26" s="98">
        <v>203.20000000000002</v>
      </c>
      <c r="I26" s="98">
        <v>185.42</v>
      </c>
      <c r="J26" s="98">
        <v>353.06000000000006</v>
      </c>
      <c r="K26" s="98">
        <v>340.36</v>
      </c>
      <c r="L26" s="98">
        <v>200.66</v>
      </c>
      <c r="M26" s="98">
        <v>50.8</v>
      </c>
      <c r="N26" s="174">
        <f t="shared" si="0"/>
        <v>1755.1400000000003</v>
      </c>
      <c r="O26" s="144">
        <f t="shared" si="1"/>
        <v>26</v>
      </c>
    </row>
    <row r="27" spans="1:16" ht="14.25" x14ac:dyDescent="0.2">
      <c r="A27" s="138">
        <v>2005</v>
      </c>
      <c r="B27" s="98">
        <v>58.42</v>
      </c>
      <c r="C27" s="98">
        <v>0</v>
      </c>
      <c r="D27" s="98">
        <v>27.939999999999998</v>
      </c>
      <c r="E27" s="98">
        <v>104.14</v>
      </c>
      <c r="F27" s="98">
        <v>223.51999999999998</v>
      </c>
      <c r="G27" s="98">
        <v>264.16000000000003</v>
      </c>
      <c r="H27" s="98">
        <v>160.02000000000001</v>
      </c>
      <c r="I27" s="98">
        <v>132.07999999999998</v>
      </c>
      <c r="J27" s="98">
        <v>429.26000000000005</v>
      </c>
      <c r="K27" s="98">
        <v>91.44</v>
      </c>
      <c r="L27" s="98">
        <v>132.08000000000001</v>
      </c>
      <c r="M27" s="98">
        <v>142.24</v>
      </c>
      <c r="N27" s="174">
        <f t="shared" si="0"/>
        <v>1765.3</v>
      </c>
      <c r="O27" s="144">
        <f t="shared" si="1"/>
        <v>25</v>
      </c>
    </row>
    <row r="28" spans="1:16" ht="14.25" x14ac:dyDescent="0.2">
      <c r="A28" s="138">
        <v>2006</v>
      </c>
      <c r="B28" s="98">
        <v>66.040000000000006</v>
      </c>
      <c r="C28" s="98">
        <v>2.54</v>
      </c>
      <c r="D28" s="98">
        <v>53.339999999999996</v>
      </c>
      <c r="E28" s="98">
        <v>86.360000000000014</v>
      </c>
      <c r="F28" s="98">
        <v>325.12</v>
      </c>
      <c r="G28" s="98">
        <v>137.16000000000003</v>
      </c>
      <c r="H28" s="98">
        <v>243.84</v>
      </c>
      <c r="I28" s="98">
        <v>264.15999999999997</v>
      </c>
      <c r="J28" s="98">
        <v>121.92000000000002</v>
      </c>
      <c r="K28" s="98">
        <v>246.38</v>
      </c>
      <c r="L28" s="98">
        <v>228.6</v>
      </c>
      <c r="M28" s="98">
        <v>228.6</v>
      </c>
      <c r="N28" s="174">
        <f t="shared" si="0"/>
        <v>2004.06</v>
      </c>
      <c r="O28" s="144">
        <f t="shared" si="1"/>
        <v>8</v>
      </c>
    </row>
    <row r="29" spans="1:16" ht="14.25" x14ac:dyDescent="0.2">
      <c r="A29" s="138">
        <v>2007</v>
      </c>
      <c r="B29" s="98">
        <v>12.7</v>
      </c>
      <c r="C29" s="98">
        <v>0</v>
      </c>
      <c r="D29" s="98">
        <v>0</v>
      </c>
      <c r="E29" s="98">
        <v>95</v>
      </c>
      <c r="F29" s="98">
        <v>239</v>
      </c>
      <c r="G29" s="98">
        <v>146</v>
      </c>
      <c r="H29" s="98">
        <v>141</v>
      </c>
      <c r="I29" s="98">
        <v>239</v>
      </c>
      <c r="J29" s="98">
        <v>211</v>
      </c>
      <c r="K29" s="98">
        <v>292</v>
      </c>
      <c r="L29" s="98">
        <v>337</v>
      </c>
      <c r="M29" s="98">
        <v>269</v>
      </c>
      <c r="N29" s="174">
        <f t="shared" si="0"/>
        <v>1981.7</v>
      </c>
      <c r="O29" s="144">
        <f t="shared" si="1"/>
        <v>10</v>
      </c>
    </row>
    <row r="30" spans="1:16" ht="14.25" x14ac:dyDescent="0.2">
      <c r="A30" s="138">
        <v>2008</v>
      </c>
      <c r="B30" s="98">
        <v>18</v>
      </c>
      <c r="C30" s="98">
        <v>62</v>
      </c>
      <c r="D30" s="98">
        <v>37</v>
      </c>
      <c r="E30" s="98">
        <v>9</v>
      </c>
      <c r="F30" s="98">
        <v>148</v>
      </c>
      <c r="G30" s="98">
        <v>325</v>
      </c>
      <c r="H30" s="98">
        <v>141</v>
      </c>
      <c r="I30" s="98">
        <v>388</v>
      </c>
      <c r="J30" s="98">
        <v>112</v>
      </c>
      <c r="K30" s="98">
        <v>239</v>
      </c>
      <c r="L30" s="98">
        <v>480</v>
      </c>
      <c r="M30" s="98">
        <v>66</v>
      </c>
      <c r="N30" s="174">
        <f t="shared" si="0"/>
        <v>2025</v>
      </c>
      <c r="O30" s="144">
        <f t="shared" si="1"/>
        <v>7</v>
      </c>
    </row>
    <row r="31" spans="1:16" ht="14.25" x14ac:dyDescent="0.2">
      <c r="A31" s="138">
        <v>2009</v>
      </c>
      <c r="B31" s="98">
        <v>14</v>
      </c>
      <c r="C31" s="98">
        <v>5</v>
      </c>
      <c r="D31" s="98">
        <v>11</v>
      </c>
      <c r="E31" s="98">
        <v>88</v>
      </c>
      <c r="F31" s="98">
        <v>281</v>
      </c>
      <c r="G31" s="98">
        <v>263</v>
      </c>
      <c r="H31" s="98">
        <v>239</v>
      </c>
      <c r="I31" s="98">
        <v>247</v>
      </c>
      <c r="J31" s="98">
        <v>151</v>
      </c>
      <c r="K31" s="98">
        <v>266</v>
      </c>
      <c r="L31" s="98">
        <v>250</v>
      </c>
      <c r="M31" s="98">
        <v>87</v>
      </c>
      <c r="N31" s="174">
        <f t="shared" ref="N31:N41" si="2">IF(COUNT(B31:M31)=12,SUM(B31:M31),"")</f>
        <v>1902</v>
      </c>
      <c r="O31" s="144">
        <f t="shared" si="1"/>
        <v>16</v>
      </c>
    </row>
    <row r="32" spans="1:16" ht="14.25" x14ac:dyDescent="0.2">
      <c r="A32" s="138">
        <v>2010</v>
      </c>
      <c r="B32" s="98">
        <v>19</v>
      </c>
      <c r="C32" s="98">
        <v>29</v>
      </c>
      <c r="D32" s="98">
        <v>46</v>
      </c>
      <c r="E32" s="98">
        <v>307</v>
      </c>
      <c r="F32" s="98">
        <v>257</v>
      </c>
      <c r="G32" s="98">
        <v>363</v>
      </c>
      <c r="H32" s="98">
        <v>312</v>
      </c>
      <c r="I32" s="98">
        <v>329</v>
      </c>
      <c r="J32" s="98">
        <v>184</v>
      </c>
      <c r="K32" s="98">
        <v>326</v>
      </c>
      <c r="L32" s="98">
        <v>256</v>
      </c>
      <c r="M32" s="98">
        <v>335</v>
      </c>
      <c r="N32" s="174">
        <f t="shared" si="2"/>
        <v>2763</v>
      </c>
      <c r="O32" s="144">
        <f t="shared" si="1"/>
        <v>1</v>
      </c>
    </row>
    <row r="33" spans="1:15" ht="14.25" x14ac:dyDescent="0.2">
      <c r="A33" s="138">
        <v>2011</v>
      </c>
      <c r="B33" s="98">
        <v>111</v>
      </c>
      <c r="C33" s="98">
        <v>75</v>
      </c>
      <c r="D33" s="98">
        <v>18</v>
      </c>
      <c r="E33" s="98">
        <v>123</v>
      </c>
      <c r="F33" s="98">
        <v>333</v>
      </c>
      <c r="G33" s="98">
        <v>91</v>
      </c>
      <c r="H33" s="98">
        <v>316</v>
      </c>
      <c r="I33" s="98">
        <v>174</v>
      </c>
      <c r="J33" s="98">
        <v>233</v>
      </c>
      <c r="K33" s="98">
        <v>329</v>
      </c>
      <c r="L33" s="98">
        <v>327</v>
      </c>
      <c r="M33" s="98">
        <v>183</v>
      </c>
      <c r="N33" s="174">
        <f t="shared" si="2"/>
        <v>2313</v>
      </c>
      <c r="O33" s="144">
        <f t="shared" si="1"/>
        <v>3</v>
      </c>
    </row>
    <row r="34" spans="1:15" ht="14.25" x14ac:dyDescent="0.2">
      <c r="A34" s="138">
        <v>2012</v>
      </c>
      <c r="B34" s="98">
        <v>0</v>
      </c>
      <c r="C34" s="98">
        <v>1</v>
      </c>
      <c r="D34" s="98">
        <v>15</v>
      </c>
      <c r="E34" s="98">
        <v>103</v>
      </c>
      <c r="F34" s="98">
        <v>179</v>
      </c>
      <c r="G34" s="98">
        <v>216</v>
      </c>
      <c r="H34" s="98">
        <v>288</v>
      </c>
      <c r="I34" s="98">
        <v>125</v>
      </c>
      <c r="J34" s="98">
        <v>266</v>
      </c>
      <c r="K34" s="98">
        <v>312</v>
      </c>
      <c r="L34" s="98">
        <v>322</v>
      </c>
      <c r="M34" s="98">
        <v>226</v>
      </c>
      <c r="N34" s="174">
        <f t="shared" si="2"/>
        <v>2053</v>
      </c>
      <c r="O34" s="144">
        <f t="shared" si="1"/>
        <v>6</v>
      </c>
    </row>
    <row r="35" spans="1:15" ht="14.25" x14ac:dyDescent="0.2">
      <c r="A35" s="138">
        <v>2013</v>
      </c>
      <c r="B35" s="98">
        <v>0</v>
      </c>
      <c r="C35" s="98">
        <v>0</v>
      </c>
      <c r="D35" s="98">
        <v>0</v>
      </c>
      <c r="E35" s="98">
        <v>13</v>
      </c>
      <c r="F35" s="98">
        <v>253</v>
      </c>
      <c r="G35" s="98">
        <v>190</v>
      </c>
      <c r="H35" s="98">
        <v>99</v>
      </c>
      <c r="I35" s="98">
        <v>181</v>
      </c>
      <c r="J35" s="98">
        <v>279</v>
      </c>
      <c r="K35" s="98">
        <v>273</v>
      </c>
      <c r="L35" s="98">
        <v>230</v>
      </c>
      <c r="M35" s="98">
        <v>182</v>
      </c>
      <c r="N35" s="174">
        <f t="shared" si="2"/>
        <v>1700</v>
      </c>
      <c r="O35" s="144">
        <f t="shared" si="1"/>
        <v>30</v>
      </c>
    </row>
    <row r="36" spans="1:15" ht="14.25" x14ac:dyDescent="0.2">
      <c r="A36" s="138">
        <v>2014</v>
      </c>
      <c r="B36" s="98">
        <v>33</v>
      </c>
      <c r="C36" s="98">
        <v>6</v>
      </c>
      <c r="D36" s="98">
        <v>0</v>
      </c>
      <c r="E36" s="98">
        <v>7</v>
      </c>
      <c r="F36" s="98">
        <v>455</v>
      </c>
      <c r="G36" s="98">
        <v>167</v>
      </c>
      <c r="H36" s="98">
        <v>189</v>
      </c>
      <c r="I36" s="98">
        <v>134</v>
      </c>
      <c r="J36" s="98">
        <v>173</v>
      </c>
      <c r="K36" s="98">
        <v>172</v>
      </c>
      <c r="L36" s="98">
        <v>218</v>
      </c>
      <c r="M36" s="98">
        <v>274</v>
      </c>
      <c r="N36" s="174">
        <f t="shared" si="2"/>
        <v>1828</v>
      </c>
      <c r="O36" s="144">
        <f t="shared" si="1"/>
        <v>20</v>
      </c>
    </row>
    <row r="37" spans="1:15" ht="14.25" x14ac:dyDescent="0.2">
      <c r="A37" s="138">
        <v>2015</v>
      </c>
      <c r="B37" s="98">
        <v>26</v>
      </c>
      <c r="C37" s="98">
        <v>0</v>
      </c>
      <c r="D37" s="98">
        <v>0</v>
      </c>
      <c r="E37" s="98">
        <v>21</v>
      </c>
      <c r="F37" s="98">
        <v>203</v>
      </c>
      <c r="G37" s="98">
        <v>114</v>
      </c>
      <c r="H37" s="98">
        <v>108</v>
      </c>
      <c r="I37" s="98">
        <v>176</v>
      </c>
      <c r="J37" s="98">
        <v>179</v>
      </c>
      <c r="K37" s="98">
        <v>276</v>
      </c>
      <c r="L37" s="98">
        <v>175</v>
      </c>
      <c r="M37" s="98">
        <v>94</v>
      </c>
      <c r="N37" s="174">
        <f t="shared" si="2"/>
        <v>1372</v>
      </c>
      <c r="O37" s="144">
        <f t="shared" si="1"/>
        <v>39</v>
      </c>
    </row>
    <row r="38" spans="1:15" ht="14.25" x14ac:dyDescent="0.2">
      <c r="A38" s="138">
        <v>2016</v>
      </c>
      <c r="B38" s="98">
        <v>0</v>
      </c>
      <c r="C38" s="98">
        <v>0</v>
      </c>
      <c r="D38" s="98">
        <v>0</v>
      </c>
      <c r="E38" s="98">
        <v>49</v>
      </c>
      <c r="F38" s="98">
        <v>204</v>
      </c>
      <c r="G38" s="98">
        <v>270</v>
      </c>
      <c r="H38" s="98">
        <v>133</v>
      </c>
      <c r="I38" s="98">
        <v>209</v>
      </c>
      <c r="J38" s="98">
        <v>127</v>
      </c>
      <c r="K38" s="98">
        <v>263</v>
      </c>
      <c r="L38" s="98">
        <v>428</v>
      </c>
      <c r="M38" s="98">
        <v>158</v>
      </c>
      <c r="N38" s="174">
        <f t="shared" si="2"/>
        <v>1841</v>
      </c>
      <c r="O38" s="144">
        <f t="shared" si="1"/>
        <v>19</v>
      </c>
    </row>
    <row r="39" spans="1:15" ht="14.25" x14ac:dyDescent="0.2">
      <c r="A39" s="138">
        <v>2017</v>
      </c>
      <c r="B39" s="3">
        <v>0</v>
      </c>
      <c r="C39" s="98">
        <v>0</v>
      </c>
      <c r="D39" s="98">
        <v>15</v>
      </c>
      <c r="E39" s="98">
        <v>45</v>
      </c>
      <c r="F39" s="98">
        <v>265</v>
      </c>
      <c r="G39" s="98">
        <v>113</v>
      </c>
      <c r="H39" s="98">
        <v>112</v>
      </c>
      <c r="I39" s="98">
        <v>278</v>
      </c>
      <c r="J39" s="98">
        <v>236</v>
      </c>
      <c r="K39" s="98">
        <v>175</v>
      </c>
      <c r="L39" s="98">
        <v>281</v>
      </c>
      <c r="M39" s="98">
        <v>116</v>
      </c>
      <c r="N39" s="174">
        <f t="shared" si="2"/>
        <v>1636</v>
      </c>
      <c r="O39" s="144">
        <f t="shared" si="1"/>
        <v>34</v>
      </c>
    </row>
    <row r="40" spans="1:15" ht="14.25" x14ac:dyDescent="0.2">
      <c r="A40" s="138">
        <v>2018</v>
      </c>
      <c r="B40" s="3">
        <v>127</v>
      </c>
      <c r="C40" s="98">
        <v>5</v>
      </c>
      <c r="D40" s="98">
        <v>0</v>
      </c>
      <c r="E40" s="98">
        <v>220</v>
      </c>
      <c r="F40" s="98">
        <v>194</v>
      </c>
      <c r="G40" s="98">
        <v>445</v>
      </c>
      <c r="H40" s="98">
        <v>305</v>
      </c>
      <c r="I40" s="98">
        <v>215</v>
      </c>
      <c r="J40" s="98">
        <v>151</v>
      </c>
      <c r="K40" s="98">
        <v>225</v>
      </c>
      <c r="L40" s="98">
        <v>360</v>
      </c>
      <c r="M40" s="98">
        <v>74</v>
      </c>
      <c r="N40" s="174">
        <f t="shared" si="2"/>
        <v>2321</v>
      </c>
      <c r="O40" s="144">
        <f t="shared" si="1"/>
        <v>2</v>
      </c>
    </row>
    <row r="41" spans="1:15" ht="14.25" x14ac:dyDescent="0.2">
      <c r="A41" s="138">
        <v>2019</v>
      </c>
      <c r="B41" s="170">
        <v>0</v>
      </c>
      <c r="C41" s="98">
        <v>0</v>
      </c>
      <c r="D41" s="98">
        <v>0</v>
      </c>
      <c r="E41" s="98">
        <v>176</v>
      </c>
      <c r="F41" s="98">
        <v>125</v>
      </c>
      <c r="G41" s="98">
        <v>116</v>
      </c>
      <c r="H41" s="98">
        <v>180</v>
      </c>
      <c r="I41" s="98">
        <v>206</v>
      </c>
      <c r="J41" s="98">
        <v>195</v>
      </c>
      <c r="K41" s="98">
        <v>173</v>
      </c>
      <c r="L41" s="98">
        <v>357</v>
      </c>
      <c r="M41" s="98">
        <v>176</v>
      </c>
      <c r="N41" s="174">
        <f t="shared" si="2"/>
        <v>1704</v>
      </c>
      <c r="O41" s="144">
        <f t="shared" si="1"/>
        <v>29</v>
      </c>
    </row>
    <row r="42" spans="1:15" ht="14.25" x14ac:dyDescent="0.2">
      <c r="A42" s="138">
        <v>2020</v>
      </c>
      <c r="B42" s="3">
        <v>2</v>
      </c>
      <c r="C42" s="98">
        <v>9</v>
      </c>
      <c r="D42" s="98">
        <v>9</v>
      </c>
      <c r="E42" s="98">
        <v>177</v>
      </c>
      <c r="F42" s="98">
        <v>202</v>
      </c>
      <c r="G42" s="98">
        <v>219</v>
      </c>
      <c r="H42" s="98">
        <v>265</v>
      </c>
      <c r="I42" s="98">
        <v>134</v>
      </c>
      <c r="J42" s="98">
        <v>330</v>
      </c>
      <c r="K42" s="98">
        <v>199</v>
      </c>
      <c r="L42" s="98">
        <v>297</v>
      </c>
      <c r="M42" s="98">
        <v>120</v>
      </c>
      <c r="N42" s="174">
        <f t="shared" ref="N42" si="3">IF(COUNT(B42:M42)=12,SUM(B42:M42),"")</f>
        <v>1963</v>
      </c>
      <c r="O42" s="144">
        <f t="shared" ref="O42" si="4">RANK(N42,N$5:N$49,0)</f>
        <v>13</v>
      </c>
    </row>
    <row r="43" spans="1:15" ht="14.25" x14ac:dyDescent="0.2">
      <c r="A43" s="138">
        <v>2021</v>
      </c>
      <c r="B43" s="3">
        <v>27</v>
      </c>
      <c r="C43" s="3">
        <v>54</v>
      </c>
      <c r="D43" s="3">
        <v>6</v>
      </c>
      <c r="E43" s="3">
        <v>60</v>
      </c>
      <c r="F43" s="3">
        <v>140</v>
      </c>
      <c r="G43" s="3">
        <v>294</v>
      </c>
      <c r="H43" s="3">
        <v>163</v>
      </c>
      <c r="I43" s="3">
        <v>231</v>
      </c>
      <c r="J43" s="3">
        <v>208</v>
      </c>
      <c r="K43" s="3">
        <v>189</v>
      </c>
      <c r="L43" s="3">
        <v>300</v>
      </c>
      <c r="M43" s="3">
        <v>125</v>
      </c>
      <c r="N43" s="174">
        <f t="shared" ref="N43" si="5">IF(COUNT(B43:M43)=12,SUM(B43:M43),"")</f>
        <v>1797</v>
      </c>
      <c r="O43" s="144">
        <f t="shared" ref="O43" si="6">RANK(N43,N$5:N$49,0)</f>
        <v>23</v>
      </c>
    </row>
    <row r="44" spans="1:15" ht="14.25" x14ac:dyDescent="0.2">
      <c r="A44" s="138">
        <v>2022</v>
      </c>
      <c r="B44" s="3">
        <v>4</v>
      </c>
      <c r="C44" s="3">
        <v>8</v>
      </c>
      <c r="D44" s="3">
        <v>87</v>
      </c>
      <c r="E44" s="3">
        <v>157</v>
      </c>
      <c r="F44" s="3">
        <v>218</v>
      </c>
      <c r="G44" s="3">
        <v>277</v>
      </c>
      <c r="H44" s="3">
        <v>141</v>
      </c>
      <c r="I44" s="3">
        <v>129</v>
      </c>
      <c r="J44" s="3">
        <v>197</v>
      </c>
      <c r="K44" s="3">
        <v>234</v>
      </c>
      <c r="L44" s="3">
        <v>240</v>
      </c>
      <c r="M44" s="3">
        <v>54</v>
      </c>
      <c r="N44" s="174">
        <f t="shared" ref="N44:N45" si="7">IF(COUNT(B44:M44)=12,SUM(B44:M44),"")</f>
        <v>1746</v>
      </c>
      <c r="O44" s="144">
        <f t="shared" ref="O44:O45" si="8">RANK(N44,N$5:N$49,0)</f>
        <v>27</v>
      </c>
    </row>
    <row r="45" spans="1:15" ht="14.25" x14ac:dyDescent="0.2">
      <c r="A45" s="138">
        <v>2023</v>
      </c>
      <c r="B45" s="3">
        <v>124</v>
      </c>
      <c r="C45" s="3">
        <v>0</v>
      </c>
      <c r="D45" s="3">
        <v>34</v>
      </c>
      <c r="E45" s="3">
        <v>36</v>
      </c>
      <c r="F45" s="3">
        <v>169</v>
      </c>
      <c r="G45" s="3">
        <v>109</v>
      </c>
      <c r="H45" s="3">
        <v>126</v>
      </c>
      <c r="I45" s="3">
        <v>231</v>
      </c>
      <c r="J45" s="3">
        <v>48</v>
      </c>
      <c r="K45" s="3">
        <v>313</v>
      </c>
      <c r="L45" s="3">
        <v>362</v>
      </c>
      <c r="M45" s="3">
        <v>90</v>
      </c>
      <c r="N45" s="174">
        <f t="shared" si="7"/>
        <v>1642</v>
      </c>
      <c r="O45" s="144">
        <f t="shared" si="8"/>
        <v>33</v>
      </c>
    </row>
    <row r="46" spans="1:15" ht="14.25" x14ac:dyDescent="0.2">
      <c r="A46" s="138">
        <v>2024</v>
      </c>
      <c r="B46" s="3"/>
      <c r="C46" s="98"/>
      <c r="D46" s="98"/>
      <c r="E46" s="98"/>
      <c r="F46" s="98"/>
      <c r="G46" s="98"/>
      <c r="H46" s="98"/>
      <c r="I46" s="98"/>
      <c r="J46" s="98"/>
      <c r="K46" s="98"/>
      <c r="L46" s="98"/>
      <c r="M46" s="98"/>
      <c r="N46" s="174"/>
      <c r="O46" s="144"/>
    </row>
    <row r="47" spans="1:15" ht="14.25" x14ac:dyDescent="0.2">
      <c r="A47" s="138">
        <v>2025</v>
      </c>
      <c r="B47" s="3"/>
      <c r="C47" s="98"/>
      <c r="D47" s="98"/>
      <c r="E47" s="98"/>
      <c r="F47" s="98"/>
      <c r="G47" s="98"/>
      <c r="H47" s="98"/>
      <c r="I47" s="98"/>
      <c r="J47" s="98"/>
      <c r="K47" s="98"/>
      <c r="L47" s="98"/>
      <c r="M47" s="98"/>
      <c r="N47" s="174"/>
      <c r="O47" s="144"/>
    </row>
    <row r="48" spans="1:15" ht="14.25" x14ac:dyDescent="0.2">
      <c r="A48" s="138">
        <v>2026</v>
      </c>
      <c r="B48" s="3"/>
      <c r="C48" s="98"/>
      <c r="D48" s="98"/>
      <c r="E48" s="98"/>
      <c r="F48" s="98"/>
      <c r="G48" s="98"/>
      <c r="H48" s="98"/>
      <c r="I48" s="98"/>
      <c r="J48" s="98"/>
      <c r="K48" s="98"/>
      <c r="L48" s="98"/>
      <c r="M48" s="98"/>
      <c r="N48" s="174"/>
      <c r="O48" s="144"/>
    </row>
    <row r="49" spans="1:14" ht="13.5" thickBot="1" x14ac:dyDescent="0.25">
      <c r="A49" s="146"/>
      <c r="B49" s="98"/>
      <c r="C49" s="98"/>
      <c r="D49" s="98"/>
      <c r="E49" s="98"/>
      <c r="F49" s="98"/>
      <c r="G49" s="98"/>
      <c r="H49" s="98"/>
      <c r="I49" s="98"/>
      <c r="J49" s="98"/>
      <c r="K49" s="98"/>
      <c r="L49" s="98"/>
      <c r="M49" s="98"/>
      <c r="N49" s="175"/>
    </row>
    <row r="50" spans="1:14" x14ac:dyDescent="0.2">
      <c r="A50" s="147" t="s">
        <v>603</v>
      </c>
      <c r="B50" s="105">
        <f>AVERAGE(B5:B49)</f>
        <v>32.945</v>
      </c>
      <c r="C50" s="105">
        <f>AVERAGE(C5:C49)</f>
        <v>14.922500000000003</v>
      </c>
      <c r="D50" s="105">
        <f t="shared" ref="D50:N50" si="9">AVERAGE(D5:D49)</f>
        <v>18.737073170731705</v>
      </c>
      <c r="E50" s="105">
        <f t="shared" si="9"/>
        <v>82.319512195121945</v>
      </c>
      <c r="F50" s="105">
        <f t="shared" si="9"/>
        <v>226.6580487804878</v>
      </c>
      <c r="G50" s="105">
        <f t="shared" si="9"/>
        <v>219.29365853658538</v>
      </c>
      <c r="H50" s="105">
        <f t="shared" si="9"/>
        <v>192.21463414634147</v>
      </c>
      <c r="I50" s="105">
        <f t="shared" si="9"/>
        <v>192.57902439024392</v>
      </c>
      <c r="J50" s="105">
        <f t="shared" si="9"/>
        <v>216.91219512195124</v>
      </c>
      <c r="K50" s="105">
        <f t="shared" si="9"/>
        <v>252.42585365853657</v>
      </c>
      <c r="L50" s="105">
        <f t="shared" si="9"/>
        <v>256.17560975609757</v>
      </c>
      <c r="M50" s="105">
        <f t="shared" si="9"/>
        <v>135.2419512195122</v>
      </c>
      <c r="N50" s="105">
        <f t="shared" si="9"/>
        <v>1841.5509999999999</v>
      </c>
    </row>
    <row r="51" spans="1:14" x14ac:dyDescent="0.2">
      <c r="A51" s="148" t="s">
        <v>604</v>
      </c>
      <c r="B51" s="3">
        <f>STDEV(B5:B49)</f>
        <v>43.748889216668204</v>
      </c>
      <c r="C51" s="3">
        <f>STDEV(C5:C49)</f>
        <v>24.391221282277474</v>
      </c>
      <c r="D51" s="3">
        <f t="shared" ref="D51:N51" si="10">STDEV(D5:D49)</f>
        <v>22.516313890588577</v>
      </c>
      <c r="E51" s="3">
        <f t="shared" si="10"/>
        <v>66.241172466647186</v>
      </c>
      <c r="F51" s="3">
        <f t="shared" si="10"/>
        <v>80.457828184071545</v>
      </c>
      <c r="G51" s="3">
        <f t="shared" si="10"/>
        <v>85.508906604987587</v>
      </c>
      <c r="H51" s="3">
        <f t="shared" si="10"/>
        <v>68.545155047514527</v>
      </c>
      <c r="I51" s="3">
        <f t="shared" si="10"/>
        <v>70.596818193346209</v>
      </c>
      <c r="J51" s="3">
        <f t="shared" si="10"/>
        <v>81.51538147835015</v>
      </c>
      <c r="K51" s="3">
        <f t="shared" si="10"/>
        <v>65.274562617286477</v>
      </c>
      <c r="L51" s="3">
        <f t="shared" si="10"/>
        <v>79.437961770452659</v>
      </c>
      <c r="M51" s="3">
        <f t="shared" si="10"/>
        <v>77.765495151111566</v>
      </c>
      <c r="N51" s="114">
        <f t="shared" si="10"/>
        <v>273.86365935794453</v>
      </c>
    </row>
    <row r="52" spans="1:14" x14ac:dyDescent="0.2">
      <c r="A52" s="148" t="s">
        <v>605</v>
      </c>
      <c r="B52" s="3">
        <f>B51/B50*100</f>
        <v>132.79371442303295</v>
      </c>
      <c r="C52" s="3">
        <f>C51/C50*100</f>
        <v>163.45264722585003</v>
      </c>
      <c r="D52" s="3">
        <f t="shared" ref="D52:N52" si="11">D51/D50*100</f>
        <v>120.16985622792062</v>
      </c>
      <c r="E52" s="3">
        <f t="shared" si="11"/>
        <v>80.468373415085026</v>
      </c>
      <c r="F52" s="3">
        <f t="shared" si="11"/>
        <v>35.497450285558919</v>
      </c>
      <c r="G52" s="3">
        <f t="shared" si="11"/>
        <v>38.992877028736281</v>
      </c>
      <c r="H52" s="3">
        <f t="shared" si="11"/>
        <v>35.660736942291337</v>
      </c>
      <c r="I52" s="3">
        <f t="shared" si="11"/>
        <v>36.658622826070697</v>
      </c>
      <c r="J52" s="3">
        <f t="shared" si="11"/>
        <v>37.579897908700339</v>
      </c>
      <c r="K52" s="3">
        <f t="shared" si="11"/>
        <v>25.858905366161579</v>
      </c>
      <c r="L52" s="3">
        <f t="shared" si="11"/>
        <v>31.009182273864717</v>
      </c>
      <c r="M52" s="3">
        <f t="shared" si="11"/>
        <v>57.501015365335725</v>
      </c>
      <c r="N52" s="114">
        <f t="shared" si="11"/>
        <v>14.871358944604008</v>
      </c>
    </row>
    <row r="53" spans="1:14" x14ac:dyDescent="0.2">
      <c r="A53" s="148" t="s">
        <v>606</v>
      </c>
      <c r="B53" s="3">
        <f>MIN(B5:B49)</f>
        <v>0</v>
      </c>
      <c r="C53" s="3">
        <f>MIN(C5:C49)</f>
        <v>0</v>
      </c>
      <c r="D53" s="3">
        <f t="shared" ref="D53:N53" si="12">MIN(D5:D49)</f>
        <v>0</v>
      </c>
      <c r="E53" s="3">
        <f t="shared" si="12"/>
        <v>0</v>
      </c>
      <c r="F53" s="3">
        <f t="shared" si="12"/>
        <v>43.18</v>
      </c>
      <c r="G53" s="3">
        <f t="shared" si="12"/>
        <v>91</v>
      </c>
      <c r="H53" s="3">
        <f t="shared" si="12"/>
        <v>93.98</v>
      </c>
      <c r="I53" s="3">
        <f t="shared" si="12"/>
        <v>68.58</v>
      </c>
      <c r="J53" s="3">
        <f t="shared" si="12"/>
        <v>48</v>
      </c>
      <c r="K53" s="3">
        <f t="shared" si="12"/>
        <v>91.44</v>
      </c>
      <c r="L53" s="3">
        <f t="shared" si="12"/>
        <v>132.08000000000001</v>
      </c>
      <c r="M53" s="3">
        <f t="shared" si="12"/>
        <v>10.16</v>
      </c>
      <c r="N53" s="114">
        <f t="shared" si="12"/>
        <v>1351.28</v>
      </c>
    </row>
    <row r="54" spans="1:14" x14ac:dyDescent="0.2">
      <c r="A54" s="148" t="s">
        <v>607</v>
      </c>
      <c r="B54">
        <f>MAX(B5:B49)</f>
        <v>160.01999999999998</v>
      </c>
      <c r="C54">
        <f>MAX(C5:C49)</f>
        <v>91.44</v>
      </c>
      <c r="D54">
        <f t="shared" ref="D54:N54" si="13">MAX(D5:D49)</f>
        <v>87</v>
      </c>
      <c r="E54">
        <f t="shared" si="13"/>
        <v>307</v>
      </c>
      <c r="F54">
        <f t="shared" si="13"/>
        <v>455</v>
      </c>
      <c r="G54">
        <f t="shared" si="13"/>
        <v>445</v>
      </c>
      <c r="H54">
        <f t="shared" si="13"/>
        <v>373.37999999999994</v>
      </c>
      <c r="I54">
        <f t="shared" si="13"/>
        <v>388</v>
      </c>
      <c r="J54">
        <f t="shared" si="13"/>
        <v>429.26000000000005</v>
      </c>
      <c r="K54">
        <f t="shared" si="13"/>
        <v>406.40000000000003</v>
      </c>
      <c r="L54">
        <f t="shared" si="13"/>
        <v>480</v>
      </c>
      <c r="M54">
        <f t="shared" si="13"/>
        <v>335</v>
      </c>
      <c r="N54" s="103">
        <f t="shared" si="13"/>
        <v>2763</v>
      </c>
    </row>
    <row r="55" spans="1:14" x14ac:dyDescent="0.2">
      <c r="A55" s="148" t="s">
        <v>608</v>
      </c>
      <c r="B55">
        <f>QUARTILE(B5:B49,1)</f>
        <v>0</v>
      </c>
      <c r="C55">
        <f>QUARTILE(C5:C49,1)</f>
        <v>0</v>
      </c>
      <c r="D55">
        <f t="shared" ref="D55:N55" si="14">QUARTILE(D5:D49,1)</f>
        <v>0</v>
      </c>
      <c r="E55">
        <f t="shared" si="14"/>
        <v>36</v>
      </c>
      <c r="F55">
        <f t="shared" si="14"/>
        <v>177.8</v>
      </c>
      <c r="G55">
        <f t="shared" si="14"/>
        <v>165.10000000000002</v>
      </c>
      <c r="H55">
        <f t="shared" si="14"/>
        <v>141</v>
      </c>
      <c r="I55">
        <f t="shared" si="14"/>
        <v>134</v>
      </c>
      <c r="J55">
        <f t="shared" si="14"/>
        <v>152.39999999999998</v>
      </c>
      <c r="K55">
        <f t="shared" si="14"/>
        <v>199</v>
      </c>
      <c r="L55">
        <f t="shared" si="14"/>
        <v>190.5</v>
      </c>
      <c r="M55">
        <f t="shared" si="14"/>
        <v>86.360000000000042</v>
      </c>
      <c r="N55" s="103">
        <f t="shared" si="14"/>
        <v>1692.1950000000002</v>
      </c>
    </row>
    <row r="56" spans="1:14" x14ac:dyDescent="0.2">
      <c r="A56" s="148" t="s">
        <v>609</v>
      </c>
      <c r="B56">
        <f>QUARTILE(B5:B49,2)</f>
        <v>16</v>
      </c>
      <c r="C56">
        <f>QUARTILE(C5:C49,2)</f>
        <v>5.08</v>
      </c>
      <c r="D56">
        <f t="shared" ref="D56:N56" si="15">QUARTILE(D5:D49,2)</f>
        <v>10.16</v>
      </c>
      <c r="E56">
        <f t="shared" si="15"/>
        <v>63.5</v>
      </c>
      <c r="F56">
        <f t="shared" si="15"/>
        <v>218</v>
      </c>
      <c r="G56">
        <f t="shared" si="15"/>
        <v>223.51999999999998</v>
      </c>
      <c r="H56">
        <f t="shared" si="15"/>
        <v>187.96</v>
      </c>
      <c r="I56">
        <f t="shared" si="15"/>
        <v>180.34000000000003</v>
      </c>
      <c r="J56">
        <f t="shared" si="15"/>
        <v>203.2</v>
      </c>
      <c r="K56">
        <f t="shared" si="15"/>
        <v>263</v>
      </c>
      <c r="L56">
        <f t="shared" si="15"/>
        <v>240</v>
      </c>
      <c r="M56">
        <f t="shared" si="15"/>
        <v>121.92000000000002</v>
      </c>
      <c r="N56" s="103">
        <f t="shared" si="15"/>
        <v>1822.0500000000002</v>
      </c>
    </row>
    <row r="57" spans="1:14" x14ac:dyDescent="0.2">
      <c r="A57" s="148" t="s">
        <v>610</v>
      </c>
      <c r="B57">
        <f>QUARTILE(B5:B49,3)</f>
        <v>46.989999999999995</v>
      </c>
      <c r="C57">
        <f>QUARTILE(C5:C49,3)</f>
        <v>10.795</v>
      </c>
      <c r="D57">
        <f t="shared" ref="D57:N57" si="16">QUARTILE(D5:D49,3)</f>
        <v>30.48</v>
      </c>
      <c r="E57">
        <f t="shared" si="16"/>
        <v>104.14</v>
      </c>
      <c r="F57">
        <f t="shared" si="16"/>
        <v>279.39999999999998</v>
      </c>
      <c r="G57">
        <f t="shared" si="16"/>
        <v>264.16000000000003</v>
      </c>
      <c r="H57">
        <f t="shared" si="16"/>
        <v>239</v>
      </c>
      <c r="I57">
        <f t="shared" si="16"/>
        <v>231</v>
      </c>
      <c r="J57">
        <f t="shared" si="16"/>
        <v>266</v>
      </c>
      <c r="K57">
        <f t="shared" si="16"/>
        <v>299.72000000000003</v>
      </c>
      <c r="L57">
        <f t="shared" si="16"/>
        <v>309.88000000000005</v>
      </c>
      <c r="M57">
        <f t="shared" si="16"/>
        <v>182</v>
      </c>
      <c r="N57" s="103">
        <f t="shared" si="16"/>
        <v>1979.4200000000003</v>
      </c>
    </row>
    <row r="58" spans="1:14" x14ac:dyDescent="0.2">
      <c r="A58" s="148" t="s">
        <v>611</v>
      </c>
      <c r="B58">
        <f>RANK(B45,B5:B49,0)</f>
        <v>4</v>
      </c>
      <c r="C58">
        <f>RANK(C45,C5:C49,0)</f>
        <v>28</v>
      </c>
      <c r="D58">
        <f t="shared" ref="D58:N58" si="17">RANK(D45,D5:D49,0)</f>
        <v>10</v>
      </c>
      <c r="E58">
        <f t="shared" si="17"/>
        <v>31</v>
      </c>
      <c r="F58">
        <f t="shared" si="17"/>
        <v>32</v>
      </c>
      <c r="G58">
        <f t="shared" si="17"/>
        <v>39</v>
      </c>
      <c r="H58">
        <f t="shared" si="17"/>
        <v>34</v>
      </c>
      <c r="I58">
        <f t="shared" si="17"/>
        <v>11</v>
      </c>
      <c r="J58">
        <f t="shared" si="17"/>
        <v>41</v>
      </c>
      <c r="K58">
        <f t="shared" si="17"/>
        <v>7</v>
      </c>
      <c r="L58">
        <f t="shared" si="17"/>
        <v>3</v>
      </c>
      <c r="M58">
        <f t="shared" si="17"/>
        <v>29</v>
      </c>
      <c r="N58" s="103">
        <f t="shared" si="17"/>
        <v>33</v>
      </c>
    </row>
    <row r="59" spans="1:14" x14ac:dyDescent="0.2">
      <c r="A59" s="148" t="s">
        <v>612</v>
      </c>
      <c r="B59">
        <f>COUNT(B5:B49)</f>
        <v>40</v>
      </c>
      <c r="C59">
        <f>COUNT(C5:C49)</f>
        <v>40</v>
      </c>
      <c r="D59">
        <f t="shared" ref="D59:N59" si="18">COUNT(D5:D49)</f>
        <v>41</v>
      </c>
      <c r="E59">
        <f t="shared" si="18"/>
        <v>41</v>
      </c>
      <c r="F59">
        <f t="shared" si="18"/>
        <v>41</v>
      </c>
      <c r="G59">
        <f t="shared" si="18"/>
        <v>41</v>
      </c>
      <c r="H59">
        <f t="shared" si="18"/>
        <v>41</v>
      </c>
      <c r="I59">
        <f t="shared" si="18"/>
        <v>41</v>
      </c>
      <c r="J59">
        <f t="shared" si="18"/>
        <v>41</v>
      </c>
      <c r="K59">
        <f t="shared" si="18"/>
        <v>41</v>
      </c>
      <c r="L59">
        <f t="shared" si="18"/>
        <v>41</v>
      </c>
      <c r="M59">
        <f t="shared" si="18"/>
        <v>41</v>
      </c>
      <c r="N59" s="103">
        <f t="shared" si="18"/>
        <v>40</v>
      </c>
    </row>
    <row r="60" spans="1:14" x14ac:dyDescent="0.2">
      <c r="A60" s="148" t="s">
        <v>614</v>
      </c>
      <c r="B60" s="3">
        <f>B45</f>
        <v>124</v>
      </c>
      <c r="C60" s="3">
        <f>B60+C45</f>
        <v>124</v>
      </c>
      <c r="D60" s="3">
        <f t="shared" ref="D60:M60" si="19">C60+D45</f>
        <v>158</v>
      </c>
      <c r="E60" s="3">
        <f t="shared" si="19"/>
        <v>194</v>
      </c>
      <c r="F60" s="3">
        <f t="shared" si="19"/>
        <v>363</v>
      </c>
      <c r="G60" s="3">
        <f t="shared" si="19"/>
        <v>472</v>
      </c>
      <c r="H60" s="3">
        <f t="shared" si="19"/>
        <v>598</v>
      </c>
      <c r="I60" s="3">
        <f t="shared" si="19"/>
        <v>829</v>
      </c>
      <c r="J60" s="3">
        <f t="shared" si="19"/>
        <v>877</v>
      </c>
      <c r="K60" s="3">
        <f t="shared" si="19"/>
        <v>1190</v>
      </c>
      <c r="L60" s="3">
        <f t="shared" si="19"/>
        <v>1552</v>
      </c>
      <c r="M60" s="3">
        <f t="shared" si="19"/>
        <v>1642</v>
      </c>
      <c r="N60"/>
    </row>
    <row r="61" spans="1:14" x14ac:dyDescent="0.2">
      <c r="A61" s="148" t="s">
        <v>613</v>
      </c>
      <c r="B61" s="3">
        <f>B50</f>
        <v>32.945</v>
      </c>
      <c r="C61" s="3">
        <f>B61+C50</f>
        <v>47.867500000000007</v>
      </c>
      <c r="D61" s="3">
        <f t="shared" ref="D61:M61" si="20">C61+D50</f>
        <v>66.604573170731712</v>
      </c>
      <c r="E61" s="3">
        <f t="shared" si="20"/>
        <v>148.92408536585367</v>
      </c>
      <c r="F61" s="3">
        <f t="shared" si="20"/>
        <v>375.58213414634145</v>
      </c>
      <c r="G61" s="3">
        <f t="shared" si="20"/>
        <v>594.87579268292689</v>
      </c>
      <c r="H61" s="3">
        <f t="shared" si="20"/>
        <v>787.09042682926838</v>
      </c>
      <c r="I61" s="3">
        <f t="shared" si="20"/>
        <v>979.66945121951233</v>
      </c>
      <c r="J61" s="3">
        <f t="shared" si="20"/>
        <v>1196.5816463414635</v>
      </c>
      <c r="K61" s="3">
        <f t="shared" si="20"/>
        <v>1449.0075000000002</v>
      </c>
      <c r="L61" s="3">
        <f t="shared" si="20"/>
        <v>1705.1831097560978</v>
      </c>
      <c r="M61" s="3">
        <f t="shared" si="20"/>
        <v>1840.42506097561</v>
      </c>
      <c r="N61"/>
    </row>
    <row r="62" spans="1:14" x14ac:dyDescent="0.2">
      <c r="B62" s="1"/>
      <c r="C62" s="1"/>
      <c r="D62" s="1"/>
      <c r="E62" s="1"/>
      <c r="F62" s="1"/>
      <c r="G62" s="1"/>
      <c r="H62" s="1"/>
      <c r="I62" s="1"/>
      <c r="J62" s="1"/>
      <c r="K62" s="1"/>
      <c r="L62" s="1"/>
      <c r="M62" s="1"/>
    </row>
    <row r="63" spans="1:14" x14ac:dyDescent="0.2">
      <c r="B63" s="1"/>
      <c r="C63" s="1"/>
      <c r="D63" s="1"/>
      <c r="E63" s="1"/>
      <c r="F63" s="1"/>
      <c r="G63" s="1"/>
      <c r="H63" s="1"/>
      <c r="I63" s="1"/>
      <c r="J63" s="1"/>
      <c r="K63" s="1"/>
      <c r="L63" s="1"/>
      <c r="M63" s="1"/>
    </row>
    <row r="64" spans="1:14" x14ac:dyDescent="0.2">
      <c r="B64" s="1"/>
      <c r="C64" s="1"/>
      <c r="D64" s="1"/>
      <c r="E64" s="1"/>
      <c r="F64" s="1"/>
      <c r="G64" s="1"/>
      <c r="H64" s="1"/>
      <c r="I64" s="1"/>
      <c r="J64" s="1"/>
      <c r="K64" s="1"/>
      <c r="L64" s="1"/>
      <c r="M64" s="1"/>
    </row>
    <row r="65" spans="2:13" x14ac:dyDescent="0.2">
      <c r="B65" s="1"/>
      <c r="C65" s="1"/>
      <c r="D65" s="1"/>
      <c r="E65" s="1"/>
      <c r="F65" s="1"/>
      <c r="G65" s="1"/>
      <c r="H65" s="1"/>
      <c r="I65" s="1"/>
      <c r="J65" s="1"/>
      <c r="K65" s="1"/>
      <c r="L65" s="1"/>
      <c r="M65" s="1"/>
    </row>
    <row r="66" spans="2:13" x14ac:dyDescent="0.2">
      <c r="B66" s="1"/>
      <c r="C66" s="1"/>
      <c r="D66" s="1"/>
      <c r="E66" s="1"/>
      <c r="F66" s="1"/>
      <c r="G66" s="1"/>
      <c r="H66" s="1"/>
      <c r="I66" s="1"/>
      <c r="J66" s="1"/>
      <c r="K66" s="1"/>
      <c r="L66" s="1"/>
      <c r="M66" s="1"/>
    </row>
    <row r="67" spans="2:13" x14ac:dyDescent="0.2">
      <c r="B67" s="1"/>
      <c r="C67" s="1"/>
      <c r="D67" s="1"/>
      <c r="E67" s="1"/>
      <c r="F67" s="1"/>
      <c r="G67" s="1"/>
      <c r="H67" s="1"/>
      <c r="I67" s="1"/>
      <c r="J67" s="1"/>
      <c r="K67" s="1"/>
      <c r="L67" s="1"/>
      <c r="M67" s="1"/>
    </row>
    <row r="68" spans="2:13" x14ac:dyDescent="0.2">
      <c r="B68" s="1"/>
      <c r="C68" s="1"/>
      <c r="D68" s="1"/>
      <c r="E68" s="1"/>
      <c r="F68" s="1"/>
      <c r="G68" s="1"/>
      <c r="H68" s="1"/>
      <c r="I68" s="1"/>
      <c r="J68" s="1"/>
      <c r="K68" s="1"/>
      <c r="L68" s="1"/>
      <c r="M68" s="1"/>
    </row>
    <row r="69" spans="2:13" x14ac:dyDescent="0.2">
      <c r="B69" s="1"/>
      <c r="C69" s="1"/>
      <c r="D69" s="1"/>
      <c r="E69" s="1"/>
      <c r="F69" s="1"/>
      <c r="G69" s="1"/>
      <c r="H69" s="1"/>
      <c r="I69" s="1"/>
      <c r="J69" s="1"/>
      <c r="K69" s="1"/>
      <c r="L69" s="1"/>
      <c r="M69" s="1"/>
    </row>
    <row r="70" spans="2:13" x14ac:dyDescent="0.2">
      <c r="B70" s="1"/>
      <c r="C70" s="1"/>
      <c r="D70" s="1"/>
      <c r="E70" s="1"/>
      <c r="F70" s="1"/>
      <c r="G70" s="1"/>
      <c r="H70" s="1"/>
      <c r="I70" s="1"/>
      <c r="J70" s="1"/>
      <c r="K70" s="1"/>
      <c r="L70" s="1"/>
      <c r="M70" s="1"/>
    </row>
    <row r="71" spans="2:13" x14ac:dyDescent="0.2">
      <c r="B71" s="1"/>
      <c r="C71" s="1"/>
      <c r="D71" s="1"/>
      <c r="E71" s="1"/>
      <c r="F71" s="1"/>
      <c r="G71" s="1"/>
      <c r="H71" s="1"/>
      <c r="I71" s="1"/>
      <c r="J71" s="1"/>
      <c r="K71" s="1"/>
      <c r="L71" s="1"/>
      <c r="M71" s="1"/>
    </row>
    <row r="72" spans="2:13" x14ac:dyDescent="0.2">
      <c r="B72" s="1"/>
      <c r="C72" s="1"/>
      <c r="D72" s="1"/>
      <c r="E72" s="1"/>
      <c r="F72" s="1"/>
      <c r="G72" s="1"/>
      <c r="H72" s="1"/>
      <c r="I72" s="1"/>
      <c r="J72" s="1"/>
      <c r="K72" s="1"/>
      <c r="L72" s="1"/>
      <c r="M72" s="1"/>
    </row>
    <row r="73" spans="2:13" x14ac:dyDescent="0.2">
      <c r="B73" s="1"/>
      <c r="C73" s="1"/>
      <c r="D73" s="1"/>
      <c r="E73" s="1"/>
      <c r="F73" s="1"/>
      <c r="G73" s="1"/>
      <c r="H73" s="1"/>
      <c r="I73" s="1"/>
      <c r="J73" s="1"/>
      <c r="K73" s="1"/>
      <c r="L73" s="1"/>
      <c r="M73" s="1"/>
    </row>
    <row r="74" spans="2:13" x14ac:dyDescent="0.2">
      <c r="B74" s="1"/>
      <c r="C74" s="1"/>
      <c r="D74" s="1"/>
      <c r="E74" s="1"/>
      <c r="F74" s="1"/>
      <c r="G74" s="1"/>
      <c r="H74" s="1"/>
      <c r="I74" s="1"/>
      <c r="J74" s="1"/>
      <c r="K74" s="1"/>
      <c r="L74" s="1"/>
      <c r="M74" s="1"/>
    </row>
    <row r="75" spans="2:13" x14ac:dyDescent="0.2">
      <c r="B75" s="1"/>
      <c r="C75" s="1"/>
      <c r="D75" s="1"/>
      <c r="E75" s="1"/>
      <c r="F75" s="1"/>
      <c r="G75" s="1"/>
      <c r="H75" s="1"/>
      <c r="I75" s="1"/>
      <c r="J75" s="1"/>
      <c r="K75" s="1"/>
      <c r="L75" s="1"/>
      <c r="M75" s="1"/>
    </row>
    <row r="76" spans="2:13" x14ac:dyDescent="0.2">
      <c r="B76" s="1"/>
      <c r="C76" s="1"/>
      <c r="D76" s="1"/>
      <c r="E76" s="1"/>
      <c r="F76" s="1"/>
      <c r="G76" s="1"/>
      <c r="H76" s="1"/>
      <c r="I76" s="1"/>
      <c r="J76" s="1"/>
      <c r="K76" s="1"/>
      <c r="L76" s="1"/>
      <c r="M76" s="1"/>
    </row>
    <row r="77" spans="2:13" x14ac:dyDescent="0.2">
      <c r="B77" s="1"/>
      <c r="C77" s="1"/>
      <c r="D77" s="1"/>
      <c r="E77" s="1"/>
      <c r="F77" s="1"/>
      <c r="G77" s="1"/>
      <c r="H77" s="1"/>
      <c r="I77" s="1"/>
      <c r="J77" s="1"/>
      <c r="K77" s="1"/>
      <c r="L77" s="1"/>
      <c r="M77" s="1"/>
    </row>
    <row r="78" spans="2:13" x14ac:dyDescent="0.2">
      <c r="B78" s="1"/>
      <c r="C78" s="1"/>
      <c r="D78" s="1"/>
      <c r="E78" s="1"/>
      <c r="F78" s="1"/>
      <c r="G78" s="1"/>
      <c r="H78" s="1"/>
      <c r="I78" s="1"/>
      <c r="J78" s="1"/>
      <c r="K78" s="1"/>
      <c r="L78" s="1"/>
      <c r="M78" s="1"/>
    </row>
    <row r="79" spans="2:13" x14ac:dyDescent="0.2">
      <c r="B79" s="1"/>
      <c r="C79" s="1"/>
      <c r="D79" s="1"/>
      <c r="E79" s="1"/>
      <c r="F79" s="1"/>
      <c r="G79" s="1"/>
      <c r="H79" s="1"/>
      <c r="I79" s="1"/>
      <c r="J79" s="1"/>
      <c r="K79" s="1"/>
      <c r="L79" s="1"/>
      <c r="M79" s="1"/>
    </row>
    <row r="80" spans="2:13" x14ac:dyDescent="0.2">
      <c r="B80" s="1"/>
      <c r="C80" s="1"/>
      <c r="D80" s="1"/>
      <c r="E80" s="1"/>
      <c r="F80" s="1"/>
      <c r="G80" s="1"/>
      <c r="H80" s="1"/>
      <c r="I80" s="1"/>
      <c r="J80" s="1"/>
      <c r="K80" s="1"/>
      <c r="L80" s="1"/>
      <c r="M80" s="1"/>
    </row>
    <row r="81" spans="2:13" x14ac:dyDescent="0.2">
      <c r="B81" s="1"/>
      <c r="C81" s="1"/>
      <c r="D81" s="1"/>
      <c r="E81" s="1"/>
      <c r="F81" s="1"/>
      <c r="G81" s="1"/>
      <c r="H81" s="1"/>
      <c r="I81" s="1"/>
      <c r="J81" s="1"/>
      <c r="K81" s="1"/>
      <c r="L81" s="1"/>
      <c r="M81" s="1"/>
    </row>
    <row r="82" spans="2:13" x14ac:dyDescent="0.2">
      <c r="B82" s="1"/>
      <c r="C82" s="1"/>
      <c r="D82" s="1"/>
      <c r="E82" s="1"/>
      <c r="F82" s="1"/>
      <c r="G82" s="1"/>
      <c r="H82" s="1"/>
      <c r="I82" s="1"/>
      <c r="J82" s="1"/>
      <c r="K82" s="1"/>
      <c r="L82" s="1"/>
      <c r="M82" s="1"/>
    </row>
    <row r="83" spans="2:13" x14ac:dyDescent="0.2">
      <c r="B83" s="1"/>
      <c r="C83" s="1"/>
      <c r="D83" s="2"/>
      <c r="E83" s="1"/>
      <c r="F83" s="1"/>
      <c r="G83" s="2"/>
      <c r="H83" s="2"/>
      <c r="I83" s="2"/>
      <c r="J83" s="2"/>
      <c r="K83" s="1"/>
      <c r="L83" s="1"/>
      <c r="M83" s="1"/>
    </row>
    <row r="84" spans="2:13" x14ac:dyDescent="0.2">
      <c r="B84" s="1"/>
      <c r="C84" s="1"/>
      <c r="D84" s="1"/>
      <c r="E84" s="1"/>
      <c r="F84" s="1"/>
      <c r="G84" s="1"/>
      <c r="H84" s="1"/>
      <c r="I84" s="1"/>
      <c r="J84" s="1"/>
      <c r="K84" s="1"/>
      <c r="L84" s="1"/>
      <c r="M84" s="1"/>
    </row>
    <row r="85" spans="2:13" x14ac:dyDescent="0.2">
      <c r="B85" s="1"/>
      <c r="C85" s="1"/>
      <c r="D85" s="1"/>
      <c r="E85" s="1"/>
      <c r="F85" s="1"/>
      <c r="G85" s="1"/>
      <c r="H85" s="1"/>
      <c r="I85" s="1"/>
      <c r="J85" s="1"/>
      <c r="K85" s="1"/>
      <c r="L85" s="1"/>
      <c r="M85" s="1"/>
    </row>
    <row r="86" spans="2:13" x14ac:dyDescent="0.2">
      <c r="B86" s="1"/>
      <c r="C86" s="1"/>
      <c r="D86" s="1"/>
      <c r="E86" s="1"/>
      <c r="F86" s="1"/>
      <c r="G86" s="1"/>
      <c r="H86" s="1"/>
      <c r="I86" s="1"/>
      <c r="J86" s="1"/>
      <c r="K86" s="1"/>
      <c r="L86" s="1"/>
      <c r="M86" s="1"/>
    </row>
    <row r="87" spans="2:13" x14ac:dyDescent="0.2">
      <c r="B87" s="1"/>
      <c r="C87" s="1"/>
      <c r="D87" s="1"/>
      <c r="E87" s="1"/>
      <c r="F87" s="2"/>
      <c r="G87" s="2"/>
      <c r="H87" s="2"/>
      <c r="I87" s="2"/>
      <c r="J87" s="1"/>
      <c r="K87" s="2"/>
      <c r="L87" s="2"/>
      <c r="M87" s="2"/>
    </row>
    <row r="88" spans="2:13" x14ac:dyDescent="0.2">
      <c r="B88" s="2"/>
      <c r="C88" s="2"/>
      <c r="D88" s="2"/>
      <c r="E88" s="1"/>
      <c r="F88" s="1"/>
      <c r="G88" s="1"/>
      <c r="H88" s="1"/>
      <c r="I88" s="1"/>
      <c r="J88" s="1"/>
      <c r="K88" s="1"/>
      <c r="L88" s="1"/>
      <c r="M88" s="1"/>
    </row>
    <row r="89" spans="2:13" x14ac:dyDescent="0.2">
      <c r="B89" s="1"/>
      <c r="C89" s="2"/>
      <c r="D89" s="1"/>
      <c r="E89" s="1"/>
      <c r="F89" s="1"/>
      <c r="G89" s="1"/>
      <c r="H89" s="1"/>
      <c r="I89" s="1"/>
      <c r="J89" s="1"/>
      <c r="K89" s="1"/>
      <c r="L89" s="1"/>
      <c r="M89" s="1"/>
    </row>
    <row r="90" spans="2:13" x14ac:dyDescent="0.2">
      <c r="B90" s="2"/>
      <c r="C90" s="2"/>
      <c r="D90" s="1"/>
      <c r="E90" s="1"/>
      <c r="F90" s="1"/>
      <c r="G90" s="1"/>
      <c r="H90" s="1"/>
      <c r="I90" s="1"/>
      <c r="J90" s="1"/>
      <c r="K90" s="1"/>
      <c r="L90" s="1"/>
      <c r="M90" s="1"/>
    </row>
    <row r="91" spans="2:13" x14ac:dyDescent="0.2">
      <c r="B91" s="1"/>
      <c r="C91" s="1"/>
      <c r="D91" s="1"/>
      <c r="E91" s="1"/>
      <c r="F91" s="1"/>
      <c r="G91" s="1"/>
      <c r="H91" s="1"/>
      <c r="I91" s="1"/>
      <c r="J91" s="1"/>
      <c r="K91" s="1"/>
      <c r="L91" s="1"/>
      <c r="M91" s="1"/>
    </row>
    <row r="92" spans="2:13" x14ac:dyDescent="0.2">
      <c r="B92" s="1"/>
      <c r="C92" s="1"/>
      <c r="D92" s="1"/>
      <c r="E92" s="1"/>
      <c r="F92" s="1"/>
      <c r="G92" s="1"/>
      <c r="H92" s="1"/>
      <c r="I92" s="1"/>
      <c r="J92" s="1"/>
      <c r="K92" s="1"/>
      <c r="L92" s="1"/>
      <c r="M92" s="1"/>
    </row>
    <row r="93" spans="2:13" x14ac:dyDescent="0.2">
      <c r="B93" s="1"/>
      <c r="C93" s="1"/>
      <c r="D93" s="1"/>
      <c r="E93" s="2"/>
      <c r="F93" s="1"/>
      <c r="G93" s="1"/>
      <c r="H93" s="1"/>
      <c r="I93" s="1"/>
      <c r="J93" s="1"/>
      <c r="K93" s="1"/>
      <c r="L93" s="1"/>
      <c r="M93" s="1"/>
    </row>
    <row r="94" spans="2:13" x14ac:dyDescent="0.2">
      <c r="B94" s="1"/>
      <c r="C94" s="1"/>
      <c r="D94" s="1"/>
      <c r="E94" s="1"/>
      <c r="F94" s="1"/>
      <c r="G94" s="1"/>
      <c r="H94" s="1"/>
      <c r="I94" s="1"/>
      <c r="J94" s="1"/>
      <c r="K94" s="1"/>
      <c r="L94" s="1"/>
      <c r="M94" s="1"/>
    </row>
    <row r="95" spans="2:13" x14ac:dyDescent="0.2">
      <c r="B95" s="1"/>
      <c r="C95" s="1"/>
      <c r="D95" s="1"/>
      <c r="E95" s="1"/>
      <c r="F95" s="1"/>
      <c r="G95" s="1"/>
      <c r="H95" s="1"/>
      <c r="I95" s="1"/>
      <c r="J95" s="1"/>
      <c r="K95" s="1"/>
      <c r="L95" s="1"/>
      <c r="M95" s="1"/>
    </row>
    <row r="96" spans="2:13" x14ac:dyDescent="0.2">
      <c r="B96" s="1"/>
      <c r="C96" s="1"/>
      <c r="D96" s="1"/>
      <c r="E96" s="1"/>
      <c r="F96" s="1"/>
      <c r="G96" s="1"/>
      <c r="H96" s="1"/>
      <c r="I96" s="1"/>
      <c r="J96" s="1"/>
      <c r="K96" s="1"/>
      <c r="L96" s="1"/>
      <c r="M96" s="1"/>
    </row>
    <row r="97" spans="2:13" x14ac:dyDescent="0.2">
      <c r="B97" s="1"/>
      <c r="C97" s="1"/>
      <c r="D97" s="1"/>
      <c r="E97" s="1"/>
      <c r="F97" s="1"/>
      <c r="G97" s="1"/>
      <c r="H97" s="1"/>
      <c r="I97" s="1"/>
      <c r="J97" s="1"/>
      <c r="K97" s="1"/>
      <c r="L97" s="1"/>
      <c r="M97" s="1"/>
    </row>
    <row r="98" spans="2:13" x14ac:dyDescent="0.2">
      <c r="B98" s="1"/>
      <c r="C98" s="1"/>
      <c r="D98" s="1"/>
      <c r="E98" s="1"/>
      <c r="F98" s="1"/>
      <c r="G98" s="1"/>
      <c r="H98" s="1"/>
      <c r="I98" s="1"/>
      <c r="J98" s="1"/>
      <c r="K98" s="1"/>
      <c r="L98" s="1"/>
      <c r="M98" s="1"/>
    </row>
    <row r="99" spans="2:13" x14ac:dyDescent="0.2">
      <c r="B99" s="1"/>
      <c r="C99" s="1"/>
      <c r="D99" s="1"/>
      <c r="E99" s="1"/>
      <c r="F99" s="1"/>
      <c r="G99" s="1"/>
      <c r="H99" s="1"/>
      <c r="I99" s="1"/>
      <c r="J99" s="1"/>
      <c r="K99" s="1"/>
      <c r="L99" s="1"/>
      <c r="M99" s="1"/>
    </row>
    <row r="100" spans="2:13" x14ac:dyDescent="0.2">
      <c r="B100" s="1"/>
      <c r="C100" s="1"/>
      <c r="D100" s="1"/>
      <c r="E100" s="1"/>
      <c r="F100" s="1"/>
      <c r="G100" s="1"/>
      <c r="H100" s="1"/>
      <c r="I100" s="1"/>
      <c r="J100" s="1"/>
      <c r="K100" s="1"/>
      <c r="L100" s="1"/>
      <c r="M100" s="1"/>
    </row>
    <row r="101" spans="2:13" x14ac:dyDescent="0.2">
      <c r="B101" s="1"/>
      <c r="C101" s="1"/>
      <c r="D101" s="1"/>
      <c r="E101" s="1"/>
      <c r="F101" s="1"/>
      <c r="G101" s="1"/>
      <c r="H101" s="1"/>
      <c r="I101" s="1"/>
      <c r="J101" s="1"/>
      <c r="K101" s="1"/>
      <c r="L101" s="1"/>
      <c r="M101" s="1"/>
    </row>
    <row r="102" spans="2:13" x14ac:dyDescent="0.2">
      <c r="B102" s="1"/>
      <c r="C102" s="1"/>
      <c r="D102" s="1"/>
      <c r="E102" s="1"/>
      <c r="F102" s="1"/>
      <c r="G102" s="1"/>
      <c r="H102" s="1"/>
      <c r="I102" s="1"/>
      <c r="J102" s="1"/>
      <c r="K102" s="1"/>
      <c r="L102" s="1"/>
      <c r="M102" s="1"/>
    </row>
    <row r="103" spans="2:13" x14ac:dyDescent="0.2">
      <c r="B103" s="1"/>
      <c r="C103" s="1"/>
      <c r="D103" s="1"/>
      <c r="E103" s="1"/>
      <c r="F103" s="1"/>
      <c r="G103" s="1"/>
      <c r="H103" s="1"/>
      <c r="I103" s="1"/>
      <c r="J103" s="1"/>
      <c r="K103" s="1"/>
      <c r="L103" s="1"/>
      <c r="M103" s="1"/>
    </row>
    <row r="104" spans="2:13" x14ac:dyDescent="0.2">
      <c r="B104" s="1"/>
      <c r="C104" s="1"/>
      <c r="D104" s="1"/>
      <c r="E104" s="1"/>
      <c r="F104" s="1"/>
      <c r="G104" s="1"/>
      <c r="H104" s="1"/>
      <c r="I104" s="1"/>
      <c r="J104" s="1"/>
      <c r="K104" s="1"/>
      <c r="L104" s="1"/>
      <c r="M104" s="1"/>
    </row>
    <row r="105" spans="2:13" x14ac:dyDescent="0.2">
      <c r="B105" s="1"/>
      <c r="C105" s="1"/>
      <c r="D105" s="1"/>
      <c r="E105" s="1"/>
      <c r="F105" s="1"/>
      <c r="G105" s="1"/>
      <c r="H105" s="1"/>
      <c r="I105" s="1"/>
      <c r="J105" s="1"/>
      <c r="K105" s="1"/>
      <c r="L105" s="1"/>
      <c r="M105" s="1"/>
    </row>
    <row r="106" spans="2:13" x14ac:dyDescent="0.2">
      <c r="B106" s="1"/>
      <c r="C106" s="1"/>
      <c r="D106" s="1"/>
      <c r="E106" s="1"/>
      <c r="F106" s="1"/>
      <c r="G106" s="1"/>
      <c r="H106" s="1"/>
      <c r="I106" s="1"/>
      <c r="J106" s="1"/>
      <c r="K106" s="1"/>
      <c r="L106" s="1"/>
      <c r="M106" s="1"/>
    </row>
    <row r="107" spans="2:13" x14ac:dyDescent="0.2">
      <c r="B107" s="1"/>
      <c r="C107" s="1"/>
      <c r="D107" s="1"/>
      <c r="E107" s="1"/>
      <c r="F107" s="1"/>
      <c r="G107" s="1"/>
      <c r="H107" s="1"/>
      <c r="I107" s="1"/>
      <c r="J107" s="1"/>
      <c r="K107" s="1"/>
      <c r="L107" s="1"/>
      <c r="M107" s="1"/>
    </row>
    <row r="108" spans="2:13" x14ac:dyDescent="0.2">
      <c r="B108" s="1"/>
      <c r="C108" s="1"/>
      <c r="D108" s="1"/>
      <c r="E108" s="1"/>
      <c r="F108" s="1"/>
      <c r="G108" s="1"/>
      <c r="H108" s="1"/>
      <c r="I108" s="1"/>
      <c r="J108" s="1"/>
      <c r="K108" s="1"/>
      <c r="L108" s="1"/>
      <c r="M108" s="1"/>
    </row>
    <row r="109" spans="2:13" x14ac:dyDescent="0.2">
      <c r="B109" s="1"/>
      <c r="C109" s="1"/>
      <c r="D109" s="1"/>
      <c r="E109" s="1"/>
      <c r="F109" s="1"/>
      <c r="G109" s="1"/>
      <c r="H109" s="1"/>
      <c r="I109" s="1"/>
      <c r="J109" s="1"/>
      <c r="K109" s="1"/>
      <c r="L109" s="1"/>
      <c r="M109" s="1"/>
    </row>
    <row r="110" spans="2:13" x14ac:dyDescent="0.2">
      <c r="B110" s="1"/>
      <c r="C110" s="1"/>
      <c r="D110" s="1"/>
      <c r="E110" s="1"/>
      <c r="F110" s="1"/>
      <c r="G110" s="1"/>
      <c r="H110" s="1"/>
      <c r="I110" s="1"/>
      <c r="J110" s="1"/>
      <c r="K110" s="1"/>
      <c r="L110" s="1"/>
      <c r="M110" s="1"/>
    </row>
    <row r="111" spans="2:13" x14ac:dyDescent="0.2">
      <c r="B111" s="1"/>
      <c r="C111" s="1"/>
      <c r="D111" s="1"/>
      <c r="E111" s="1"/>
      <c r="F111" s="1"/>
      <c r="G111" s="1"/>
      <c r="H111" s="1"/>
      <c r="I111" s="1"/>
      <c r="J111" s="1"/>
      <c r="K111" s="1"/>
      <c r="L111" s="1"/>
      <c r="M111" s="1"/>
    </row>
    <row r="112" spans="2:13" x14ac:dyDescent="0.2">
      <c r="B112" s="1"/>
      <c r="C112" s="1"/>
      <c r="D112" s="1"/>
      <c r="E112" s="1"/>
      <c r="F112" s="1"/>
      <c r="G112" s="1"/>
      <c r="H112" s="1"/>
      <c r="I112" s="1"/>
      <c r="J112" s="1"/>
      <c r="K112" s="1"/>
      <c r="L112" s="1"/>
      <c r="M112" s="1"/>
    </row>
    <row r="113" spans="2:13" x14ac:dyDescent="0.2">
      <c r="B113" s="1"/>
      <c r="C113" s="1"/>
      <c r="D113" s="1"/>
      <c r="E113" s="1"/>
      <c r="F113" s="1"/>
      <c r="G113" s="1"/>
      <c r="H113" s="1"/>
      <c r="I113" s="1"/>
      <c r="J113" s="1"/>
      <c r="K113" s="1"/>
      <c r="L113" s="1"/>
      <c r="M113" s="1"/>
    </row>
    <row r="114" spans="2:13" x14ac:dyDescent="0.2">
      <c r="B114" s="1"/>
      <c r="C114" s="1"/>
      <c r="D114" s="1"/>
      <c r="E114" s="1"/>
      <c r="F114" s="1"/>
      <c r="G114" s="1"/>
      <c r="H114" s="1"/>
      <c r="I114" s="1"/>
      <c r="J114" s="1"/>
      <c r="K114" s="1"/>
      <c r="L114" s="1"/>
      <c r="M114" s="1"/>
    </row>
    <row r="115" spans="2:13" x14ac:dyDescent="0.2">
      <c r="B115" s="1"/>
      <c r="C115" s="1"/>
      <c r="D115" s="1"/>
      <c r="E115" s="1"/>
      <c r="F115" s="1"/>
      <c r="G115" s="1"/>
      <c r="H115" s="1"/>
      <c r="I115" s="1"/>
      <c r="J115" s="1"/>
      <c r="K115" s="1"/>
      <c r="L115" s="1"/>
      <c r="M115" s="1"/>
    </row>
    <row r="116" spans="2:13" x14ac:dyDescent="0.2">
      <c r="B116" s="1"/>
      <c r="C116" s="1"/>
      <c r="D116" s="1"/>
      <c r="E116" s="1"/>
      <c r="F116" s="1"/>
      <c r="G116" s="1"/>
      <c r="H116" s="1"/>
      <c r="I116" s="1"/>
      <c r="J116" s="1"/>
      <c r="K116" s="1"/>
      <c r="L116" s="1"/>
      <c r="M116" s="1"/>
    </row>
    <row r="117" spans="2:13" x14ac:dyDescent="0.2">
      <c r="B117" s="1"/>
      <c r="C117" s="1"/>
      <c r="D117" s="1"/>
      <c r="E117" s="1"/>
      <c r="F117" s="1"/>
      <c r="G117" s="1"/>
      <c r="H117" s="1"/>
      <c r="I117" s="1"/>
      <c r="J117" s="1"/>
      <c r="K117" s="1"/>
      <c r="L117" s="1"/>
      <c r="M117" s="1"/>
    </row>
    <row r="118" spans="2:13" x14ac:dyDescent="0.2">
      <c r="B118" s="1"/>
      <c r="C118" s="1"/>
      <c r="D118" s="1"/>
      <c r="E118" s="1"/>
      <c r="F118" s="1"/>
      <c r="G118" s="1"/>
      <c r="H118" s="1"/>
      <c r="I118" s="1"/>
      <c r="J118" s="1"/>
      <c r="K118" s="1"/>
      <c r="L118" s="1"/>
      <c r="M118" s="1"/>
    </row>
    <row r="119" spans="2:13" x14ac:dyDescent="0.2">
      <c r="B119" s="1"/>
      <c r="C119" s="1"/>
      <c r="D119" s="1"/>
      <c r="E119" s="1"/>
      <c r="F119" s="1"/>
      <c r="G119" s="1"/>
      <c r="H119" s="1"/>
      <c r="I119" s="1"/>
      <c r="J119" s="1"/>
      <c r="K119" s="1"/>
      <c r="L119" s="1"/>
      <c r="M119" s="1"/>
    </row>
    <row r="120" spans="2:13" x14ac:dyDescent="0.2">
      <c r="B120" s="1"/>
      <c r="C120" s="1"/>
      <c r="D120" s="1"/>
      <c r="E120" s="1"/>
      <c r="F120" s="1"/>
      <c r="G120" s="1"/>
      <c r="H120" s="1"/>
      <c r="I120" s="1"/>
      <c r="J120" s="1"/>
      <c r="K120" s="1"/>
      <c r="L120" s="1"/>
      <c r="M120" s="1"/>
    </row>
    <row r="121" spans="2:13" x14ac:dyDescent="0.2">
      <c r="B121" s="1"/>
      <c r="C121" s="1"/>
      <c r="D121" s="1"/>
      <c r="E121" s="1"/>
      <c r="F121" s="1"/>
      <c r="G121" s="1"/>
      <c r="H121" s="1"/>
      <c r="I121" s="1"/>
      <c r="J121" s="1"/>
      <c r="K121" s="1"/>
      <c r="L121" s="1"/>
      <c r="M121" s="1"/>
    </row>
    <row r="122" spans="2:13" x14ac:dyDescent="0.2">
      <c r="B122" s="1"/>
      <c r="C122" s="1"/>
      <c r="D122" s="1"/>
      <c r="E122" s="1"/>
      <c r="F122" s="1"/>
      <c r="G122" s="1"/>
      <c r="H122" s="1"/>
      <c r="I122" s="1"/>
      <c r="J122" s="1"/>
      <c r="K122" s="1"/>
      <c r="L122" s="1"/>
      <c r="M122" s="1"/>
    </row>
    <row r="123" spans="2:13" x14ac:dyDescent="0.2">
      <c r="B123" s="1"/>
      <c r="C123" s="1"/>
      <c r="D123" s="1"/>
      <c r="E123" s="1"/>
      <c r="F123" s="1"/>
      <c r="G123" s="1"/>
      <c r="H123" s="1"/>
      <c r="I123" s="1"/>
      <c r="J123" s="1"/>
      <c r="K123" s="1"/>
      <c r="L123" s="1"/>
      <c r="M123" s="1"/>
    </row>
    <row r="124" spans="2:13" x14ac:dyDescent="0.2">
      <c r="B124" s="1"/>
      <c r="C124" s="1"/>
      <c r="D124" s="1"/>
      <c r="E124" s="1"/>
      <c r="F124" s="1"/>
      <c r="G124" s="1"/>
      <c r="H124" s="1"/>
      <c r="I124" s="1"/>
      <c r="J124" s="1"/>
      <c r="K124" s="1"/>
      <c r="L124" s="1"/>
      <c r="M124" s="1"/>
    </row>
    <row r="125" spans="2:13" x14ac:dyDescent="0.2">
      <c r="B125" s="1"/>
      <c r="C125" s="1"/>
      <c r="D125" s="1"/>
      <c r="E125" s="1"/>
      <c r="F125" s="1"/>
      <c r="G125" s="1"/>
      <c r="H125" s="1"/>
      <c r="I125" s="1"/>
      <c r="J125" s="1"/>
      <c r="K125" s="1"/>
      <c r="L125" s="1"/>
      <c r="M125" s="1"/>
    </row>
    <row r="126" spans="2:13" x14ac:dyDescent="0.2">
      <c r="B126" s="1"/>
      <c r="C126" s="1"/>
      <c r="D126" s="1"/>
      <c r="E126" s="1"/>
      <c r="F126" s="1"/>
      <c r="G126" s="1"/>
      <c r="H126" s="1"/>
      <c r="I126" s="1"/>
      <c r="J126" s="1"/>
      <c r="K126" s="1"/>
      <c r="L126" s="1"/>
      <c r="M126" s="1"/>
    </row>
    <row r="127" spans="2:13" x14ac:dyDescent="0.2">
      <c r="B127" s="1"/>
      <c r="C127" s="1"/>
      <c r="D127" s="1"/>
      <c r="E127" s="1"/>
      <c r="F127" s="1"/>
      <c r="G127" s="1"/>
      <c r="H127" s="1"/>
      <c r="I127" s="1"/>
      <c r="J127" s="1"/>
      <c r="K127" s="1"/>
      <c r="L127" s="1"/>
      <c r="M127" s="1"/>
    </row>
    <row r="128" spans="2:13" x14ac:dyDescent="0.2">
      <c r="B128" s="1"/>
      <c r="C128" s="1"/>
      <c r="D128" s="1"/>
      <c r="E128" s="1"/>
      <c r="F128" s="1"/>
      <c r="G128" s="1"/>
      <c r="H128" s="1"/>
      <c r="I128" s="1"/>
      <c r="J128" s="1"/>
      <c r="K128" s="1"/>
      <c r="L128" s="1"/>
      <c r="M128" s="1"/>
    </row>
    <row r="129" spans="2:13" x14ac:dyDescent="0.2">
      <c r="B129" s="1"/>
      <c r="C129" s="1"/>
      <c r="D129" s="1"/>
      <c r="E129" s="1"/>
      <c r="F129" s="1"/>
      <c r="G129" s="1"/>
      <c r="H129" s="1"/>
      <c r="I129" s="1"/>
      <c r="J129" s="1"/>
      <c r="K129" s="1"/>
      <c r="L129" s="1"/>
      <c r="M129" s="1"/>
    </row>
    <row r="130" spans="2:13" x14ac:dyDescent="0.2">
      <c r="B130" s="1"/>
      <c r="C130" s="1"/>
      <c r="D130" s="1"/>
      <c r="E130" s="1"/>
      <c r="F130" s="1"/>
      <c r="G130" s="1"/>
      <c r="H130" s="1"/>
      <c r="I130" s="1"/>
      <c r="J130" s="1"/>
      <c r="K130" s="1"/>
      <c r="L130" s="1"/>
      <c r="M130" s="1"/>
    </row>
    <row r="131" spans="2:13" x14ac:dyDescent="0.2">
      <c r="B131" s="1"/>
      <c r="C131" s="1"/>
      <c r="D131" s="1"/>
      <c r="E131" s="1"/>
      <c r="F131" s="1"/>
      <c r="G131" s="1"/>
      <c r="H131" s="1"/>
      <c r="I131" s="1"/>
      <c r="J131" s="1"/>
      <c r="K131" s="1"/>
      <c r="L131" s="1"/>
      <c r="M131" s="1"/>
    </row>
    <row r="132" spans="2:13" x14ac:dyDescent="0.2">
      <c r="B132" s="1"/>
      <c r="C132" s="1"/>
      <c r="D132" s="1"/>
      <c r="E132" s="1"/>
      <c r="F132" s="1"/>
      <c r="G132" s="1"/>
      <c r="H132" s="1"/>
      <c r="I132" s="1"/>
      <c r="J132" s="1"/>
      <c r="K132" s="1"/>
      <c r="L132" s="1"/>
      <c r="M132" s="1"/>
    </row>
    <row r="133" spans="2:13" x14ac:dyDescent="0.2">
      <c r="B133" s="3"/>
      <c r="C133" s="3"/>
      <c r="D133" s="3"/>
      <c r="E133" s="3"/>
      <c r="F133" s="3"/>
      <c r="G133" s="3"/>
      <c r="H133" s="3"/>
      <c r="I133" s="3"/>
      <c r="J133" s="3"/>
      <c r="K133" s="3"/>
      <c r="L133" s="3"/>
      <c r="M133" s="3"/>
    </row>
    <row r="134" spans="2:13" x14ac:dyDescent="0.2">
      <c r="B134" s="3"/>
      <c r="C134" s="3"/>
      <c r="D134" s="3"/>
      <c r="E134" s="3"/>
      <c r="F134" s="3"/>
      <c r="G134" s="3"/>
      <c r="H134" s="3"/>
      <c r="I134" s="3"/>
      <c r="J134" s="3"/>
      <c r="K134" s="3"/>
      <c r="L134" s="3"/>
      <c r="M134" s="3"/>
    </row>
    <row r="135" spans="2:13" x14ac:dyDescent="0.2">
      <c r="B135" s="3"/>
      <c r="C135" s="3"/>
      <c r="D135" s="3"/>
      <c r="E135" s="3"/>
      <c r="F135" s="3"/>
      <c r="G135" s="3"/>
      <c r="H135" s="3"/>
      <c r="I135" s="3"/>
      <c r="J135" s="3"/>
      <c r="K135" s="3"/>
      <c r="L135" s="3"/>
      <c r="M135" s="3"/>
    </row>
    <row r="136" spans="2:13" x14ac:dyDescent="0.2">
      <c r="B136" s="3"/>
      <c r="C136" s="3"/>
      <c r="D136" s="3"/>
      <c r="E136" s="3"/>
      <c r="F136" s="3"/>
      <c r="G136" s="3"/>
      <c r="H136" s="3"/>
      <c r="I136" s="3"/>
      <c r="J136" s="3"/>
      <c r="K136" s="3"/>
      <c r="L136" s="3"/>
      <c r="M136" s="3"/>
    </row>
    <row r="137" spans="2:13" x14ac:dyDescent="0.2">
      <c r="B137" s="3"/>
      <c r="C137" s="3"/>
      <c r="D137" s="3"/>
      <c r="E137" s="3"/>
      <c r="F137" s="3"/>
      <c r="G137" s="3"/>
      <c r="H137" s="3"/>
      <c r="I137" s="3"/>
      <c r="J137" s="3"/>
      <c r="K137" s="3"/>
      <c r="L137" s="3"/>
      <c r="M137" s="3"/>
    </row>
    <row r="138" spans="2:13" x14ac:dyDescent="0.2">
      <c r="B138" s="3"/>
      <c r="C138" s="3"/>
      <c r="D138" s="3"/>
      <c r="E138" s="3"/>
      <c r="F138" s="3"/>
      <c r="G138" s="3"/>
      <c r="H138" s="3"/>
      <c r="I138" s="3"/>
      <c r="J138" s="3"/>
      <c r="K138" s="3"/>
      <c r="L138" s="3"/>
      <c r="M138" s="3"/>
    </row>
    <row r="139" spans="2:13" x14ac:dyDescent="0.2">
      <c r="B139" s="3"/>
      <c r="C139" s="3"/>
      <c r="D139" s="3"/>
      <c r="E139" s="3"/>
      <c r="F139" s="3"/>
      <c r="G139" s="3"/>
      <c r="H139" s="3"/>
      <c r="I139" s="3"/>
      <c r="J139" s="3"/>
      <c r="K139" s="3"/>
      <c r="L139" s="3"/>
      <c r="M139" s="3"/>
    </row>
    <row r="140" spans="2:13" x14ac:dyDescent="0.2">
      <c r="B140" s="3"/>
      <c r="C140" s="3"/>
      <c r="D140" s="3"/>
      <c r="E140" s="3"/>
      <c r="F140" s="3"/>
      <c r="G140" s="3"/>
      <c r="H140" s="3"/>
      <c r="I140" s="3"/>
      <c r="J140" s="3"/>
      <c r="K140" s="3"/>
      <c r="L140" s="3"/>
      <c r="M140" s="3"/>
    </row>
    <row r="141" spans="2:13" x14ac:dyDescent="0.2">
      <c r="B141" s="3"/>
      <c r="C141" s="3"/>
      <c r="D141" s="3"/>
      <c r="E141" s="3"/>
      <c r="F141" s="3"/>
      <c r="G141" s="3"/>
      <c r="H141" s="3"/>
      <c r="I141" s="3"/>
      <c r="J141" s="3"/>
      <c r="K141" s="3"/>
      <c r="L141" s="3"/>
      <c r="M141" s="3"/>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49">
    <cfRule type="top10" dxfId="1525" priority="109" bottom="1" rank="1"/>
    <cfRule type="top10" dxfId="1524" priority="110" rank="1"/>
  </conditionalFormatting>
  <conditionalFormatting sqref="C5:C49">
    <cfRule type="top10" dxfId="1523" priority="25" bottom="1" rank="1"/>
    <cfRule type="top10" dxfId="1522" priority="26" rank="1"/>
  </conditionalFormatting>
  <conditionalFormatting sqref="D5:D49">
    <cfRule type="top10" dxfId="1521" priority="23" bottom="1" rank="1"/>
    <cfRule type="top10" dxfId="1520" priority="24" rank="1"/>
  </conditionalFormatting>
  <conditionalFormatting sqref="E5:E49">
    <cfRule type="top10" dxfId="1519" priority="21" bottom="1" rank="1"/>
    <cfRule type="top10" dxfId="1518" priority="22" rank="1"/>
  </conditionalFormatting>
  <conditionalFormatting sqref="F5:F49">
    <cfRule type="top10" dxfId="1517" priority="19" bottom="1" rank="1"/>
    <cfRule type="top10" dxfId="1516" priority="20" rank="1"/>
  </conditionalFormatting>
  <conditionalFormatting sqref="G5:G49">
    <cfRule type="top10" dxfId="1515" priority="17" bottom="1" rank="1"/>
    <cfRule type="top10" dxfId="1514" priority="18" rank="1"/>
  </conditionalFormatting>
  <conditionalFormatting sqref="H5:H49">
    <cfRule type="top10" dxfId="1513" priority="15" bottom="1" rank="1"/>
    <cfRule type="top10" dxfId="1512" priority="16" rank="1"/>
  </conditionalFormatting>
  <conditionalFormatting sqref="I5:I49">
    <cfRule type="top10" dxfId="1511" priority="13" bottom="1" rank="1"/>
    <cfRule type="top10" dxfId="1510" priority="14" rank="1"/>
  </conditionalFormatting>
  <conditionalFormatting sqref="J5:J49">
    <cfRule type="top10" dxfId="1509" priority="11" bottom="1" rank="1"/>
    <cfRule type="top10" dxfId="1508" priority="12" rank="1"/>
  </conditionalFormatting>
  <conditionalFormatting sqref="K5:K49">
    <cfRule type="top10" dxfId="1507" priority="9" bottom="1" rank="1"/>
    <cfRule type="top10" dxfId="1506" priority="10" rank="1"/>
  </conditionalFormatting>
  <conditionalFormatting sqref="L5:L49">
    <cfRule type="top10" dxfId="1505" priority="7" bottom="1" rank="1"/>
    <cfRule type="top10" dxfId="1504" priority="8" rank="1"/>
  </conditionalFormatting>
  <conditionalFormatting sqref="M5:M49">
    <cfRule type="top10" dxfId="1503" priority="5" bottom="1" rank="1"/>
    <cfRule type="top10" dxfId="1502" priority="6" rank="1"/>
  </conditionalFormatting>
  <conditionalFormatting sqref="N5:N49">
    <cfRule type="top10" dxfId="1501" priority="3" bottom="1" rank="1"/>
    <cfRule type="top10" dxfId="1500" priority="4"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BD766-94C8-47D0-9C4D-407C95E39A97}">
  <dimension ref="A1:BM73"/>
  <sheetViews>
    <sheetView topLeftCell="AV1" zoomScale="75" zoomScaleNormal="75" workbookViewId="0">
      <pane ySplit="1" topLeftCell="A19" activePane="bottomLeft" state="frozen"/>
      <selection pane="bottomLeft" activeCell="BG79" sqref="BG79"/>
    </sheetView>
  </sheetViews>
  <sheetFormatPr defaultRowHeight="12.75" x14ac:dyDescent="0.2"/>
  <cols>
    <col min="1" max="1" width="12.140625" style="139" bestFit="1" customWidth="1"/>
    <col min="58" max="58" width="3.85546875" customWidth="1"/>
    <col min="59" max="59" width="9.140625" customWidth="1"/>
    <col min="60" max="60" width="8.7109375" customWidth="1"/>
    <col min="61" max="63" width="8.140625" customWidth="1"/>
  </cols>
  <sheetData>
    <row r="1" spans="1:65" x14ac:dyDescent="0.2">
      <c r="A1" s="139" t="s">
        <v>1</v>
      </c>
      <c r="B1" s="148" t="s">
        <v>98</v>
      </c>
      <c r="C1" s="148" t="s">
        <v>99</v>
      </c>
      <c r="D1" s="148" t="s">
        <v>100</v>
      </c>
      <c r="E1" s="148" t="s">
        <v>101</v>
      </c>
      <c r="F1" s="148" t="s">
        <v>102</v>
      </c>
      <c r="G1" s="148" t="s">
        <v>108</v>
      </c>
      <c r="H1" s="148" t="s">
        <v>106</v>
      </c>
      <c r="I1" s="148" t="s">
        <v>107</v>
      </c>
      <c r="J1" s="148" t="s">
        <v>116</v>
      </c>
      <c r="K1" s="148" t="s">
        <v>121</v>
      </c>
      <c r="L1" s="148" t="s">
        <v>114</v>
      </c>
      <c r="M1" s="148" t="s">
        <v>174</v>
      </c>
      <c r="N1" s="148" t="s">
        <v>119</v>
      </c>
      <c r="O1" s="148" t="s">
        <v>118</v>
      </c>
      <c r="P1" s="148" t="s">
        <v>111</v>
      </c>
      <c r="Q1" s="148" t="s">
        <v>122</v>
      </c>
      <c r="R1" s="148" t="s">
        <v>115</v>
      </c>
      <c r="S1" s="148" t="s">
        <v>127</v>
      </c>
      <c r="T1" s="148" t="s">
        <v>130</v>
      </c>
      <c r="U1" s="148" t="s">
        <v>129</v>
      </c>
      <c r="V1" s="148" t="s">
        <v>120</v>
      </c>
      <c r="W1" s="148" t="s">
        <v>131</v>
      </c>
      <c r="X1" s="148" t="s">
        <v>132</v>
      </c>
      <c r="Y1" s="148" t="s">
        <v>133</v>
      </c>
      <c r="Z1" s="148" t="s">
        <v>134</v>
      </c>
      <c r="AA1" s="148" t="s">
        <v>136</v>
      </c>
      <c r="AB1" s="148" t="s">
        <v>593</v>
      </c>
      <c r="AC1" s="148" t="s">
        <v>615</v>
      </c>
      <c r="AD1" s="148" t="s">
        <v>138</v>
      </c>
      <c r="AE1" s="148" t="s">
        <v>137</v>
      </c>
      <c r="AF1" s="148" t="s">
        <v>139</v>
      </c>
      <c r="AG1" s="148" t="s">
        <v>141</v>
      </c>
      <c r="AH1" s="148" t="s">
        <v>140</v>
      </c>
      <c r="AI1" s="148" t="s">
        <v>142</v>
      </c>
      <c r="AJ1" s="148" t="s">
        <v>146</v>
      </c>
      <c r="AK1" s="148" t="s">
        <v>148</v>
      </c>
      <c r="AL1" s="148" t="s">
        <v>144</v>
      </c>
      <c r="AM1" s="148" t="s">
        <v>113</v>
      </c>
      <c r="AN1" s="148" t="s">
        <v>158</v>
      </c>
      <c r="AO1" s="148" t="s">
        <v>619</v>
      </c>
      <c r="AP1" s="148" t="s">
        <v>112</v>
      </c>
      <c r="AQ1" s="148" t="s">
        <v>150</v>
      </c>
      <c r="AR1" s="148" t="s">
        <v>151</v>
      </c>
      <c r="AS1" s="148" t="s">
        <v>157</v>
      </c>
      <c r="AT1" s="148" t="s">
        <v>155</v>
      </c>
      <c r="AU1" s="148" t="s">
        <v>154</v>
      </c>
      <c r="AV1" s="148" t="s">
        <v>156</v>
      </c>
      <c r="AW1" s="148" t="s">
        <v>581</v>
      </c>
      <c r="AX1" s="148" t="s">
        <v>161</v>
      </c>
      <c r="AY1" s="148" t="s">
        <v>163</v>
      </c>
      <c r="AZ1" s="148" t="s">
        <v>162</v>
      </c>
      <c r="BA1" s="148" t="s">
        <v>165</v>
      </c>
      <c r="BB1" s="148" t="s">
        <v>167</v>
      </c>
      <c r="BC1" s="148" t="s">
        <v>170</v>
      </c>
      <c r="BD1" s="148" t="s">
        <v>171</v>
      </c>
      <c r="BE1" s="148" t="s">
        <v>172</v>
      </c>
      <c r="BF1" s="148"/>
      <c r="BG1" s="139" t="s">
        <v>1</v>
      </c>
      <c r="BH1" s="148" t="s">
        <v>622</v>
      </c>
      <c r="BI1" s="231" t="s">
        <v>625</v>
      </c>
      <c r="BJ1" s="231" t="s">
        <v>626</v>
      </c>
      <c r="BK1" s="148" t="s">
        <v>611</v>
      </c>
      <c r="BL1" s="227" t="s">
        <v>616</v>
      </c>
      <c r="BM1" s="9"/>
    </row>
    <row r="2" spans="1:65" x14ac:dyDescent="0.2">
      <c r="A2" s="139">
        <v>1966</v>
      </c>
      <c r="B2" s="5"/>
      <c r="C2" s="5">
        <v>3266.6940000000004</v>
      </c>
      <c r="D2" s="5">
        <v>2710.942</v>
      </c>
      <c r="E2" s="5"/>
      <c r="F2" s="5"/>
      <c r="G2" s="5">
        <v>2447.7979999999998</v>
      </c>
      <c r="H2" s="5"/>
      <c r="I2" s="5">
        <v>2831.288</v>
      </c>
      <c r="J2" s="5"/>
      <c r="K2" s="5"/>
      <c r="L2" s="5"/>
      <c r="M2" s="5"/>
      <c r="N2" s="5"/>
      <c r="O2" s="5">
        <v>3488.4360000000001</v>
      </c>
      <c r="P2" s="5"/>
      <c r="Q2" s="5"/>
      <c r="R2" s="5"/>
      <c r="S2" s="5"/>
      <c r="T2" s="5"/>
      <c r="U2" s="5"/>
      <c r="V2" s="5"/>
      <c r="W2" s="5"/>
      <c r="X2" s="5"/>
      <c r="Y2" s="5"/>
      <c r="Z2" s="5"/>
      <c r="AA2" s="5"/>
      <c r="AB2" s="5"/>
      <c r="AC2" s="5"/>
      <c r="AD2" s="5"/>
      <c r="AE2" s="5"/>
      <c r="AF2" s="5">
        <v>3737.3559999999993</v>
      </c>
      <c r="AG2" s="5"/>
      <c r="AH2" s="5"/>
      <c r="AI2" s="5"/>
      <c r="AJ2" s="5"/>
      <c r="AK2" s="5"/>
      <c r="AL2" s="5"/>
      <c r="AM2" s="5"/>
      <c r="AN2" s="5"/>
      <c r="AO2" s="5">
        <v>3580.384</v>
      </c>
      <c r="AP2" s="5"/>
      <c r="AQ2" s="5"/>
      <c r="AR2" s="5"/>
      <c r="AS2" s="5">
        <v>2584.1960000000004</v>
      </c>
      <c r="AT2" s="5">
        <v>3469.64</v>
      </c>
      <c r="AU2" s="5"/>
      <c r="AV2" s="5"/>
      <c r="AW2" s="5"/>
      <c r="AX2" s="5"/>
      <c r="AY2" s="5">
        <v>4113.0219999999999</v>
      </c>
      <c r="AZ2" s="5"/>
      <c r="BA2" s="5"/>
      <c r="BB2" s="5"/>
      <c r="BC2" s="5"/>
      <c r="BD2" s="5"/>
      <c r="BE2" s="5"/>
      <c r="BF2" s="5"/>
      <c r="BG2" s="139">
        <v>1966</v>
      </c>
      <c r="BH2" s="171">
        <f>AVERAGE($B2:$BE2)</f>
        <v>3222.9756000000002</v>
      </c>
      <c r="BI2" s="171">
        <f>BH2-MIN($B2:$BE2)</f>
        <v>775.17760000000044</v>
      </c>
      <c r="BJ2" s="171">
        <f>MAX($B2:$BE2)-BH2</f>
        <v>890.04639999999972</v>
      </c>
      <c r="BK2" s="131">
        <f t="shared" ref="BK2:BK33" si="0">RANK(BH2,$BH$2:$BH$61,0)</f>
        <v>5</v>
      </c>
      <c r="BL2" s="131">
        <f>COUNT(B2:BG2)</f>
        <v>11</v>
      </c>
    </row>
    <row r="3" spans="1:65" x14ac:dyDescent="0.2">
      <c r="A3" s="139">
        <v>1967</v>
      </c>
      <c r="B3" s="5"/>
      <c r="C3" s="5">
        <v>3329.1780000000008</v>
      </c>
      <c r="D3" s="5">
        <v>2612.8979999999997</v>
      </c>
      <c r="E3" s="5"/>
      <c r="F3" s="5"/>
      <c r="G3" s="5">
        <v>2053.59</v>
      </c>
      <c r="H3" s="5"/>
      <c r="I3" s="5">
        <v>2191.4079999999999</v>
      </c>
      <c r="J3" s="5"/>
      <c r="K3" s="5"/>
      <c r="L3" s="5"/>
      <c r="M3" s="5"/>
      <c r="N3" s="5"/>
      <c r="O3" s="5">
        <v>2210.308</v>
      </c>
      <c r="P3" s="5"/>
      <c r="Q3" s="5">
        <v>3291.3320000000003</v>
      </c>
      <c r="R3" s="5"/>
      <c r="S3" s="5"/>
      <c r="T3" s="5"/>
      <c r="U3" s="5"/>
      <c r="V3" s="5"/>
      <c r="W3" s="5"/>
      <c r="X3" s="5"/>
      <c r="Y3" s="5"/>
      <c r="Z3" s="5"/>
      <c r="AA3" s="5"/>
      <c r="AB3" s="5"/>
      <c r="AC3" s="5"/>
      <c r="AD3" s="5"/>
      <c r="AE3" s="5"/>
      <c r="AF3" s="5">
        <v>3050.5400000000004</v>
      </c>
      <c r="AG3" s="5"/>
      <c r="AH3" s="5"/>
      <c r="AI3" s="5"/>
      <c r="AJ3" s="5"/>
      <c r="AK3" s="5"/>
      <c r="AL3" s="5"/>
      <c r="AM3" s="5"/>
      <c r="AN3" s="5"/>
      <c r="AO3" s="5">
        <v>3164.078</v>
      </c>
      <c r="AP3" s="5"/>
      <c r="AQ3" s="5"/>
      <c r="AR3" s="5"/>
      <c r="AS3" s="5">
        <v>2023.3639999999996</v>
      </c>
      <c r="AT3" s="5">
        <v>3454.4000000000005</v>
      </c>
      <c r="AU3" s="5"/>
      <c r="AV3" s="5"/>
      <c r="AW3" s="5"/>
      <c r="AX3" s="5">
        <v>2480.5639999999994</v>
      </c>
      <c r="AY3" s="5"/>
      <c r="AZ3" s="5"/>
      <c r="BA3" s="5"/>
      <c r="BB3" s="5"/>
      <c r="BC3" s="5"/>
      <c r="BD3" s="5"/>
      <c r="BE3" s="5"/>
      <c r="BF3" s="5"/>
      <c r="BG3" s="139"/>
      <c r="BH3" s="171">
        <f t="shared" ref="BH3:BH55" si="1">AVERAGE(B3:BE3)</f>
        <v>2714.6963636363639</v>
      </c>
      <c r="BI3" s="171">
        <f t="shared" ref="BI3:BI57" si="2">BH3-MIN($B3:$BE3)</f>
        <v>691.33236363636433</v>
      </c>
      <c r="BJ3" s="171">
        <f t="shared" ref="BJ3:BJ57" si="3">MAX($B3:$BE3)-BH3</f>
        <v>739.70363636363663</v>
      </c>
      <c r="BK3" s="131">
        <f t="shared" si="0"/>
        <v>22</v>
      </c>
      <c r="BL3" s="131">
        <f t="shared" ref="BL3:BL55" si="4">COUNT(B3:BG3)</f>
        <v>11</v>
      </c>
    </row>
    <row r="4" spans="1:65" x14ac:dyDescent="0.2">
      <c r="A4" s="139">
        <v>1968</v>
      </c>
      <c r="B4" s="5"/>
      <c r="C4" s="5"/>
      <c r="D4" s="5">
        <v>2738.8820000000001</v>
      </c>
      <c r="E4" s="5"/>
      <c r="F4" s="5"/>
      <c r="G4" s="5">
        <v>1546.8600000000001</v>
      </c>
      <c r="H4" s="5"/>
      <c r="I4" s="5">
        <v>2263.52</v>
      </c>
      <c r="J4" s="5"/>
      <c r="K4" s="5"/>
      <c r="L4" s="5"/>
      <c r="M4" s="5"/>
      <c r="N4" s="5"/>
      <c r="O4" s="5">
        <v>2541.27</v>
      </c>
      <c r="P4" s="5"/>
      <c r="Q4" s="5"/>
      <c r="R4" s="5"/>
      <c r="S4" s="5"/>
      <c r="T4" s="5"/>
      <c r="U4" s="5"/>
      <c r="V4" s="5"/>
      <c r="W4" s="5"/>
      <c r="X4" s="5"/>
      <c r="Y4" s="5"/>
      <c r="Z4" s="5"/>
      <c r="AA4" s="5"/>
      <c r="AB4" s="5"/>
      <c r="AC4" s="5"/>
      <c r="AD4" s="5">
        <v>2153.6660000000002</v>
      </c>
      <c r="AE4" s="5"/>
      <c r="AF4" s="5">
        <v>2668.5239999999999</v>
      </c>
      <c r="AG4" s="5"/>
      <c r="AH4" s="5"/>
      <c r="AI4" s="5"/>
      <c r="AJ4" s="5"/>
      <c r="AK4" s="5"/>
      <c r="AL4" s="5"/>
      <c r="AM4" s="5"/>
      <c r="AN4" s="5"/>
      <c r="AO4" s="5">
        <v>2617.7240000000002</v>
      </c>
      <c r="AP4" s="5"/>
      <c r="AQ4" s="5"/>
      <c r="AR4" s="5">
        <v>2098.8019999999997</v>
      </c>
      <c r="AS4" s="5">
        <v>2015.4900000000002</v>
      </c>
      <c r="AT4" s="5">
        <v>2658.11</v>
      </c>
      <c r="AU4" s="5"/>
      <c r="AV4" s="5"/>
      <c r="AW4" s="5"/>
      <c r="AX4" s="5">
        <v>1919.4780000000001</v>
      </c>
      <c r="AY4" s="5"/>
      <c r="AZ4" s="5"/>
      <c r="BA4" s="5"/>
      <c r="BB4" s="5"/>
      <c r="BC4" s="5"/>
      <c r="BD4" s="5"/>
      <c r="BE4" s="5"/>
      <c r="BF4" s="5"/>
      <c r="BG4" s="139">
        <v>1968</v>
      </c>
      <c r="BH4" s="171">
        <f t="shared" si="1"/>
        <v>2292.9387272727272</v>
      </c>
      <c r="BI4" s="171">
        <f t="shared" si="2"/>
        <v>746.07872727272706</v>
      </c>
      <c r="BJ4" s="171">
        <f t="shared" si="3"/>
        <v>445.94327272727287</v>
      </c>
      <c r="BK4" s="131">
        <f t="shared" si="0"/>
        <v>49</v>
      </c>
      <c r="BL4" s="131">
        <f t="shared" si="4"/>
        <v>12</v>
      </c>
    </row>
    <row r="5" spans="1:65" x14ac:dyDescent="0.2">
      <c r="A5" s="139">
        <v>1969</v>
      </c>
      <c r="B5" s="5"/>
      <c r="C5" s="5">
        <v>3867.9119999999998</v>
      </c>
      <c r="D5" s="5">
        <v>2261.87</v>
      </c>
      <c r="E5" s="5"/>
      <c r="F5" s="5"/>
      <c r="G5" s="5">
        <v>1854.7079999999999</v>
      </c>
      <c r="H5" s="5"/>
      <c r="I5" s="5">
        <v>2195.0160000000001</v>
      </c>
      <c r="J5" s="5">
        <v>2723.3880000000008</v>
      </c>
      <c r="K5" s="5"/>
      <c r="L5" s="5"/>
      <c r="M5" s="5"/>
      <c r="N5" s="5"/>
      <c r="O5" s="5">
        <v>2153.9199999999996</v>
      </c>
      <c r="P5" s="5"/>
      <c r="Q5" s="5">
        <v>3549.1419999999998</v>
      </c>
      <c r="R5" s="5"/>
      <c r="S5" s="5"/>
      <c r="T5" s="5"/>
      <c r="U5" s="5"/>
      <c r="V5" s="5">
        <v>2343.404</v>
      </c>
      <c r="W5" s="5"/>
      <c r="X5" s="5"/>
      <c r="Y5" s="5"/>
      <c r="Z5" s="5"/>
      <c r="AA5" s="5"/>
      <c r="AB5" s="5"/>
      <c r="AC5" s="5"/>
      <c r="AD5" s="5">
        <v>1981.1999999999998</v>
      </c>
      <c r="AE5" s="5"/>
      <c r="AF5" s="5">
        <v>3201.9239999999995</v>
      </c>
      <c r="AG5" s="5"/>
      <c r="AH5" s="5"/>
      <c r="AI5" s="5">
        <v>1975.6119999999996</v>
      </c>
      <c r="AJ5" s="5"/>
      <c r="AK5" s="5"/>
      <c r="AL5" s="5"/>
      <c r="AM5" s="5"/>
      <c r="AN5" s="5">
        <v>2312.1619999999998</v>
      </c>
      <c r="AO5" s="5">
        <v>3238.5</v>
      </c>
      <c r="AP5" s="5"/>
      <c r="AQ5" s="5"/>
      <c r="AR5" s="5">
        <v>2895.8539999999998</v>
      </c>
      <c r="AS5" s="5">
        <v>2079.2440000000001</v>
      </c>
      <c r="AT5" s="5">
        <v>1884.4260000000004</v>
      </c>
      <c r="AU5" s="5"/>
      <c r="AV5" s="5"/>
      <c r="AW5" s="5"/>
      <c r="AX5" s="5">
        <v>2152.3959999999997</v>
      </c>
      <c r="AY5" s="5">
        <v>3427.2219999999998</v>
      </c>
      <c r="AZ5" s="5"/>
      <c r="BA5" s="5"/>
      <c r="BB5" s="5"/>
      <c r="BC5" s="5"/>
      <c r="BD5" s="5"/>
      <c r="BE5" s="5"/>
      <c r="BF5" s="5"/>
      <c r="BG5" s="139"/>
      <c r="BH5" s="171">
        <f t="shared" si="1"/>
        <v>2560.9944444444445</v>
      </c>
      <c r="BI5" s="171">
        <f t="shared" si="2"/>
        <v>706.28644444444467</v>
      </c>
      <c r="BJ5" s="171">
        <f t="shared" si="3"/>
        <v>1306.9175555555553</v>
      </c>
      <c r="BK5" s="131">
        <f t="shared" si="0"/>
        <v>26</v>
      </c>
      <c r="BL5" s="131">
        <f t="shared" si="4"/>
        <v>18</v>
      </c>
    </row>
    <row r="6" spans="1:65" x14ac:dyDescent="0.2">
      <c r="A6" s="139">
        <v>1970</v>
      </c>
      <c r="B6" s="5"/>
      <c r="C6" s="5">
        <v>4578.8580000000002</v>
      </c>
      <c r="D6" s="5">
        <v>2859.2780000000002</v>
      </c>
      <c r="E6" s="5"/>
      <c r="F6" s="5"/>
      <c r="G6" s="5">
        <v>1798.8280000000004</v>
      </c>
      <c r="H6" s="5"/>
      <c r="I6" s="5">
        <v>3226.6840000000002</v>
      </c>
      <c r="J6" s="5">
        <v>4080.002</v>
      </c>
      <c r="K6" s="5"/>
      <c r="L6" s="5"/>
      <c r="M6" s="5"/>
      <c r="N6" s="5"/>
      <c r="O6" s="5">
        <v>3438.9821999999999</v>
      </c>
      <c r="P6" s="5"/>
      <c r="Q6" s="5">
        <v>4554.4740000000002</v>
      </c>
      <c r="R6" s="5"/>
      <c r="S6" s="5"/>
      <c r="T6" s="5"/>
      <c r="U6" s="5"/>
      <c r="V6" s="5">
        <v>2853.69</v>
      </c>
      <c r="W6" s="5"/>
      <c r="X6" s="5">
        <v>3695.7000000000003</v>
      </c>
      <c r="Y6" s="5"/>
      <c r="Z6" s="5"/>
      <c r="AA6" s="5"/>
      <c r="AB6" s="5"/>
      <c r="AC6" s="5"/>
      <c r="AD6" s="5">
        <v>2613.66</v>
      </c>
      <c r="AE6" s="5"/>
      <c r="AF6" s="5">
        <v>3951.732</v>
      </c>
      <c r="AG6" s="5"/>
      <c r="AH6" s="5"/>
      <c r="AI6" s="5"/>
      <c r="AJ6" s="5"/>
      <c r="AK6" s="5"/>
      <c r="AL6" s="5"/>
      <c r="AM6" s="5"/>
      <c r="AN6" s="5"/>
      <c r="AO6" s="5">
        <v>4224.0199999999995</v>
      </c>
      <c r="AP6" s="5"/>
      <c r="AQ6" s="5"/>
      <c r="AR6" s="5">
        <v>3144.2660000000005</v>
      </c>
      <c r="AS6" s="5">
        <v>2492.248</v>
      </c>
      <c r="AT6" s="5">
        <v>3588.7659999999996</v>
      </c>
      <c r="AU6" s="5"/>
      <c r="AV6" s="5"/>
      <c r="AW6" s="5"/>
      <c r="AX6" s="5"/>
      <c r="AY6" s="5"/>
      <c r="AZ6" s="5"/>
      <c r="BA6" s="5"/>
      <c r="BB6" s="5"/>
      <c r="BC6" s="5"/>
      <c r="BD6" s="5"/>
      <c r="BE6" s="5"/>
      <c r="BF6" s="5"/>
      <c r="BG6" s="139">
        <v>1970</v>
      </c>
      <c r="BH6" s="171">
        <f t="shared" si="1"/>
        <v>3406.7458800000004</v>
      </c>
      <c r="BI6" s="171">
        <f t="shared" si="2"/>
        <v>1607.91788</v>
      </c>
      <c r="BJ6" s="171">
        <f t="shared" si="3"/>
        <v>1172.1121199999998</v>
      </c>
      <c r="BK6" s="131">
        <f t="shared" si="0"/>
        <v>2</v>
      </c>
      <c r="BL6" s="131">
        <f t="shared" si="4"/>
        <v>16</v>
      </c>
    </row>
    <row r="7" spans="1:65" x14ac:dyDescent="0.2">
      <c r="A7" s="139">
        <v>1971</v>
      </c>
      <c r="B7" s="5"/>
      <c r="C7" s="5"/>
      <c r="D7" s="5">
        <v>2603.5</v>
      </c>
      <c r="E7" s="5"/>
      <c r="F7" s="5"/>
      <c r="G7" s="5">
        <v>1878.5840000000001</v>
      </c>
      <c r="H7" s="5"/>
      <c r="I7" s="5">
        <v>2155.4460000000004</v>
      </c>
      <c r="J7" s="5">
        <v>2910.8400000000006</v>
      </c>
      <c r="K7" s="5">
        <v>1953.26</v>
      </c>
      <c r="L7" s="5"/>
      <c r="M7" s="5"/>
      <c r="N7" s="5"/>
      <c r="O7" s="5">
        <v>2590.5460000000003</v>
      </c>
      <c r="P7" s="5"/>
      <c r="Q7" s="5">
        <v>2382.2660000000001</v>
      </c>
      <c r="R7" s="5"/>
      <c r="S7" s="5"/>
      <c r="T7" s="5"/>
      <c r="U7" s="5"/>
      <c r="V7" s="5">
        <v>2294.7121999999999</v>
      </c>
      <c r="W7" s="5"/>
      <c r="X7" s="5">
        <v>3014.98</v>
      </c>
      <c r="Y7" s="5"/>
      <c r="Z7" s="5"/>
      <c r="AA7" s="5"/>
      <c r="AB7" s="5"/>
      <c r="AC7" s="5"/>
      <c r="AD7" s="5">
        <v>2152.9040000000005</v>
      </c>
      <c r="AE7" s="5"/>
      <c r="AF7" s="5">
        <v>2587.8281999999999</v>
      </c>
      <c r="AG7" s="5"/>
      <c r="AH7" s="5"/>
      <c r="AI7" s="5">
        <v>1504.442</v>
      </c>
      <c r="AJ7" s="5"/>
      <c r="AK7" s="5"/>
      <c r="AL7" s="5">
        <v>1568.9580000000001</v>
      </c>
      <c r="AM7" s="5"/>
      <c r="AN7" s="5">
        <v>1948.6880000000003</v>
      </c>
      <c r="AO7" s="5">
        <v>2882.9</v>
      </c>
      <c r="AP7" s="5"/>
      <c r="AQ7" s="5"/>
      <c r="AR7" s="5">
        <v>1993.1379999999997</v>
      </c>
      <c r="AS7" s="5">
        <v>1935.48</v>
      </c>
      <c r="AT7" s="5">
        <v>2237.9939999999997</v>
      </c>
      <c r="AU7" s="5"/>
      <c r="AV7" s="5"/>
      <c r="AW7" s="5"/>
      <c r="AX7" s="5">
        <v>1946.91</v>
      </c>
      <c r="AY7" s="5">
        <v>3516.8839999999996</v>
      </c>
      <c r="AZ7" s="5"/>
      <c r="BA7" s="5"/>
      <c r="BB7" s="5"/>
      <c r="BC7" s="5"/>
      <c r="BD7" s="5"/>
      <c r="BE7" s="5"/>
      <c r="BF7" s="5"/>
      <c r="BG7" s="139"/>
      <c r="BH7" s="171">
        <f t="shared" si="1"/>
        <v>2303.0130200000003</v>
      </c>
      <c r="BI7" s="171">
        <f t="shared" si="2"/>
        <v>798.57102000000032</v>
      </c>
      <c r="BJ7" s="171">
        <f t="shared" si="3"/>
        <v>1213.8709799999992</v>
      </c>
      <c r="BK7" s="131">
        <f t="shared" si="0"/>
        <v>47</v>
      </c>
      <c r="BL7" s="131">
        <f t="shared" si="4"/>
        <v>20</v>
      </c>
    </row>
    <row r="8" spans="1:65" x14ac:dyDescent="0.2">
      <c r="A8" s="139">
        <v>1972</v>
      </c>
      <c r="B8" s="5"/>
      <c r="C8" s="5">
        <v>3106.42</v>
      </c>
      <c r="D8" s="5">
        <v>2377.44</v>
      </c>
      <c r="E8" s="5"/>
      <c r="F8" s="5"/>
      <c r="G8" s="5">
        <v>2186.7621999999997</v>
      </c>
      <c r="H8" s="5"/>
      <c r="I8" s="5">
        <v>2367.1999999999998</v>
      </c>
      <c r="J8" s="5">
        <v>2926.08</v>
      </c>
      <c r="K8" s="5">
        <v>2072.64</v>
      </c>
      <c r="L8" s="5"/>
      <c r="M8" s="5"/>
      <c r="N8" s="5"/>
      <c r="O8" s="5">
        <v>1912.6200000000001</v>
      </c>
      <c r="P8" s="5"/>
      <c r="Q8" s="5">
        <v>2882.9000000000005</v>
      </c>
      <c r="R8" s="5"/>
      <c r="S8" s="5"/>
      <c r="T8" s="5"/>
      <c r="U8" s="5"/>
      <c r="V8" s="5">
        <v>2095.4999999999995</v>
      </c>
      <c r="W8" s="5"/>
      <c r="X8" s="5">
        <v>3241.04</v>
      </c>
      <c r="Y8" s="5"/>
      <c r="Z8" s="5"/>
      <c r="AA8" s="5"/>
      <c r="AB8" s="5"/>
      <c r="AC8" s="5"/>
      <c r="AD8" s="5">
        <v>2326.6400000000003</v>
      </c>
      <c r="AE8" s="5"/>
      <c r="AF8" s="5">
        <v>2501.1379999999999</v>
      </c>
      <c r="AG8" s="5"/>
      <c r="AH8" s="5"/>
      <c r="AI8" s="5">
        <v>1892.3000000000002</v>
      </c>
      <c r="AJ8" s="5"/>
      <c r="AK8" s="5"/>
      <c r="AL8" s="5">
        <v>2034.54</v>
      </c>
      <c r="AM8" s="5">
        <v>1998.98</v>
      </c>
      <c r="AN8" s="5">
        <v>1935.4800000000002</v>
      </c>
      <c r="AO8" s="5">
        <v>2990.5960000000005</v>
      </c>
      <c r="AP8" s="5"/>
      <c r="AQ8" s="5"/>
      <c r="AR8" s="5">
        <v>2166.62</v>
      </c>
      <c r="AS8" s="5">
        <v>1948.1799999999998</v>
      </c>
      <c r="AT8" s="5">
        <v>3129.28</v>
      </c>
      <c r="AU8" s="5"/>
      <c r="AV8" s="5"/>
      <c r="AW8" s="5"/>
      <c r="AX8" s="5">
        <v>1633.2199999999998</v>
      </c>
      <c r="AY8" s="5">
        <v>4066.54</v>
      </c>
      <c r="AZ8" s="5"/>
      <c r="BA8" s="5"/>
      <c r="BB8" s="5"/>
      <c r="BC8" s="5"/>
      <c r="BD8" s="5"/>
      <c r="BE8" s="5"/>
      <c r="BF8" s="5"/>
      <c r="BG8" s="139">
        <v>1972</v>
      </c>
      <c r="BH8" s="171">
        <f t="shared" si="1"/>
        <v>2445.0961909090911</v>
      </c>
      <c r="BI8" s="171">
        <f t="shared" si="2"/>
        <v>811.87619090909129</v>
      </c>
      <c r="BJ8" s="171">
        <f t="shared" si="3"/>
        <v>1621.4438090909089</v>
      </c>
      <c r="BK8" s="131">
        <f t="shared" si="0"/>
        <v>33</v>
      </c>
      <c r="BL8" s="131">
        <f t="shared" si="4"/>
        <v>23</v>
      </c>
    </row>
    <row r="9" spans="1:65" x14ac:dyDescent="0.2">
      <c r="A9" s="139">
        <v>1973</v>
      </c>
      <c r="B9" s="5"/>
      <c r="C9" s="5">
        <v>3103.8800000000006</v>
      </c>
      <c r="D9" s="5">
        <v>1986.28</v>
      </c>
      <c r="E9" s="5"/>
      <c r="F9" s="5"/>
      <c r="G9" s="5">
        <v>2101.0879999999997</v>
      </c>
      <c r="H9" s="5"/>
      <c r="I9" s="5">
        <v>2402.7600000000002</v>
      </c>
      <c r="J9" s="5">
        <v>2981.9600000000005</v>
      </c>
      <c r="K9" s="5">
        <v>2146.3000000000002</v>
      </c>
      <c r="L9" s="5"/>
      <c r="M9" s="5"/>
      <c r="N9" s="5"/>
      <c r="O9" s="5">
        <v>2606.04</v>
      </c>
      <c r="P9" s="5"/>
      <c r="Q9" s="5">
        <v>2590.8000000000006</v>
      </c>
      <c r="R9" s="5"/>
      <c r="S9" s="5"/>
      <c r="T9" s="5"/>
      <c r="U9" s="5"/>
      <c r="V9" s="5">
        <v>2313.94</v>
      </c>
      <c r="W9" s="5"/>
      <c r="X9" s="5">
        <v>3408.6800000000003</v>
      </c>
      <c r="Y9" s="5"/>
      <c r="Z9" s="5"/>
      <c r="AA9" s="5"/>
      <c r="AB9" s="5"/>
      <c r="AC9" s="5"/>
      <c r="AD9" s="5">
        <v>2146.3000000000002</v>
      </c>
      <c r="AE9" s="5"/>
      <c r="AF9" s="5">
        <v>2291.08</v>
      </c>
      <c r="AG9" s="5"/>
      <c r="AH9" s="5"/>
      <c r="AI9" s="5">
        <v>2207.2600000000002</v>
      </c>
      <c r="AJ9" s="5"/>
      <c r="AK9" s="5"/>
      <c r="AL9" s="5">
        <v>2214.88</v>
      </c>
      <c r="AM9" s="5">
        <v>1762.7600000000002</v>
      </c>
      <c r="AN9" s="5">
        <v>2166.62</v>
      </c>
      <c r="AO9" s="5">
        <v>1844.0400000000002</v>
      </c>
      <c r="AP9" s="5"/>
      <c r="AQ9" s="5"/>
      <c r="AR9" s="5">
        <v>2608.5800000000004</v>
      </c>
      <c r="AS9" s="5">
        <v>1778</v>
      </c>
      <c r="AT9" s="5">
        <v>3124.2000000000003</v>
      </c>
      <c r="AU9" s="5"/>
      <c r="AV9" s="5"/>
      <c r="AW9" s="5"/>
      <c r="AX9" s="5">
        <v>2476.5000000000005</v>
      </c>
      <c r="AY9" s="5">
        <v>3352.7999999999997</v>
      </c>
      <c r="AZ9" s="5"/>
      <c r="BA9" s="5"/>
      <c r="BB9" s="5"/>
      <c r="BC9" s="5"/>
      <c r="BD9" s="5"/>
      <c r="BE9" s="5"/>
      <c r="BF9" s="5"/>
      <c r="BG9" s="139"/>
      <c r="BH9" s="171">
        <f t="shared" si="1"/>
        <v>2437.0340000000001</v>
      </c>
      <c r="BI9" s="171">
        <f t="shared" si="2"/>
        <v>674.27399999999989</v>
      </c>
      <c r="BJ9" s="171">
        <f t="shared" si="3"/>
        <v>971.64600000000019</v>
      </c>
      <c r="BK9" s="131">
        <f t="shared" si="0"/>
        <v>34</v>
      </c>
      <c r="BL9" s="131">
        <f t="shared" si="4"/>
        <v>22</v>
      </c>
    </row>
    <row r="10" spans="1:65" x14ac:dyDescent="0.2">
      <c r="A10" s="139">
        <v>1974</v>
      </c>
      <c r="B10" s="5"/>
      <c r="C10" s="5">
        <v>3416.3</v>
      </c>
      <c r="D10" s="5">
        <v>1988.8200000000002</v>
      </c>
      <c r="E10" s="5"/>
      <c r="F10" s="5"/>
      <c r="G10" s="5">
        <v>1530.096</v>
      </c>
      <c r="H10" s="5"/>
      <c r="I10" s="5">
        <v>2298.6999999999998</v>
      </c>
      <c r="J10" s="5">
        <v>2298.6999999999998</v>
      </c>
      <c r="K10" s="5">
        <v>2217.42</v>
      </c>
      <c r="L10" s="5"/>
      <c r="M10" s="5"/>
      <c r="N10" s="5"/>
      <c r="O10" s="5">
        <v>2113.2799999999997</v>
      </c>
      <c r="P10" s="5"/>
      <c r="Q10" s="5"/>
      <c r="R10" s="5"/>
      <c r="S10" s="5"/>
      <c r="T10" s="5"/>
      <c r="U10" s="5"/>
      <c r="V10" s="5">
        <v>1874.5200000000002</v>
      </c>
      <c r="W10" s="5"/>
      <c r="X10" s="5">
        <v>2725.42</v>
      </c>
      <c r="Y10" s="5"/>
      <c r="Z10" s="5"/>
      <c r="AA10" s="5"/>
      <c r="AB10" s="5"/>
      <c r="AC10" s="5">
        <v>2856.3</v>
      </c>
      <c r="AD10" s="5">
        <v>2174.2400000000002</v>
      </c>
      <c r="AE10" s="5"/>
      <c r="AF10" s="5">
        <v>3114.04</v>
      </c>
      <c r="AG10" s="5"/>
      <c r="AH10" s="5"/>
      <c r="AI10" s="5">
        <v>2151.38</v>
      </c>
      <c r="AJ10" s="5"/>
      <c r="AK10" s="5"/>
      <c r="AL10" s="5">
        <v>2405.3799999999997</v>
      </c>
      <c r="AM10" s="5">
        <v>1943.1000000000001</v>
      </c>
      <c r="AN10" s="5">
        <v>2125.98</v>
      </c>
      <c r="AO10" s="5">
        <v>3317.24</v>
      </c>
      <c r="AP10" s="5"/>
      <c r="AQ10" s="5"/>
      <c r="AR10" s="5">
        <v>2468.88</v>
      </c>
      <c r="AS10" s="5">
        <v>1981.2</v>
      </c>
      <c r="AT10" s="5">
        <v>2151.38</v>
      </c>
      <c r="AU10" s="5"/>
      <c r="AV10" s="5"/>
      <c r="AW10" s="5"/>
      <c r="AX10" s="5">
        <v>2092.96</v>
      </c>
      <c r="AY10" s="5">
        <v>2819.4</v>
      </c>
      <c r="AZ10" s="5"/>
      <c r="BA10" s="5"/>
      <c r="BB10" s="5"/>
      <c r="BC10" s="5"/>
      <c r="BD10" s="5"/>
      <c r="BE10" s="5"/>
      <c r="BF10" s="5"/>
      <c r="BG10" s="139">
        <v>1974</v>
      </c>
      <c r="BH10" s="171">
        <f t="shared" si="1"/>
        <v>2366.5789090909088</v>
      </c>
      <c r="BI10" s="171">
        <f t="shared" si="2"/>
        <v>836.48290909090883</v>
      </c>
      <c r="BJ10" s="171">
        <f t="shared" si="3"/>
        <v>1049.7210909090913</v>
      </c>
      <c r="BK10" s="131">
        <f t="shared" si="0"/>
        <v>43</v>
      </c>
      <c r="BL10" s="131">
        <f t="shared" si="4"/>
        <v>23</v>
      </c>
    </row>
    <row r="11" spans="1:65" x14ac:dyDescent="0.2">
      <c r="A11" s="139">
        <v>1975</v>
      </c>
      <c r="B11" s="5"/>
      <c r="C11" s="5">
        <v>3843.0200000000004</v>
      </c>
      <c r="D11" s="5">
        <v>2435.86</v>
      </c>
      <c r="E11" s="5"/>
      <c r="F11" s="5"/>
      <c r="G11" s="5">
        <v>2585.7200000000003</v>
      </c>
      <c r="H11" s="5"/>
      <c r="I11" s="5">
        <v>2760.94</v>
      </c>
      <c r="J11" s="5">
        <v>3428.9999999999995</v>
      </c>
      <c r="K11" s="5">
        <v>2405.3800000000006</v>
      </c>
      <c r="L11" s="5"/>
      <c r="M11" s="5"/>
      <c r="N11" s="5"/>
      <c r="O11" s="5">
        <v>2407.9199999999996</v>
      </c>
      <c r="P11" s="5"/>
      <c r="Q11" s="5">
        <v>2971.7999999999997</v>
      </c>
      <c r="R11" s="5"/>
      <c r="S11" s="5"/>
      <c r="T11" s="5"/>
      <c r="U11" s="5"/>
      <c r="V11" s="5">
        <v>3073.4</v>
      </c>
      <c r="W11" s="5"/>
      <c r="X11" s="5">
        <v>3462.02</v>
      </c>
      <c r="Y11" s="5"/>
      <c r="Z11" s="5"/>
      <c r="AA11" s="5"/>
      <c r="AB11" s="5"/>
      <c r="AC11" s="5">
        <v>2720</v>
      </c>
      <c r="AD11" s="5">
        <v>2405.38</v>
      </c>
      <c r="AE11" s="5"/>
      <c r="AF11" s="5">
        <v>3294.3800000000006</v>
      </c>
      <c r="AG11" s="5"/>
      <c r="AH11" s="5"/>
      <c r="AI11" s="5">
        <v>2794</v>
      </c>
      <c r="AJ11" s="5"/>
      <c r="AK11" s="5"/>
      <c r="AL11" s="5">
        <v>2788.92</v>
      </c>
      <c r="AM11" s="5">
        <v>2072.64</v>
      </c>
      <c r="AN11" s="5">
        <v>2331.7200000000003</v>
      </c>
      <c r="AO11" s="5">
        <v>3007.3599999999997</v>
      </c>
      <c r="AP11" s="5"/>
      <c r="AQ11" s="5"/>
      <c r="AR11" s="5">
        <v>2885.44</v>
      </c>
      <c r="AS11" s="5">
        <v>2070.1000000000004</v>
      </c>
      <c r="AT11" s="5">
        <v>3134.3600000000006</v>
      </c>
      <c r="AU11" s="5"/>
      <c r="AV11" s="5"/>
      <c r="AW11" s="5"/>
      <c r="AX11" s="5">
        <v>2745.7400000000007</v>
      </c>
      <c r="AY11" s="5">
        <v>4358.6400000000003</v>
      </c>
      <c r="AZ11" s="5"/>
      <c r="BA11" s="5"/>
      <c r="BB11" s="5"/>
      <c r="BC11" s="5"/>
      <c r="BD11" s="5"/>
      <c r="BE11" s="5"/>
      <c r="BF11" s="5"/>
      <c r="BG11" s="139"/>
      <c r="BH11" s="171">
        <f t="shared" si="1"/>
        <v>2868.8582608695656</v>
      </c>
      <c r="BI11" s="171">
        <f t="shared" si="2"/>
        <v>798.75826086956522</v>
      </c>
      <c r="BJ11" s="171">
        <f t="shared" si="3"/>
        <v>1489.7817391304347</v>
      </c>
      <c r="BK11" s="131">
        <f t="shared" si="0"/>
        <v>13</v>
      </c>
      <c r="BL11" s="131">
        <f t="shared" si="4"/>
        <v>23</v>
      </c>
    </row>
    <row r="12" spans="1:65" x14ac:dyDescent="0.2">
      <c r="A12" s="139">
        <v>1976</v>
      </c>
      <c r="B12" s="5"/>
      <c r="C12" s="5">
        <v>2562.86</v>
      </c>
      <c r="D12" s="5">
        <v>1546.86</v>
      </c>
      <c r="E12" s="5"/>
      <c r="F12" s="5"/>
      <c r="G12" s="5">
        <v>1308.0999999999999</v>
      </c>
      <c r="H12" s="5"/>
      <c r="I12" s="5">
        <v>1706.88</v>
      </c>
      <c r="J12" s="5">
        <v>1788.16</v>
      </c>
      <c r="K12" s="5">
        <v>1828.7999999999997</v>
      </c>
      <c r="L12" s="5"/>
      <c r="M12" s="5"/>
      <c r="N12" s="5"/>
      <c r="O12" s="5">
        <v>1871.9800000000002</v>
      </c>
      <c r="P12" s="5"/>
      <c r="Q12" s="5">
        <v>2278.3799999999997</v>
      </c>
      <c r="R12" s="5"/>
      <c r="S12" s="5"/>
      <c r="T12" s="5"/>
      <c r="U12" s="5"/>
      <c r="V12" s="5">
        <v>1557.0200000000002</v>
      </c>
      <c r="W12" s="5"/>
      <c r="X12" s="5">
        <v>2550.16</v>
      </c>
      <c r="Y12" s="5"/>
      <c r="Z12" s="5"/>
      <c r="AA12" s="5"/>
      <c r="AB12" s="5"/>
      <c r="AC12" s="5">
        <v>2268.1000000000004</v>
      </c>
      <c r="AD12" s="5">
        <v>1280.1600000000003</v>
      </c>
      <c r="AE12" s="5"/>
      <c r="AF12" s="5">
        <v>2491.7399999999998</v>
      </c>
      <c r="AG12" s="5"/>
      <c r="AH12" s="5"/>
      <c r="AI12" s="5">
        <v>1818.6400000000003</v>
      </c>
      <c r="AJ12" s="5"/>
      <c r="AK12" s="5"/>
      <c r="AL12" s="5">
        <v>1696.7200000000003</v>
      </c>
      <c r="AM12" s="5">
        <v>1402.0800000000002</v>
      </c>
      <c r="AN12" s="5">
        <v>1744.98</v>
      </c>
      <c r="AO12" s="5">
        <v>2326.6400000000003</v>
      </c>
      <c r="AP12" s="5"/>
      <c r="AQ12" s="5"/>
      <c r="AR12" s="5">
        <v>1765.3000000000004</v>
      </c>
      <c r="AS12" s="5">
        <v>1648.46</v>
      </c>
      <c r="AT12" s="5">
        <v>2019.3</v>
      </c>
      <c r="AU12" s="5"/>
      <c r="AV12" s="5"/>
      <c r="AW12" s="5"/>
      <c r="AX12" s="5">
        <v>1404.62</v>
      </c>
      <c r="AY12" s="5">
        <v>2804.1600000000003</v>
      </c>
      <c r="AZ12" s="5"/>
      <c r="BA12" s="5"/>
      <c r="BB12" s="5"/>
      <c r="BC12" s="5"/>
      <c r="BD12" s="5"/>
      <c r="BE12" s="5"/>
      <c r="BF12" s="5"/>
      <c r="BG12" s="139">
        <v>1976</v>
      </c>
      <c r="BH12" s="171">
        <f t="shared" si="1"/>
        <v>1898.7000000000005</v>
      </c>
      <c r="BI12" s="171">
        <f t="shared" si="2"/>
        <v>618.54000000000019</v>
      </c>
      <c r="BJ12" s="171">
        <f t="shared" si="3"/>
        <v>905.45999999999981</v>
      </c>
      <c r="BK12" s="131">
        <f t="shared" si="0"/>
        <v>57</v>
      </c>
      <c r="BL12" s="131">
        <f t="shared" si="4"/>
        <v>24</v>
      </c>
    </row>
    <row r="13" spans="1:65" x14ac:dyDescent="0.2">
      <c r="A13" s="139">
        <v>1977</v>
      </c>
      <c r="B13" s="5"/>
      <c r="C13" s="5">
        <v>3030.2200000000003</v>
      </c>
      <c r="D13" s="5">
        <v>2258.06</v>
      </c>
      <c r="E13" s="5"/>
      <c r="F13" s="5"/>
      <c r="G13" s="5">
        <v>1315.72</v>
      </c>
      <c r="H13" s="5"/>
      <c r="I13" s="5">
        <v>2595.8599999999997</v>
      </c>
      <c r="J13" s="5">
        <v>2646.68</v>
      </c>
      <c r="K13" s="5">
        <v>2166.62</v>
      </c>
      <c r="L13" s="5"/>
      <c r="M13" s="5"/>
      <c r="N13" s="5"/>
      <c r="O13" s="5">
        <v>2057.3999999999996</v>
      </c>
      <c r="P13" s="5"/>
      <c r="Q13" s="5">
        <v>3172.46</v>
      </c>
      <c r="R13" s="5"/>
      <c r="S13" s="5"/>
      <c r="T13" s="5"/>
      <c r="U13" s="5"/>
      <c r="V13" s="5">
        <v>1866.9</v>
      </c>
      <c r="W13" s="5"/>
      <c r="X13" s="5">
        <v>2697.4800000000005</v>
      </c>
      <c r="Y13" s="5"/>
      <c r="Z13" s="5"/>
      <c r="AA13" s="5"/>
      <c r="AB13" s="5"/>
      <c r="AC13" s="5">
        <v>3052.6</v>
      </c>
      <c r="AD13" s="5">
        <v>2067.56</v>
      </c>
      <c r="AE13" s="5"/>
      <c r="AF13" s="5">
        <v>2087.88</v>
      </c>
      <c r="AG13" s="5"/>
      <c r="AH13" s="5"/>
      <c r="AI13" s="5">
        <v>1633.22</v>
      </c>
      <c r="AJ13" s="5"/>
      <c r="AK13" s="5"/>
      <c r="AL13" s="5">
        <v>1788.16</v>
      </c>
      <c r="AM13" s="5">
        <v>1838.9600000000003</v>
      </c>
      <c r="AN13" s="5">
        <v>1795.78</v>
      </c>
      <c r="AO13" s="5">
        <v>3075.94</v>
      </c>
      <c r="AP13" s="5"/>
      <c r="AQ13" s="5"/>
      <c r="AR13" s="5">
        <v>2430.7800000000002</v>
      </c>
      <c r="AS13" s="5">
        <v>1976.1200000000003</v>
      </c>
      <c r="AT13" s="5">
        <v>2024.3799999999999</v>
      </c>
      <c r="AU13" s="5"/>
      <c r="AV13" s="5"/>
      <c r="AW13" s="5"/>
      <c r="AX13" s="5">
        <v>1772.9199999999998</v>
      </c>
      <c r="AY13" s="5">
        <v>3573.78</v>
      </c>
      <c r="AZ13" s="5"/>
      <c r="BA13" s="5"/>
      <c r="BB13" s="5"/>
      <c r="BC13" s="5"/>
      <c r="BD13" s="5"/>
      <c r="BE13" s="5"/>
      <c r="BF13" s="5"/>
      <c r="BG13" s="139"/>
      <c r="BH13" s="171">
        <f t="shared" si="1"/>
        <v>2301.1078260869567</v>
      </c>
      <c r="BI13" s="171">
        <f t="shared" si="2"/>
        <v>985.38782608695669</v>
      </c>
      <c r="BJ13" s="171">
        <f t="shared" si="3"/>
        <v>1272.6721739130435</v>
      </c>
      <c r="BK13" s="131">
        <f t="shared" si="0"/>
        <v>48</v>
      </c>
      <c r="BL13" s="131">
        <f t="shared" si="4"/>
        <v>23</v>
      </c>
    </row>
    <row r="14" spans="1:65" x14ac:dyDescent="0.2">
      <c r="A14" s="139">
        <v>1978</v>
      </c>
      <c r="B14" s="5"/>
      <c r="C14" s="5">
        <v>3733.7999999999997</v>
      </c>
      <c r="D14" s="5">
        <v>2255.52</v>
      </c>
      <c r="E14" s="5"/>
      <c r="F14" s="5"/>
      <c r="G14" s="5">
        <v>2029.46</v>
      </c>
      <c r="H14" s="5"/>
      <c r="I14" s="5">
        <v>2003.98</v>
      </c>
      <c r="J14" s="5">
        <v>3141.98</v>
      </c>
      <c r="K14" s="5">
        <v>2301.2400000000002</v>
      </c>
      <c r="L14" s="5"/>
      <c r="M14" s="5"/>
      <c r="N14" s="5"/>
      <c r="O14" s="5">
        <v>2547.6200000000003</v>
      </c>
      <c r="P14" s="5"/>
      <c r="Q14" s="5">
        <v>2781.2999999999997</v>
      </c>
      <c r="R14" s="5"/>
      <c r="S14" s="5"/>
      <c r="T14" s="5"/>
      <c r="U14" s="5"/>
      <c r="V14" s="5">
        <v>2476.5</v>
      </c>
      <c r="W14" s="5"/>
      <c r="X14" s="5">
        <v>2964.1800000000003</v>
      </c>
      <c r="Y14" s="5"/>
      <c r="Z14" s="5"/>
      <c r="AA14" s="5"/>
      <c r="AB14" s="5"/>
      <c r="AC14" s="5">
        <v>2730.8</v>
      </c>
      <c r="AD14" s="5">
        <v>2176.7799999999997</v>
      </c>
      <c r="AE14" s="5"/>
      <c r="AF14" s="5">
        <v>2306.3199999999997</v>
      </c>
      <c r="AG14" s="5"/>
      <c r="AH14" s="5"/>
      <c r="AI14" s="5">
        <v>2029.4600000000003</v>
      </c>
      <c r="AJ14" s="5"/>
      <c r="AK14" s="5"/>
      <c r="AL14" s="5">
        <v>2390.1400000000008</v>
      </c>
      <c r="AM14" s="5">
        <v>2227.5800000000004</v>
      </c>
      <c r="AN14" s="5">
        <v>1938.0200000000002</v>
      </c>
      <c r="AO14" s="5">
        <v>2677.1600000000003</v>
      </c>
      <c r="AP14" s="5"/>
      <c r="AQ14" s="5"/>
      <c r="AR14" s="5">
        <v>2506.98</v>
      </c>
      <c r="AS14" s="5">
        <v>2039.62</v>
      </c>
      <c r="AT14" s="5">
        <v>2700.0200000000004</v>
      </c>
      <c r="AU14" s="5"/>
      <c r="AV14" s="5"/>
      <c r="AW14" s="5"/>
      <c r="AX14" s="5">
        <v>2385.06</v>
      </c>
      <c r="AY14" s="5">
        <v>3500.12</v>
      </c>
      <c r="AZ14" s="5"/>
      <c r="BA14" s="5"/>
      <c r="BB14" s="5"/>
      <c r="BC14" s="5"/>
      <c r="BD14" s="5"/>
      <c r="BE14" s="5"/>
      <c r="BF14" s="5"/>
      <c r="BG14" s="139">
        <v>1978</v>
      </c>
      <c r="BH14" s="171">
        <f t="shared" si="1"/>
        <v>2514.9408695652178</v>
      </c>
      <c r="BI14" s="171">
        <f t="shared" si="2"/>
        <v>576.92086956521757</v>
      </c>
      <c r="BJ14" s="171">
        <f t="shared" si="3"/>
        <v>1218.8591304347819</v>
      </c>
      <c r="BK14" s="131">
        <f t="shared" si="0"/>
        <v>30</v>
      </c>
      <c r="BL14" s="131">
        <f t="shared" si="4"/>
        <v>24</v>
      </c>
    </row>
    <row r="15" spans="1:65" x14ac:dyDescent="0.2">
      <c r="A15" s="139">
        <v>1979</v>
      </c>
      <c r="B15" s="5"/>
      <c r="C15" s="5">
        <v>3578.860000000001</v>
      </c>
      <c r="D15" s="5">
        <v>2230.1200000000003</v>
      </c>
      <c r="E15" s="5"/>
      <c r="F15" s="5"/>
      <c r="G15" s="5">
        <v>1363.98</v>
      </c>
      <c r="H15" s="5"/>
      <c r="I15" s="5">
        <v>2656.8399999999997</v>
      </c>
      <c r="J15" s="5">
        <v>2590.8000000000002</v>
      </c>
      <c r="K15" s="5">
        <v>2085.34</v>
      </c>
      <c r="L15" s="5"/>
      <c r="M15" s="5"/>
      <c r="N15" s="5"/>
      <c r="O15" s="5">
        <v>2311.4</v>
      </c>
      <c r="P15" s="5"/>
      <c r="Q15" s="5">
        <v>2827.02</v>
      </c>
      <c r="R15" s="5"/>
      <c r="S15" s="5"/>
      <c r="T15" s="5"/>
      <c r="U15" s="5"/>
      <c r="V15" s="5">
        <v>1940.56</v>
      </c>
      <c r="W15" s="5">
        <v>2042.1599999999999</v>
      </c>
      <c r="X15" s="5">
        <v>2733.0400000000009</v>
      </c>
      <c r="Y15" s="5"/>
      <c r="Z15" s="5">
        <v>1483.36</v>
      </c>
      <c r="AA15" s="5"/>
      <c r="AB15" s="5"/>
      <c r="AC15" s="5">
        <v>3028.1</v>
      </c>
      <c r="AD15" s="5">
        <v>1877.0600000000002</v>
      </c>
      <c r="AE15" s="5"/>
      <c r="AF15" s="5">
        <v>2870.2</v>
      </c>
      <c r="AG15" s="5"/>
      <c r="AH15" s="5"/>
      <c r="AI15" s="5">
        <v>2115.8200000000002</v>
      </c>
      <c r="AJ15" s="5"/>
      <c r="AK15" s="5"/>
      <c r="AL15" s="5">
        <v>2263.1400000000003</v>
      </c>
      <c r="AM15" s="5">
        <v>1986.28</v>
      </c>
      <c r="AN15" s="5">
        <v>2057.4000000000005</v>
      </c>
      <c r="AO15" s="5">
        <v>2156.46</v>
      </c>
      <c r="AP15" s="5">
        <v>2219.96</v>
      </c>
      <c r="AQ15" s="5"/>
      <c r="AR15" s="5">
        <v>2286</v>
      </c>
      <c r="AS15" s="5">
        <v>2049.7800000000002</v>
      </c>
      <c r="AT15" s="5">
        <v>2710.1800000000003</v>
      </c>
      <c r="AU15" s="5"/>
      <c r="AV15" s="5"/>
      <c r="AW15" s="5"/>
      <c r="AX15" s="5">
        <v>2476.5</v>
      </c>
      <c r="AY15" s="5">
        <v>3274.0600000000004</v>
      </c>
      <c r="AZ15" s="5"/>
      <c r="BA15" s="5"/>
      <c r="BB15" s="5"/>
      <c r="BC15" s="5"/>
      <c r="BD15" s="5"/>
      <c r="BE15" s="5"/>
      <c r="BF15" s="5"/>
      <c r="BG15" s="139"/>
      <c r="BH15" s="171">
        <f t="shared" si="1"/>
        <v>2354.4007692307691</v>
      </c>
      <c r="BI15" s="171">
        <f t="shared" si="2"/>
        <v>990.42076923076911</v>
      </c>
      <c r="BJ15" s="171">
        <f t="shared" si="3"/>
        <v>1224.4592307692319</v>
      </c>
      <c r="BK15" s="131">
        <f t="shared" si="0"/>
        <v>44</v>
      </c>
      <c r="BL15" s="131">
        <f t="shared" si="4"/>
        <v>26</v>
      </c>
    </row>
    <row r="16" spans="1:65" x14ac:dyDescent="0.2">
      <c r="A16" s="139">
        <v>1980</v>
      </c>
      <c r="B16" s="5"/>
      <c r="C16" s="5">
        <v>2595.8800000000006</v>
      </c>
      <c r="D16" s="5">
        <v>2413</v>
      </c>
      <c r="E16" s="5"/>
      <c r="F16" s="5"/>
      <c r="G16" s="5">
        <v>1287.7800000000002</v>
      </c>
      <c r="H16" s="5"/>
      <c r="I16" s="5">
        <v>2092.92</v>
      </c>
      <c r="J16" s="5">
        <v>2921</v>
      </c>
      <c r="K16" s="5">
        <v>1861.8200000000002</v>
      </c>
      <c r="L16" s="5"/>
      <c r="M16" s="5"/>
      <c r="N16" s="5"/>
      <c r="O16" s="5">
        <v>2176.7800000000002</v>
      </c>
      <c r="P16" s="5"/>
      <c r="Q16" s="5">
        <v>2461.2600000000002</v>
      </c>
      <c r="R16" s="5"/>
      <c r="S16" s="5"/>
      <c r="T16" s="5"/>
      <c r="U16" s="5"/>
      <c r="V16" s="5">
        <v>2529.84</v>
      </c>
      <c r="W16" s="5">
        <v>2042.1600000000003</v>
      </c>
      <c r="X16" s="5">
        <v>2799.08</v>
      </c>
      <c r="Y16" s="5"/>
      <c r="Z16" s="5">
        <v>1242.06</v>
      </c>
      <c r="AA16" s="5"/>
      <c r="AB16" s="5"/>
      <c r="AC16" s="5">
        <v>2753.3</v>
      </c>
      <c r="AD16" s="5">
        <v>2080.2600000000002</v>
      </c>
      <c r="AE16" s="5"/>
      <c r="AF16" s="5">
        <v>2413</v>
      </c>
      <c r="AG16" s="5"/>
      <c r="AH16" s="5"/>
      <c r="AI16" s="5">
        <v>2156.4600000000005</v>
      </c>
      <c r="AJ16" s="5"/>
      <c r="AK16" s="5"/>
      <c r="AL16" s="5">
        <v>2443.4800000000005</v>
      </c>
      <c r="AM16" s="5">
        <v>1889.7600000000002</v>
      </c>
      <c r="AN16" s="5">
        <v>1993.8999999999999</v>
      </c>
      <c r="AO16" s="5">
        <v>1384.3</v>
      </c>
      <c r="AP16" s="5">
        <v>2560.3200000000002</v>
      </c>
      <c r="AQ16" s="5"/>
      <c r="AR16" s="5">
        <v>2014.2200000000005</v>
      </c>
      <c r="AS16" s="5">
        <v>1981.2</v>
      </c>
      <c r="AT16" s="5">
        <v>2733.0400000000004</v>
      </c>
      <c r="AU16" s="5"/>
      <c r="AV16" s="5"/>
      <c r="AW16" s="5"/>
      <c r="AX16" s="5">
        <v>2156.46</v>
      </c>
      <c r="AY16" s="5">
        <v>3025.14</v>
      </c>
      <c r="AZ16" s="5"/>
      <c r="BA16" s="5"/>
      <c r="BB16" s="5"/>
      <c r="BC16" s="5"/>
      <c r="BD16" s="5"/>
      <c r="BE16" s="5"/>
      <c r="BF16" s="5"/>
      <c r="BG16" s="139">
        <v>1980</v>
      </c>
      <c r="BH16" s="171">
        <f t="shared" si="1"/>
        <v>2231.0930769230772</v>
      </c>
      <c r="BI16" s="171">
        <f t="shared" si="2"/>
        <v>989.03307692307726</v>
      </c>
      <c r="BJ16" s="171">
        <f t="shared" si="3"/>
        <v>794.04692307692267</v>
      </c>
      <c r="BK16" s="131">
        <f t="shared" si="0"/>
        <v>51</v>
      </c>
      <c r="BL16" s="131">
        <f t="shared" si="4"/>
        <v>27</v>
      </c>
    </row>
    <row r="17" spans="1:64" x14ac:dyDescent="0.2">
      <c r="A17" s="139">
        <v>1981</v>
      </c>
      <c r="B17" s="5"/>
      <c r="C17" s="5">
        <v>4833.6200000000008</v>
      </c>
      <c r="D17" s="5">
        <v>2504.4399999999996</v>
      </c>
      <c r="E17" s="5"/>
      <c r="F17" s="5"/>
      <c r="G17" s="5">
        <v>2524.7600000000002</v>
      </c>
      <c r="H17" s="5"/>
      <c r="I17" s="5">
        <v>4132.5800000000008</v>
      </c>
      <c r="J17" s="5">
        <v>4028.440000000001</v>
      </c>
      <c r="K17" s="5">
        <v>3489.9600000000009</v>
      </c>
      <c r="L17" s="5"/>
      <c r="M17" s="5"/>
      <c r="N17" s="5"/>
      <c r="O17" s="5">
        <v>2672.0800000000008</v>
      </c>
      <c r="P17" s="5"/>
      <c r="Q17" s="5">
        <v>4874.26</v>
      </c>
      <c r="R17" s="5"/>
      <c r="S17" s="5"/>
      <c r="T17" s="5"/>
      <c r="U17" s="5"/>
      <c r="V17" s="5">
        <v>2743.2</v>
      </c>
      <c r="W17" s="5">
        <v>2263.14</v>
      </c>
      <c r="X17" s="5">
        <v>4084.3199999999997</v>
      </c>
      <c r="Y17" s="5"/>
      <c r="Z17" s="5">
        <v>2379.9800000000005</v>
      </c>
      <c r="AA17" s="5"/>
      <c r="AB17" s="5"/>
      <c r="AC17" s="5">
        <v>3883</v>
      </c>
      <c r="AD17" s="5">
        <v>2512.06</v>
      </c>
      <c r="AE17" s="5"/>
      <c r="AF17" s="5">
        <v>4127.5</v>
      </c>
      <c r="AG17" s="5"/>
      <c r="AH17" s="5"/>
      <c r="AI17" s="5">
        <v>3129.28</v>
      </c>
      <c r="AJ17" s="5"/>
      <c r="AK17" s="5"/>
      <c r="AL17" s="5">
        <v>2956.5600000000009</v>
      </c>
      <c r="AM17" s="5">
        <v>2308.8600000000006</v>
      </c>
      <c r="AN17" s="5">
        <v>2590.7999999999997</v>
      </c>
      <c r="AO17" s="5">
        <v>4384.04</v>
      </c>
      <c r="AP17" s="5">
        <v>3279.1400000000003</v>
      </c>
      <c r="AQ17" s="5"/>
      <c r="AR17" s="5">
        <v>3812.54</v>
      </c>
      <c r="AS17" s="5">
        <v>2286</v>
      </c>
      <c r="AT17" s="5">
        <v>3853.18</v>
      </c>
      <c r="AU17" s="5"/>
      <c r="AV17" s="5"/>
      <c r="AW17" s="5"/>
      <c r="AX17" s="5">
        <v>2598.42</v>
      </c>
      <c r="AY17" s="5">
        <v>4815.84</v>
      </c>
      <c r="AZ17" s="5"/>
      <c r="BA17" s="5"/>
      <c r="BB17" s="5"/>
      <c r="BC17" s="5"/>
      <c r="BD17" s="5"/>
      <c r="BE17" s="5"/>
      <c r="BF17" s="5"/>
      <c r="BG17" s="139"/>
      <c r="BH17" s="171">
        <f t="shared" si="1"/>
        <v>3348.76923076923</v>
      </c>
      <c r="BI17" s="171">
        <f t="shared" si="2"/>
        <v>1085.6292307692302</v>
      </c>
      <c r="BJ17" s="171">
        <f t="shared" si="3"/>
        <v>1525.4907692307702</v>
      </c>
      <c r="BK17" s="131">
        <f t="shared" si="0"/>
        <v>3</v>
      </c>
      <c r="BL17" s="131">
        <f t="shared" si="4"/>
        <v>26</v>
      </c>
    </row>
    <row r="18" spans="1:64" x14ac:dyDescent="0.2">
      <c r="A18" s="139">
        <v>1982</v>
      </c>
      <c r="B18" s="5"/>
      <c r="C18" s="5">
        <v>2862.58</v>
      </c>
      <c r="D18" s="5">
        <v>1762.76</v>
      </c>
      <c r="E18" s="5"/>
      <c r="F18" s="5"/>
      <c r="G18" s="5">
        <v>1592.58</v>
      </c>
      <c r="H18" s="5"/>
      <c r="I18" s="5">
        <v>1750.02</v>
      </c>
      <c r="J18" s="5">
        <v>2473.96</v>
      </c>
      <c r="K18" s="5">
        <v>1526.54</v>
      </c>
      <c r="L18" s="5"/>
      <c r="M18" s="5"/>
      <c r="N18" s="5"/>
      <c r="O18" s="5">
        <v>1866.9000000000003</v>
      </c>
      <c r="P18" s="5"/>
      <c r="Q18" s="5">
        <v>2664.4600000000005</v>
      </c>
      <c r="R18" s="5"/>
      <c r="S18" s="5"/>
      <c r="T18" s="5"/>
      <c r="U18" s="5"/>
      <c r="V18" s="5">
        <v>1859.2800000000002</v>
      </c>
      <c r="W18" s="5">
        <v>1729.7400000000002</v>
      </c>
      <c r="X18" s="5">
        <v>2527.3000000000002</v>
      </c>
      <c r="Y18" s="5"/>
      <c r="Z18" s="5">
        <v>1615.4399999999998</v>
      </c>
      <c r="AA18" s="5"/>
      <c r="AB18" s="5"/>
      <c r="AC18" s="5">
        <v>2061</v>
      </c>
      <c r="AD18" s="5">
        <v>1821.18</v>
      </c>
      <c r="AE18" s="5"/>
      <c r="AF18" s="5">
        <v>2616.2000000000003</v>
      </c>
      <c r="AG18" s="5"/>
      <c r="AH18" s="5"/>
      <c r="AI18" s="5">
        <v>2072.6400000000003</v>
      </c>
      <c r="AJ18" s="5"/>
      <c r="AK18" s="5"/>
      <c r="AL18" s="5">
        <v>1818.64</v>
      </c>
      <c r="AM18" s="5">
        <v>1788.1600000000003</v>
      </c>
      <c r="AN18" s="5">
        <v>1658.6200000000003</v>
      </c>
      <c r="AO18" s="5">
        <v>2390.14</v>
      </c>
      <c r="AP18" s="5">
        <v>1882.1399999999999</v>
      </c>
      <c r="AQ18" s="5"/>
      <c r="AR18" s="5">
        <v>2153.92</v>
      </c>
      <c r="AS18" s="5">
        <v>1638.3000000000002</v>
      </c>
      <c r="AT18" s="5">
        <v>2080.2600000000002</v>
      </c>
      <c r="AU18" s="5"/>
      <c r="AV18" s="5"/>
      <c r="AW18" s="5"/>
      <c r="AX18" s="5">
        <v>1656.08</v>
      </c>
      <c r="AY18" s="5">
        <v>2794.0000000000005</v>
      </c>
      <c r="AZ18" s="5"/>
      <c r="BA18" s="5"/>
      <c r="BB18" s="5"/>
      <c r="BC18" s="5"/>
      <c r="BD18" s="5"/>
      <c r="BE18" s="5"/>
      <c r="BF18" s="5"/>
      <c r="BG18" s="139">
        <v>1982</v>
      </c>
      <c r="BH18" s="171">
        <f t="shared" si="1"/>
        <v>2025.4938461538466</v>
      </c>
      <c r="BI18" s="171">
        <f t="shared" si="2"/>
        <v>498.9538461538466</v>
      </c>
      <c r="BJ18" s="171">
        <f t="shared" si="3"/>
        <v>837.08615384615337</v>
      </c>
      <c r="BK18" s="131">
        <f t="shared" si="0"/>
        <v>54</v>
      </c>
      <c r="BL18" s="131">
        <f t="shared" si="4"/>
        <v>27</v>
      </c>
    </row>
    <row r="19" spans="1:64" x14ac:dyDescent="0.2">
      <c r="A19" s="139">
        <v>1983</v>
      </c>
      <c r="B19" s="5"/>
      <c r="C19" s="5">
        <v>3274.06</v>
      </c>
      <c r="D19" s="5">
        <v>2410.46</v>
      </c>
      <c r="E19" s="5"/>
      <c r="F19" s="5"/>
      <c r="G19" s="5">
        <v>1859.2800000000004</v>
      </c>
      <c r="H19" s="5"/>
      <c r="I19" s="5">
        <v>2489.1999999999998</v>
      </c>
      <c r="J19" s="5">
        <v>3045.4600000000005</v>
      </c>
      <c r="K19" s="5">
        <v>1752.6</v>
      </c>
      <c r="L19" s="5"/>
      <c r="M19" s="5"/>
      <c r="N19" s="5"/>
      <c r="O19" s="5">
        <v>2781.3</v>
      </c>
      <c r="P19" s="5"/>
      <c r="Q19" s="5">
        <v>2697.48</v>
      </c>
      <c r="R19" s="5"/>
      <c r="S19" s="5"/>
      <c r="T19" s="5">
        <v>1747.52</v>
      </c>
      <c r="U19" s="5"/>
      <c r="V19" s="5">
        <v>1788.16</v>
      </c>
      <c r="W19" s="5">
        <v>1993.9</v>
      </c>
      <c r="X19" s="5">
        <v>3281.6800000000003</v>
      </c>
      <c r="Y19" s="5"/>
      <c r="Z19" s="5">
        <v>1681.48</v>
      </c>
      <c r="AA19" s="5"/>
      <c r="AB19" s="5"/>
      <c r="AC19" s="5">
        <v>2690</v>
      </c>
      <c r="AD19" s="5">
        <v>2100.58</v>
      </c>
      <c r="AE19" s="5"/>
      <c r="AF19" s="5">
        <v>2560.3200000000002</v>
      </c>
      <c r="AG19" s="5"/>
      <c r="AH19" s="5"/>
      <c r="AI19" s="5">
        <v>2319.02</v>
      </c>
      <c r="AJ19" s="5"/>
      <c r="AK19" s="5"/>
      <c r="AL19" s="5">
        <v>2075.1800000000003</v>
      </c>
      <c r="AM19" s="5">
        <v>1993.9</v>
      </c>
      <c r="AN19" s="5">
        <v>2075.1799999999998</v>
      </c>
      <c r="AO19" s="5">
        <v>3202.94</v>
      </c>
      <c r="AP19" s="5">
        <v>2143.7600000000002</v>
      </c>
      <c r="AQ19" s="5"/>
      <c r="AR19" s="5">
        <v>2230.1200000000003</v>
      </c>
      <c r="AS19" s="5">
        <v>1518.92</v>
      </c>
      <c r="AT19" s="5">
        <v>2936.24</v>
      </c>
      <c r="AU19" s="5"/>
      <c r="AV19" s="5"/>
      <c r="AW19" s="5"/>
      <c r="AX19" s="5">
        <v>2326.6399999999994</v>
      </c>
      <c r="AY19" s="5">
        <v>3662.6800000000003</v>
      </c>
      <c r="AZ19" s="5"/>
      <c r="BA19" s="5"/>
      <c r="BB19" s="5"/>
      <c r="BC19" s="5"/>
      <c r="BD19" s="5"/>
      <c r="BE19" s="5"/>
      <c r="BF19" s="5"/>
      <c r="BG19" s="139"/>
      <c r="BH19" s="171">
        <f t="shared" si="1"/>
        <v>2394.0022222222224</v>
      </c>
      <c r="BI19" s="171">
        <f t="shared" si="2"/>
        <v>875.0822222222223</v>
      </c>
      <c r="BJ19" s="171">
        <f t="shared" si="3"/>
        <v>1268.6777777777779</v>
      </c>
      <c r="BK19" s="131">
        <f t="shared" si="0"/>
        <v>39</v>
      </c>
      <c r="BL19" s="131">
        <f t="shared" si="4"/>
        <v>27</v>
      </c>
    </row>
    <row r="20" spans="1:64" x14ac:dyDescent="0.2">
      <c r="A20" s="139">
        <v>1984</v>
      </c>
      <c r="B20" s="5"/>
      <c r="C20" s="5">
        <v>3660.1400000000003</v>
      </c>
      <c r="D20" s="5">
        <v>2433.3199999999997</v>
      </c>
      <c r="E20" s="5"/>
      <c r="F20" s="5"/>
      <c r="G20" s="5">
        <v>1557.02</v>
      </c>
      <c r="H20" s="5"/>
      <c r="I20" s="5">
        <v>2618.7400000000002</v>
      </c>
      <c r="J20" s="5">
        <v>2626.3600000000006</v>
      </c>
      <c r="K20" s="5">
        <v>2346.96</v>
      </c>
      <c r="L20" s="5"/>
      <c r="M20" s="5"/>
      <c r="N20" s="5"/>
      <c r="O20" s="5">
        <v>2722.8800000000006</v>
      </c>
      <c r="P20" s="5"/>
      <c r="Q20" s="5">
        <v>2824.4800000000005</v>
      </c>
      <c r="R20" s="5"/>
      <c r="S20" s="5"/>
      <c r="T20" s="5">
        <v>1742.44</v>
      </c>
      <c r="U20" s="5"/>
      <c r="V20" s="5">
        <v>2217.42</v>
      </c>
      <c r="W20" s="5">
        <v>2219.96</v>
      </c>
      <c r="X20" s="5">
        <v>3362.96</v>
      </c>
      <c r="Y20" s="5"/>
      <c r="Z20" s="5">
        <v>1699.2599999999998</v>
      </c>
      <c r="AA20" s="5"/>
      <c r="AB20" s="5"/>
      <c r="AC20" s="5">
        <v>2298</v>
      </c>
      <c r="AD20" s="5">
        <v>2481.5800000000004</v>
      </c>
      <c r="AE20" s="5"/>
      <c r="AF20" s="5">
        <v>2131.06</v>
      </c>
      <c r="AG20" s="5"/>
      <c r="AH20" s="5"/>
      <c r="AI20" s="5">
        <v>1973.5799999999997</v>
      </c>
      <c r="AJ20" s="5"/>
      <c r="AK20" s="5"/>
      <c r="AL20" s="5">
        <v>2123.44</v>
      </c>
      <c r="AM20" s="5">
        <v>2087.88</v>
      </c>
      <c r="AN20" s="5">
        <v>1831.34</v>
      </c>
      <c r="AO20" s="5">
        <v>2738.12</v>
      </c>
      <c r="AP20" s="5">
        <v>2517.14</v>
      </c>
      <c r="AQ20" s="5"/>
      <c r="AR20" s="5">
        <v>2219.96</v>
      </c>
      <c r="AS20" s="5">
        <v>2125.98</v>
      </c>
      <c r="AT20" s="5">
        <v>2631.44</v>
      </c>
      <c r="AU20" s="5"/>
      <c r="AV20" s="5"/>
      <c r="AW20" s="5"/>
      <c r="AX20" s="5">
        <v>2204.7199999999998</v>
      </c>
      <c r="AY20" s="5">
        <v>3164.84</v>
      </c>
      <c r="AZ20" s="5"/>
      <c r="BA20" s="5"/>
      <c r="BB20" s="5"/>
      <c r="BC20" s="5"/>
      <c r="BD20" s="5"/>
      <c r="BE20" s="5"/>
      <c r="BF20" s="5"/>
      <c r="BG20" s="139">
        <v>1984</v>
      </c>
      <c r="BH20" s="171">
        <f t="shared" si="1"/>
        <v>2391.1488888888889</v>
      </c>
      <c r="BI20" s="171">
        <f t="shared" si="2"/>
        <v>834.12888888888892</v>
      </c>
      <c r="BJ20" s="171">
        <f t="shared" si="3"/>
        <v>1268.9911111111114</v>
      </c>
      <c r="BK20" s="131">
        <f t="shared" si="0"/>
        <v>40</v>
      </c>
      <c r="BL20" s="131">
        <f t="shared" si="4"/>
        <v>28</v>
      </c>
    </row>
    <row r="21" spans="1:64" x14ac:dyDescent="0.2">
      <c r="A21" s="139">
        <v>1985</v>
      </c>
      <c r="B21" s="5"/>
      <c r="C21" s="5">
        <v>3891.28</v>
      </c>
      <c r="D21" s="5">
        <v>2578.1000000000004</v>
      </c>
      <c r="E21" s="5"/>
      <c r="F21" s="5"/>
      <c r="G21" s="5">
        <v>1610.36</v>
      </c>
      <c r="H21" s="5"/>
      <c r="I21" s="5">
        <v>2082.7800000000002</v>
      </c>
      <c r="J21" s="5">
        <v>2550.1600000000003</v>
      </c>
      <c r="K21" s="5">
        <v>1831.34</v>
      </c>
      <c r="L21" s="5"/>
      <c r="M21" s="5"/>
      <c r="N21" s="5"/>
      <c r="O21" s="5">
        <v>2654.3000000000006</v>
      </c>
      <c r="P21" s="5"/>
      <c r="Q21" s="5">
        <v>2900.68</v>
      </c>
      <c r="R21" s="5"/>
      <c r="S21" s="5"/>
      <c r="T21" s="5">
        <v>1496.06</v>
      </c>
      <c r="U21" s="5"/>
      <c r="V21" s="5">
        <v>1704.34</v>
      </c>
      <c r="W21" s="5">
        <v>1965.9599999999998</v>
      </c>
      <c r="X21" s="5">
        <v>3025.1400000000003</v>
      </c>
      <c r="Y21" s="5"/>
      <c r="Z21" s="5">
        <v>1501.1399999999999</v>
      </c>
      <c r="AA21" s="5"/>
      <c r="AB21" s="5"/>
      <c r="AC21" s="5">
        <v>2931.3</v>
      </c>
      <c r="AD21" s="5">
        <v>1793.24</v>
      </c>
      <c r="AE21" s="5"/>
      <c r="AF21" s="5">
        <v>2565.4000000000005</v>
      </c>
      <c r="AG21" s="5"/>
      <c r="AH21" s="5"/>
      <c r="AI21" s="5">
        <v>2334.2600000000002</v>
      </c>
      <c r="AJ21" s="5"/>
      <c r="AK21" s="5"/>
      <c r="AL21" s="5">
        <v>2034.5399999999997</v>
      </c>
      <c r="AM21" s="5">
        <v>1920.2400000000002</v>
      </c>
      <c r="AN21" s="5">
        <v>2014.22</v>
      </c>
      <c r="AO21" s="5">
        <v>3238.5</v>
      </c>
      <c r="AP21" s="5">
        <v>1877.06</v>
      </c>
      <c r="AQ21" s="5"/>
      <c r="AR21" s="5">
        <v>2532.38</v>
      </c>
      <c r="AS21" s="5">
        <v>2131.06</v>
      </c>
      <c r="AT21" s="5">
        <v>2578.1000000000004</v>
      </c>
      <c r="AU21" s="5"/>
      <c r="AV21" s="5"/>
      <c r="AW21" s="5">
        <v>1480.8200000000002</v>
      </c>
      <c r="AX21" s="5">
        <v>2329.1800000000003</v>
      </c>
      <c r="AY21" s="5">
        <v>3210.5600000000004</v>
      </c>
      <c r="AZ21" s="5"/>
      <c r="BA21" s="5"/>
      <c r="BB21" s="5"/>
      <c r="BC21" s="5"/>
      <c r="BD21" s="5"/>
      <c r="BE21" s="5"/>
      <c r="BF21" s="5"/>
      <c r="BG21" s="139"/>
      <c r="BH21" s="171">
        <f t="shared" si="1"/>
        <v>2312.9464285714284</v>
      </c>
      <c r="BI21" s="171">
        <f t="shared" si="2"/>
        <v>832.12642857142828</v>
      </c>
      <c r="BJ21" s="171">
        <f t="shared" si="3"/>
        <v>1578.3335714285718</v>
      </c>
      <c r="BK21" s="131">
        <f t="shared" si="0"/>
        <v>46</v>
      </c>
      <c r="BL21" s="131">
        <f t="shared" si="4"/>
        <v>28</v>
      </c>
    </row>
    <row r="22" spans="1:64" x14ac:dyDescent="0.2">
      <c r="A22" s="139">
        <v>1986</v>
      </c>
      <c r="B22" s="5"/>
      <c r="C22" s="5">
        <v>3251.2000000000003</v>
      </c>
      <c r="D22" s="5">
        <v>1938.02</v>
      </c>
      <c r="E22" s="5"/>
      <c r="F22" s="5"/>
      <c r="G22" s="5">
        <v>1717.0400000000002</v>
      </c>
      <c r="H22" s="5"/>
      <c r="I22" s="5">
        <v>1955.7199999999998</v>
      </c>
      <c r="J22" s="5">
        <v>2626.3599999999997</v>
      </c>
      <c r="K22" s="5">
        <v>1778</v>
      </c>
      <c r="L22" s="5"/>
      <c r="M22" s="5"/>
      <c r="N22" s="5"/>
      <c r="O22" s="5">
        <v>2148.84</v>
      </c>
      <c r="P22" s="5"/>
      <c r="Q22" s="5">
        <v>2938.78</v>
      </c>
      <c r="R22" s="5"/>
      <c r="S22" s="5"/>
      <c r="T22" s="5">
        <v>1351.28</v>
      </c>
      <c r="U22" s="5"/>
      <c r="V22" s="5">
        <v>2100.5800000000004</v>
      </c>
      <c r="W22" s="5">
        <v>2108.2000000000003</v>
      </c>
      <c r="X22" s="5">
        <v>2860.0400000000004</v>
      </c>
      <c r="Y22" s="5"/>
      <c r="Z22" s="5">
        <v>1569.4660000000001</v>
      </c>
      <c r="AA22" s="5"/>
      <c r="AB22" s="5"/>
      <c r="AC22" s="5">
        <v>1784.6000000000001</v>
      </c>
      <c r="AD22" s="5">
        <v>1793.24</v>
      </c>
      <c r="AE22" s="5"/>
      <c r="AF22" s="5">
        <v>2433.3199999999997</v>
      </c>
      <c r="AG22" s="5"/>
      <c r="AH22" s="5"/>
      <c r="AI22" s="5">
        <v>1955.7999999999997</v>
      </c>
      <c r="AJ22" s="5"/>
      <c r="AK22" s="5"/>
      <c r="AL22" s="5">
        <v>1856.7400000000002</v>
      </c>
      <c r="AM22" s="5">
        <v>2148.8399999999997</v>
      </c>
      <c r="AN22" s="5">
        <v>1856.7400000000002</v>
      </c>
      <c r="AO22" s="5">
        <v>2336.8000000000002</v>
      </c>
      <c r="AP22" s="5">
        <v>1435.0999999999997</v>
      </c>
      <c r="AQ22" s="5"/>
      <c r="AR22" s="5">
        <v>2230.1200000000003</v>
      </c>
      <c r="AS22" s="5">
        <v>2105.6600000000003</v>
      </c>
      <c r="AT22" s="5">
        <v>2042.1600000000003</v>
      </c>
      <c r="AU22" s="5"/>
      <c r="AV22" s="5"/>
      <c r="AW22" s="5">
        <v>2194.5599999999995</v>
      </c>
      <c r="AX22" s="5">
        <v>1988.8200000000002</v>
      </c>
      <c r="AY22" s="5">
        <v>3667.76</v>
      </c>
      <c r="AZ22" s="5"/>
      <c r="BA22" s="5">
        <v>2044.6999999999998</v>
      </c>
      <c r="BB22" s="5"/>
      <c r="BC22" s="5"/>
      <c r="BD22" s="5"/>
      <c r="BE22" s="5"/>
      <c r="BF22" s="5"/>
      <c r="BG22" s="139">
        <v>1986</v>
      </c>
      <c r="BH22" s="171">
        <f t="shared" si="1"/>
        <v>2145.4650344827587</v>
      </c>
      <c r="BI22" s="171">
        <f t="shared" si="2"/>
        <v>794.18503448275874</v>
      </c>
      <c r="BJ22" s="171">
        <f t="shared" si="3"/>
        <v>1522.2949655172415</v>
      </c>
      <c r="BK22" s="131">
        <f t="shared" si="0"/>
        <v>53</v>
      </c>
      <c r="BL22" s="131">
        <f t="shared" si="4"/>
        <v>30</v>
      </c>
    </row>
    <row r="23" spans="1:64" x14ac:dyDescent="0.2">
      <c r="A23" s="139">
        <v>1987</v>
      </c>
      <c r="B23" s="5"/>
      <c r="C23" s="5">
        <v>4640.579999999999</v>
      </c>
      <c r="D23" s="5">
        <v>2616.1999999999998</v>
      </c>
      <c r="E23" s="5"/>
      <c r="F23" s="5"/>
      <c r="G23" s="5">
        <v>1861.8200000000002</v>
      </c>
      <c r="H23" s="5"/>
      <c r="I23" s="5">
        <v>2743.1400000000003</v>
      </c>
      <c r="J23" s="5">
        <v>3937</v>
      </c>
      <c r="K23" s="5">
        <v>2263.1400000000003</v>
      </c>
      <c r="L23" s="5"/>
      <c r="M23" s="5"/>
      <c r="N23" s="5"/>
      <c r="O23" s="5">
        <v>3258.82</v>
      </c>
      <c r="P23" s="5"/>
      <c r="Q23" s="5">
        <v>4312.92</v>
      </c>
      <c r="R23" s="5"/>
      <c r="S23" s="5"/>
      <c r="T23" s="5">
        <v>1788.1600000000003</v>
      </c>
      <c r="U23" s="5"/>
      <c r="V23" s="5">
        <v>2024.3799999999999</v>
      </c>
      <c r="W23" s="5">
        <v>2245.36</v>
      </c>
      <c r="X23" s="5">
        <v>3987.8000000000006</v>
      </c>
      <c r="Y23" s="5"/>
      <c r="Z23" s="5">
        <v>1732.28</v>
      </c>
      <c r="AA23" s="5"/>
      <c r="AB23" s="5"/>
      <c r="AC23" s="5">
        <v>4023.5</v>
      </c>
      <c r="AD23" s="5">
        <v>2034.5400000000002</v>
      </c>
      <c r="AE23" s="5"/>
      <c r="AF23" s="5">
        <v>3776.9799999999996</v>
      </c>
      <c r="AG23" s="5"/>
      <c r="AH23" s="5"/>
      <c r="AI23" s="5">
        <v>2717.7999999999997</v>
      </c>
      <c r="AJ23" s="5"/>
      <c r="AK23" s="5"/>
      <c r="AL23" s="5">
        <v>2334.2600000000002</v>
      </c>
      <c r="AM23" s="5">
        <v>2164.0800000000004</v>
      </c>
      <c r="AN23" s="5">
        <v>2278.38</v>
      </c>
      <c r="AO23" s="5">
        <v>4048.76</v>
      </c>
      <c r="AP23" s="5">
        <v>2735.5800000000004</v>
      </c>
      <c r="AQ23" s="5"/>
      <c r="AR23" s="5">
        <v>3223.2600000000007</v>
      </c>
      <c r="AS23" s="5">
        <v>2141.2200000000003</v>
      </c>
      <c r="AT23" s="5">
        <v>3634.74</v>
      </c>
      <c r="AU23" s="5"/>
      <c r="AV23" s="5"/>
      <c r="AW23" s="5">
        <v>2860.0400000000004</v>
      </c>
      <c r="AX23" s="5">
        <v>2745.74</v>
      </c>
      <c r="AY23" s="5">
        <v>5346.7000000000007</v>
      </c>
      <c r="AZ23" s="5"/>
      <c r="BA23" s="5">
        <v>2954.0200000000004</v>
      </c>
      <c r="BB23" s="5"/>
      <c r="BC23" s="5"/>
      <c r="BD23" s="5"/>
      <c r="BE23" s="5"/>
      <c r="BF23" s="5"/>
      <c r="BG23" s="139"/>
      <c r="BH23" s="171">
        <f t="shared" si="1"/>
        <v>2980.3862068965523</v>
      </c>
      <c r="BI23" s="171">
        <f t="shared" si="2"/>
        <v>1248.1062068965523</v>
      </c>
      <c r="BJ23" s="171">
        <f t="shared" si="3"/>
        <v>2366.3137931034485</v>
      </c>
      <c r="BK23" s="131">
        <f t="shared" si="0"/>
        <v>7</v>
      </c>
      <c r="BL23" s="131">
        <f t="shared" si="4"/>
        <v>29</v>
      </c>
    </row>
    <row r="24" spans="1:64" x14ac:dyDescent="0.2">
      <c r="A24" s="139">
        <v>1988</v>
      </c>
      <c r="B24" s="5"/>
      <c r="C24" s="5">
        <v>4066.54</v>
      </c>
      <c r="D24" s="5">
        <v>2438.4</v>
      </c>
      <c r="E24" s="5"/>
      <c r="F24" s="5"/>
      <c r="G24" s="5">
        <v>2085.34</v>
      </c>
      <c r="H24" s="5"/>
      <c r="I24" s="5">
        <v>1937.96</v>
      </c>
      <c r="J24" s="5">
        <v>2639.0600000000004</v>
      </c>
      <c r="K24" s="5">
        <v>2164.08</v>
      </c>
      <c r="L24" s="5"/>
      <c r="M24" s="5"/>
      <c r="N24" s="5"/>
      <c r="O24" s="5">
        <v>3030.22</v>
      </c>
      <c r="P24" s="5"/>
      <c r="Q24" s="5">
        <v>3464.5599999999995</v>
      </c>
      <c r="R24" s="5"/>
      <c r="S24" s="5"/>
      <c r="T24" s="5">
        <v>1978.6600000000003</v>
      </c>
      <c r="U24" s="5"/>
      <c r="V24" s="5">
        <v>2085.34</v>
      </c>
      <c r="W24" s="5">
        <v>2458.7199999999998</v>
      </c>
      <c r="X24" s="5">
        <v>3393.44</v>
      </c>
      <c r="Y24" s="5"/>
      <c r="Z24" s="5">
        <v>2209.8000000000002</v>
      </c>
      <c r="AA24" s="5"/>
      <c r="AB24" s="5"/>
      <c r="AC24" s="5">
        <v>2754.7999999999997</v>
      </c>
      <c r="AD24" s="5">
        <v>1729.7400000000002</v>
      </c>
      <c r="AE24" s="5"/>
      <c r="AF24" s="5">
        <v>2159</v>
      </c>
      <c r="AG24" s="5"/>
      <c r="AH24" s="5"/>
      <c r="AI24" s="5">
        <v>2296.1600000000003</v>
      </c>
      <c r="AJ24" s="5"/>
      <c r="AK24" s="5"/>
      <c r="AL24" s="5">
        <v>2395.2200000000003</v>
      </c>
      <c r="AM24" s="5">
        <v>2593.3400000000006</v>
      </c>
      <c r="AN24" s="5">
        <v>2212.34</v>
      </c>
      <c r="AO24" s="5">
        <v>2766.06</v>
      </c>
      <c r="AP24" s="5">
        <v>2405.3800000000006</v>
      </c>
      <c r="AQ24" s="5"/>
      <c r="AR24" s="5">
        <v>2171.6999999999998</v>
      </c>
      <c r="AS24" s="5">
        <v>2207.2600000000002</v>
      </c>
      <c r="AT24" s="5">
        <v>2598.42</v>
      </c>
      <c r="AU24" s="5"/>
      <c r="AV24" s="5"/>
      <c r="AW24" s="5">
        <v>3159.76</v>
      </c>
      <c r="AX24" s="5">
        <v>2339.3399999999997</v>
      </c>
      <c r="AY24" s="5">
        <v>3858.26</v>
      </c>
      <c r="AZ24" s="5"/>
      <c r="BA24" s="5">
        <v>1932.9400000000003</v>
      </c>
      <c r="BB24" s="5"/>
      <c r="BC24" s="5"/>
      <c r="BD24" s="5"/>
      <c r="BE24" s="5"/>
      <c r="BF24" s="5"/>
      <c r="BG24" s="139">
        <v>1988</v>
      </c>
      <c r="BH24" s="171">
        <f t="shared" si="1"/>
        <v>2535.5806896551726</v>
      </c>
      <c r="BI24" s="171">
        <f t="shared" si="2"/>
        <v>805.84068965517235</v>
      </c>
      <c r="BJ24" s="171">
        <f t="shared" si="3"/>
        <v>1530.9593103448274</v>
      </c>
      <c r="BK24" s="131">
        <f t="shared" si="0"/>
        <v>28</v>
      </c>
      <c r="BL24" s="131">
        <f t="shared" si="4"/>
        <v>30</v>
      </c>
    </row>
    <row r="25" spans="1:64" x14ac:dyDescent="0.2">
      <c r="A25" s="139">
        <v>1989</v>
      </c>
      <c r="B25" s="5"/>
      <c r="C25" s="5">
        <v>3362.9600000000005</v>
      </c>
      <c r="D25" s="5">
        <v>1805.94</v>
      </c>
      <c r="E25" s="5"/>
      <c r="F25" s="5"/>
      <c r="G25" s="5">
        <v>1635.76</v>
      </c>
      <c r="H25" s="5"/>
      <c r="I25" s="5">
        <v>1747.5000000000002</v>
      </c>
      <c r="J25" s="5">
        <v>2872.7400000000007</v>
      </c>
      <c r="K25" s="5">
        <v>1328.42</v>
      </c>
      <c r="L25" s="5"/>
      <c r="M25" s="5"/>
      <c r="N25" s="5"/>
      <c r="O25" s="5">
        <v>2349.5</v>
      </c>
      <c r="P25" s="5"/>
      <c r="Q25" s="5">
        <v>3081.02</v>
      </c>
      <c r="R25" s="5"/>
      <c r="S25" s="5"/>
      <c r="T25" s="5">
        <v>1452.88</v>
      </c>
      <c r="U25" s="5"/>
      <c r="V25" s="5">
        <v>1920.2400000000002</v>
      </c>
      <c r="W25" s="5">
        <v>1752.6000000000004</v>
      </c>
      <c r="X25" s="5">
        <v>3672.8399999999997</v>
      </c>
      <c r="Y25" s="5"/>
      <c r="Z25" s="5">
        <v>1600.1999999999998</v>
      </c>
      <c r="AA25" s="5"/>
      <c r="AB25" s="5"/>
      <c r="AC25" s="5">
        <v>2689.7</v>
      </c>
      <c r="AD25" s="5">
        <v>2009.1399999999999</v>
      </c>
      <c r="AE25" s="5"/>
      <c r="AF25" s="5">
        <v>2222.5</v>
      </c>
      <c r="AG25" s="5"/>
      <c r="AH25" s="5"/>
      <c r="AI25" s="5">
        <v>1816.0999999999997</v>
      </c>
      <c r="AJ25" s="5"/>
      <c r="AK25" s="5"/>
      <c r="AL25" s="5">
        <v>1976.1200000000001</v>
      </c>
      <c r="AM25" s="5">
        <v>2186.94</v>
      </c>
      <c r="AN25" s="5">
        <v>1732.28</v>
      </c>
      <c r="AO25" s="5">
        <v>2689.86</v>
      </c>
      <c r="AP25" s="5">
        <v>2385.0600000000004</v>
      </c>
      <c r="AQ25" s="5"/>
      <c r="AR25" s="5">
        <v>2283.46</v>
      </c>
      <c r="AS25" s="5">
        <v>1915.1600000000003</v>
      </c>
      <c r="AT25" s="5">
        <v>2542.54</v>
      </c>
      <c r="AU25" s="5"/>
      <c r="AV25" s="5"/>
      <c r="AW25" s="5">
        <v>2235.2000000000003</v>
      </c>
      <c r="AX25" s="5">
        <v>2034.5400000000002</v>
      </c>
      <c r="AY25" s="5">
        <v>3586.48</v>
      </c>
      <c r="AZ25" s="5"/>
      <c r="BA25" s="5">
        <v>1846.5800000000006</v>
      </c>
      <c r="BB25" s="5"/>
      <c r="BC25" s="5"/>
      <c r="BD25" s="5"/>
      <c r="BE25" s="5"/>
      <c r="BF25" s="5"/>
      <c r="BG25" s="139"/>
      <c r="BH25" s="171">
        <f t="shared" si="1"/>
        <v>2232.2158620689661</v>
      </c>
      <c r="BI25" s="171">
        <f t="shared" si="2"/>
        <v>903.79586206896602</v>
      </c>
      <c r="BJ25" s="171">
        <f t="shared" si="3"/>
        <v>1440.6241379310336</v>
      </c>
      <c r="BK25" s="131">
        <f t="shared" si="0"/>
        <v>50</v>
      </c>
      <c r="BL25" s="131">
        <f t="shared" si="4"/>
        <v>29</v>
      </c>
    </row>
    <row r="26" spans="1:64" x14ac:dyDescent="0.2">
      <c r="A26" s="139">
        <v>1990</v>
      </c>
      <c r="B26" s="5"/>
      <c r="C26" s="5">
        <v>4467.8600000000006</v>
      </c>
      <c r="D26" s="5">
        <v>2329.1799999999998</v>
      </c>
      <c r="E26" s="5"/>
      <c r="F26" s="5"/>
      <c r="G26" s="5">
        <v>1785.6200000000001</v>
      </c>
      <c r="H26" s="5"/>
      <c r="I26" s="5">
        <v>2588.2399999999998</v>
      </c>
      <c r="J26" s="5">
        <v>3086.1000000000004</v>
      </c>
      <c r="K26" s="5">
        <v>2298.6999999999998</v>
      </c>
      <c r="L26" s="5"/>
      <c r="M26" s="5"/>
      <c r="N26" s="5"/>
      <c r="O26" s="5">
        <v>2639.0600000000004</v>
      </c>
      <c r="P26" s="5"/>
      <c r="Q26" s="5">
        <v>2961.64</v>
      </c>
      <c r="R26" s="5"/>
      <c r="S26" s="5"/>
      <c r="T26" s="5">
        <v>1651.0000000000002</v>
      </c>
      <c r="U26" s="5"/>
      <c r="V26" s="5">
        <v>2479.0400000000004</v>
      </c>
      <c r="W26" s="5">
        <v>2674.62</v>
      </c>
      <c r="X26" s="5">
        <v>3230.8799999999997</v>
      </c>
      <c r="Y26" s="5"/>
      <c r="Z26" s="5">
        <v>1963.4199999999998</v>
      </c>
      <c r="AA26" s="5"/>
      <c r="AB26" s="5"/>
      <c r="AC26" s="5">
        <v>2733.5</v>
      </c>
      <c r="AD26" s="5">
        <v>2032</v>
      </c>
      <c r="AE26" s="5"/>
      <c r="AF26" s="5">
        <v>3172.4600000000009</v>
      </c>
      <c r="AG26" s="5"/>
      <c r="AH26" s="5"/>
      <c r="AI26" s="5">
        <v>2374.9000000000005</v>
      </c>
      <c r="AJ26" s="5"/>
      <c r="AK26" s="5"/>
      <c r="AL26" s="5">
        <v>2600.9600000000005</v>
      </c>
      <c r="AM26" s="5">
        <v>2278.38</v>
      </c>
      <c r="AN26" s="5">
        <v>2103.12</v>
      </c>
      <c r="AO26" s="5">
        <v>3154.6800000000003</v>
      </c>
      <c r="AP26" s="5">
        <v>2473.96</v>
      </c>
      <c r="AQ26" s="5"/>
      <c r="AR26" s="5">
        <v>3060.7000000000003</v>
      </c>
      <c r="AS26" s="5">
        <v>1922.7800000000004</v>
      </c>
      <c r="AT26" s="5">
        <v>2562.86</v>
      </c>
      <c r="AU26" s="5"/>
      <c r="AV26" s="5"/>
      <c r="AW26" s="5"/>
      <c r="AX26" s="5">
        <v>2164.0800000000004</v>
      </c>
      <c r="AY26" s="5">
        <v>3279.1400000000003</v>
      </c>
      <c r="AZ26" s="5"/>
      <c r="BA26" s="5">
        <v>2161.54</v>
      </c>
      <c r="BB26" s="5"/>
      <c r="BC26" s="5"/>
      <c r="BD26" s="5"/>
      <c r="BE26" s="5"/>
      <c r="BF26" s="5"/>
      <c r="BG26" s="139">
        <v>1990</v>
      </c>
      <c r="BH26" s="171">
        <f t="shared" si="1"/>
        <v>2579.6578571428568</v>
      </c>
      <c r="BI26" s="171">
        <f t="shared" si="2"/>
        <v>928.65785714285653</v>
      </c>
      <c r="BJ26" s="171">
        <f t="shared" si="3"/>
        <v>1888.2021428571438</v>
      </c>
      <c r="BK26" s="131">
        <f t="shared" si="0"/>
        <v>24</v>
      </c>
      <c r="BL26" s="131">
        <f t="shared" si="4"/>
        <v>29</v>
      </c>
    </row>
    <row r="27" spans="1:64" x14ac:dyDescent="0.2">
      <c r="A27" s="139">
        <v>1991</v>
      </c>
      <c r="B27" s="5"/>
      <c r="C27" s="5">
        <v>3647.4400000000005</v>
      </c>
      <c r="D27" s="5">
        <v>2529.84</v>
      </c>
      <c r="E27" s="5"/>
      <c r="F27" s="5"/>
      <c r="G27" s="5">
        <v>1943.1</v>
      </c>
      <c r="H27" s="5"/>
      <c r="I27" s="5">
        <v>2296.0799999999995</v>
      </c>
      <c r="J27" s="5">
        <v>3149.6000000000004</v>
      </c>
      <c r="K27" s="5">
        <v>2052.3200000000002</v>
      </c>
      <c r="L27" s="5"/>
      <c r="M27" s="5"/>
      <c r="N27" s="5"/>
      <c r="O27" s="5">
        <v>2209.8000000000002</v>
      </c>
      <c r="P27" s="5"/>
      <c r="Q27" s="5">
        <v>2349.5</v>
      </c>
      <c r="R27" s="5"/>
      <c r="S27" s="5"/>
      <c r="T27" s="5">
        <v>1803.4</v>
      </c>
      <c r="U27" s="5"/>
      <c r="V27" s="5">
        <v>1988.8200000000002</v>
      </c>
      <c r="W27" s="5">
        <v>2743.2000000000007</v>
      </c>
      <c r="X27" s="5">
        <v>3423.92</v>
      </c>
      <c r="Y27" s="5"/>
      <c r="Z27" s="5">
        <v>2123.44</v>
      </c>
      <c r="AA27" s="5"/>
      <c r="AB27" s="5"/>
      <c r="AC27" s="5">
        <v>2367.8000000000002</v>
      </c>
      <c r="AD27" s="5">
        <v>2293.62</v>
      </c>
      <c r="AE27" s="5"/>
      <c r="AF27" s="5">
        <v>2567.94</v>
      </c>
      <c r="AG27" s="5"/>
      <c r="AH27" s="5"/>
      <c r="AI27" s="5">
        <v>2115.8199999999997</v>
      </c>
      <c r="AJ27" s="5"/>
      <c r="AK27" s="5"/>
      <c r="AL27" s="5">
        <v>2113.2799999999997</v>
      </c>
      <c r="AM27" s="5">
        <v>2766.0600000000004</v>
      </c>
      <c r="AN27" s="5">
        <v>2293.62</v>
      </c>
      <c r="AO27" s="5">
        <v>2755.9</v>
      </c>
      <c r="AP27" s="5">
        <v>1983.74</v>
      </c>
      <c r="AQ27" s="5"/>
      <c r="AR27" s="5">
        <v>2588.2600000000002</v>
      </c>
      <c r="AS27" s="5">
        <v>2311.4</v>
      </c>
      <c r="AT27" s="5">
        <v>2679.7000000000003</v>
      </c>
      <c r="AU27" s="5"/>
      <c r="AV27" s="5"/>
      <c r="AW27" s="5">
        <v>2120.9</v>
      </c>
      <c r="AX27" s="5">
        <v>2026.9200000000003</v>
      </c>
      <c r="AY27" s="5">
        <v>3525.52</v>
      </c>
      <c r="AZ27" s="5"/>
      <c r="BA27" s="5">
        <v>2260.6000000000004</v>
      </c>
      <c r="BB27" s="5"/>
      <c r="BC27" s="5"/>
      <c r="BD27" s="5"/>
      <c r="BE27" s="5"/>
      <c r="BF27" s="5"/>
      <c r="BG27" s="139"/>
      <c r="BH27" s="171">
        <f t="shared" si="1"/>
        <v>2449.3634482758625</v>
      </c>
      <c r="BI27" s="171">
        <f t="shared" si="2"/>
        <v>645.96344827586245</v>
      </c>
      <c r="BJ27" s="171">
        <f t="shared" si="3"/>
        <v>1198.076551724138</v>
      </c>
      <c r="BK27" s="131">
        <f t="shared" si="0"/>
        <v>32</v>
      </c>
      <c r="BL27" s="131">
        <f t="shared" si="4"/>
        <v>29</v>
      </c>
    </row>
    <row r="28" spans="1:64" x14ac:dyDescent="0.2">
      <c r="A28" s="139">
        <v>1992</v>
      </c>
      <c r="B28" s="5"/>
      <c r="C28" s="5">
        <v>3822.7</v>
      </c>
      <c r="D28" s="5">
        <v>2308.8600000000006</v>
      </c>
      <c r="E28" s="5"/>
      <c r="F28" s="5"/>
      <c r="G28" s="5">
        <v>1922.78</v>
      </c>
      <c r="H28" s="5"/>
      <c r="I28" s="5">
        <v>2994.6200000000003</v>
      </c>
      <c r="J28" s="5">
        <v>3375.6600000000008</v>
      </c>
      <c r="K28" s="5">
        <v>2395.2199999999998</v>
      </c>
      <c r="L28" s="5"/>
      <c r="M28" s="5"/>
      <c r="N28" s="5"/>
      <c r="O28" s="5">
        <v>2646.6800000000003</v>
      </c>
      <c r="P28" s="5"/>
      <c r="Q28" s="5">
        <v>2824.4800000000005</v>
      </c>
      <c r="R28" s="5"/>
      <c r="S28" s="5"/>
      <c r="T28" s="5">
        <v>1907.54</v>
      </c>
      <c r="U28" s="5"/>
      <c r="V28" s="5">
        <v>2090.42</v>
      </c>
      <c r="W28" s="5">
        <v>2039.6200000000001</v>
      </c>
      <c r="X28" s="5">
        <v>3543.3</v>
      </c>
      <c r="Y28" s="5"/>
      <c r="Z28" s="5">
        <v>2207.2599999999998</v>
      </c>
      <c r="AA28" s="5"/>
      <c r="AB28" s="5"/>
      <c r="AC28" s="5">
        <v>2519</v>
      </c>
      <c r="AD28" s="5">
        <v>1996.44</v>
      </c>
      <c r="AE28" s="5"/>
      <c r="AF28" s="5">
        <v>2923.54</v>
      </c>
      <c r="AG28" s="5"/>
      <c r="AH28" s="5"/>
      <c r="AI28" s="5">
        <v>2379.9800000000005</v>
      </c>
      <c r="AJ28" s="5"/>
      <c r="AK28" s="5"/>
      <c r="AL28" s="5">
        <v>2364.7400000000007</v>
      </c>
      <c r="AM28" s="5">
        <v>2288.5400000000004</v>
      </c>
      <c r="AN28" s="5">
        <v>2016.7600000000002</v>
      </c>
      <c r="AO28" s="5">
        <v>3299.4600000000005</v>
      </c>
      <c r="AP28" s="5">
        <v>2329.1800000000003</v>
      </c>
      <c r="AQ28" s="5"/>
      <c r="AR28" s="5">
        <v>2750.82</v>
      </c>
      <c r="AS28" s="5">
        <v>2044.7000000000003</v>
      </c>
      <c r="AT28" s="5">
        <v>2811.7799999999997</v>
      </c>
      <c r="AU28" s="5"/>
      <c r="AV28" s="5"/>
      <c r="AW28" s="5">
        <v>2303.7799999999997</v>
      </c>
      <c r="AX28" s="5">
        <v>1963.4200000000003</v>
      </c>
      <c r="AY28" s="5">
        <v>4269.7400000000007</v>
      </c>
      <c r="AZ28" s="5"/>
      <c r="BA28" s="5">
        <v>2075.1799999999998</v>
      </c>
      <c r="BB28" s="5"/>
      <c r="BC28" s="5"/>
      <c r="BD28" s="5"/>
      <c r="BE28" s="5"/>
      <c r="BF28" s="5"/>
      <c r="BG28" s="139">
        <v>1992</v>
      </c>
      <c r="BH28" s="171">
        <f t="shared" si="1"/>
        <v>2566.0758620689658</v>
      </c>
      <c r="BI28" s="171">
        <f t="shared" si="2"/>
        <v>658.5358620689658</v>
      </c>
      <c r="BJ28" s="171">
        <f t="shared" si="3"/>
        <v>1703.6641379310349</v>
      </c>
      <c r="BK28" s="131">
        <f t="shared" si="0"/>
        <v>25</v>
      </c>
      <c r="BL28" s="131">
        <f t="shared" si="4"/>
        <v>30</v>
      </c>
    </row>
    <row r="29" spans="1:64" x14ac:dyDescent="0.2">
      <c r="A29" s="139">
        <v>1993</v>
      </c>
      <c r="B29" s="5"/>
      <c r="C29" s="5">
        <v>3736.3400000000006</v>
      </c>
      <c r="D29" s="5">
        <v>2573.02</v>
      </c>
      <c r="E29" s="5"/>
      <c r="F29" s="5"/>
      <c r="G29" s="5">
        <v>2059.9399999999996</v>
      </c>
      <c r="H29" s="5"/>
      <c r="I29" s="5">
        <v>2890.46</v>
      </c>
      <c r="J29" s="5">
        <v>3436.6200000000003</v>
      </c>
      <c r="K29" s="5">
        <v>2265.6799999999998</v>
      </c>
      <c r="L29" s="5"/>
      <c r="M29" s="5"/>
      <c r="N29" s="5"/>
      <c r="O29" s="5">
        <v>2382.5199999999995</v>
      </c>
      <c r="P29" s="5"/>
      <c r="Q29" s="5">
        <v>2890.52</v>
      </c>
      <c r="R29" s="5"/>
      <c r="S29" s="5"/>
      <c r="T29" s="5">
        <v>1955.7999999999997</v>
      </c>
      <c r="U29" s="5"/>
      <c r="V29" s="5">
        <v>2413</v>
      </c>
      <c r="W29" s="5">
        <v>2839.7200000000003</v>
      </c>
      <c r="X29" s="5">
        <v>3751.5800000000004</v>
      </c>
      <c r="Y29" s="5"/>
      <c r="Z29" s="5">
        <v>2443.48</v>
      </c>
      <c r="AA29" s="5"/>
      <c r="AB29" s="5"/>
      <c r="AC29" s="5">
        <v>2964</v>
      </c>
      <c r="AD29" s="5">
        <v>2626.3600000000006</v>
      </c>
      <c r="AE29" s="5"/>
      <c r="AF29" s="5">
        <v>2997.2</v>
      </c>
      <c r="AG29" s="5"/>
      <c r="AH29" s="5"/>
      <c r="AI29" s="5">
        <v>2280.92</v>
      </c>
      <c r="AJ29" s="5"/>
      <c r="AK29" s="5"/>
      <c r="AL29" s="5">
        <v>2390.14</v>
      </c>
      <c r="AM29" s="5">
        <v>2753.3600000000006</v>
      </c>
      <c r="AN29" s="5">
        <v>2278.3800000000006</v>
      </c>
      <c r="AO29" s="5">
        <v>3154.6800000000007</v>
      </c>
      <c r="AP29" s="5">
        <v>2669.54</v>
      </c>
      <c r="AQ29" s="5"/>
      <c r="AR29" s="5">
        <v>3190.2400000000002</v>
      </c>
      <c r="AS29" s="5">
        <v>2197.1</v>
      </c>
      <c r="AT29" s="5">
        <v>3238.5000000000005</v>
      </c>
      <c r="AU29" s="5"/>
      <c r="AV29" s="5"/>
      <c r="AW29" s="5">
        <v>2669.5400000000004</v>
      </c>
      <c r="AX29" s="5">
        <v>2324.1</v>
      </c>
      <c r="AY29" s="5">
        <v>4284.9799999999996</v>
      </c>
      <c r="AZ29" s="5"/>
      <c r="BA29" s="5">
        <v>2824.4800000000005</v>
      </c>
      <c r="BB29" s="5"/>
      <c r="BC29" s="5"/>
      <c r="BD29" s="5"/>
      <c r="BE29" s="5"/>
      <c r="BF29" s="5"/>
      <c r="BG29" s="139"/>
      <c r="BH29" s="171">
        <f t="shared" si="1"/>
        <v>2775.2482758620686</v>
      </c>
      <c r="BI29" s="171">
        <f t="shared" si="2"/>
        <v>819.44827586206884</v>
      </c>
      <c r="BJ29" s="171">
        <f t="shared" si="3"/>
        <v>1509.731724137931</v>
      </c>
      <c r="BK29" s="131">
        <f t="shared" si="0"/>
        <v>20</v>
      </c>
      <c r="BL29" s="131">
        <f t="shared" si="4"/>
        <v>29</v>
      </c>
    </row>
    <row r="30" spans="1:64" x14ac:dyDescent="0.2">
      <c r="A30" s="139">
        <v>1994</v>
      </c>
      <c r="B30" s="5"/>
      <c r="C30" s="5">
        <v>3794.76</v>
      </c>
      <c r="D30" s="5">
        <v>2146.3000000000002</v>
      </c>
      <c r="E30" s="5"/>
      <c r="F30" s="5"/>
      <c r="G30" s="5">
        <v>1879.6000000000001</v>
      </c>
      <c r="H30" s="5"/>
      <c r="I30" s="5">
        <v>2821.8799999999997</v>
      </c>
      <c r="J30" s="5">
        <v>3200.4</v>
      </c>
      <c r="K30" s="5">
        <v>2019.3</v>
      </c>
      <c r="L30" s="5"/>
      <c r="M30" s="5"/>
      <c r="N30" s="5"/>
      <c r="O30" s="5">
        <v>2087.88</v>
      </c>
      <c r="P30" s="5"/>
      <c r="Q30" s="5">
        <v>2573.0200000000004</v>
      </c>
      <c r="R30" s="5"/>
      <c r="S30" s="5"/>
      <c r="T30" s="5">
        <v>1668.7800000000002</v>
      </c>
      <c r="U30" s="5"/>
      <c r="V30" s="5">
        <v>1793.24</v>
      </c>
      <c r="W30" s="5">
        <v>2176.7800000000002</v>
      </c>
      <c r="X30" s="5">
        <v>3408.6799999999994</v>
      </c>
      <c r="Y30" s="5"/>
      <c r="Z30" s="5">
        <v>2100.5800000000004</v>
      </c>
      <c r="AA30" s="5"/>
      <c r="AB30" s="5"/>
      <c r="AC30" s="5">
        <v>2287</v>
      </c>
      <c r="AD30" s="5">
        <v>2428.2400000000002</v>
      </c>
      <c r="AE30" s="5"/>
      <c r="AF30" s="5">
        <v>2778.76</v>
      </c>
      <c r="AG30" s="5"/>
      <c r="AH30" s="5"/>
      <c r="AI30" s="5">
        <v>2090.4200000000005</v>
      </c>
      <c r="AJ30" s="5"/>
      <c r="AK30" s="5"/>
      <c r="AL30" s="5">
        <v>2032.0000000000002</v>
      </c>
      <c r="AM30" s="5">
        <v>2209.8000000000002</v>
      </c>
      <c r="AN30" s="5">
        <v>1757.6800000000003</v>
      </c>
      <c r="AO30" s="5">
        <v>2700.02</v>
      </c>
      <c r="AP30" s="5">
        <v>1691.64</v>
      </c>
      <c r="AQ30" s="5"/>
      <c r="AR30" s="5">
        <v>2664.46</v>
      </c>
      <c r="AS30" s="5">
        <v>1968.5000000000002</v>
      </c>
      <c r="AT30" s="5">
        <v>3063.24</v>
      </c>
      <c r="AU30" s="5"/>
      <c r="AV30" s="5"/>
      <c r="AW30" s="5">
        <v>2286</v>
      </c>
      <c r="AX30" s="5">
        <v>1877.0600000000002</v>
      </c>
      <c r="AY30" s="5">
        <v>4371.3400000000011</v>
      </c>
      <c r="AZ30" s="5"/>
      <c r="BA30" s="5">
        <v>2059.9399999999996</v>
      </c>
      <c r="BB30" s="5"/>
      <c r="BC30" s="5"/>
      <c r="BD30" s="5"/>
      <c r="BE30" s="5"/>
      <c r="BF30" s="5"/>
      <c r="BG30" s="139">
        <v>1994</v>
      </c>
      <c r="BH30" s="171">
        <f t="shared" si="1"/>
        <v>2411.6310344827584</v>
      </c>
      <c r="BI30" s="171">
        <f t="shared" si="2"/>
        <v>742.85103448275822</v>
      </c>
      <c r="BJ30" s="171">
        <f t="shared" si="3"/>
        <v>1959.7089655172426</v>
      </c>
      <c r="BK30" s="131">
        <f t="shared" si="0"/>
        <v>36</v>
      </c>
      <c r="BL30" s="131">
        <f t="shared" si="4"/>
        <v>30</v>
      </c>
    </row>
    <row r="31" spans="1:64" x14ac:dyDescent="0.2">
      <c r="A31" s="139">
        <v>1995</v>
      </c>
      <c r="B31" s="5"/>
      <c r="C31" s="5">
        <v>4742.18</v>
      </c>
      <c r="D31" s="5">
        <v>2425.7000000000003</v>
      </c>
      <c r="E31" s="5"/>
      <c r="F31" s="5"/>
      <c r="G31" s="5">
        <v>2425.6999999999998</v>
      </c>
      <c r="H31" s="5"/>
      <c r="I31" s="5">
        <v>2880.2799999999997</v>
      </c>
      <c r="J31" s="5">
        <v>3197.8599999999997</v>
      </c>
      <c r="K31" s="5">
        <v>2336.8000000000002</v>
      </c>
      <c r="L31" s="5"/>
      <c r="M31" s="5"/>
      <c r="N31" s="5"/>
      <c r="O31" s="5">
        <v>2547.6200000000003</v>
      </c>
      <c r="P31" s="5"/>
      <c r="Q31" s="5">
        <v>3126.7400000000002</v>
      </c>
      <c r="R31" s="5"/>
      <c r="S31" s="5"/>
      <c r="T31" s="5">
        <v>1963.4200000000005</v>
      </c>
      <c r="U31" s="5"/>
      <c r="V31" s="5">
        <v>2306.3200000000002</v>
      </c>
      <c r="W31" s="5">
        <v>2136.14</v>
      </c>
      <c r="X31" s="5">
        <v>3449.3200000000006</v>
      </c>
      <c r="Y31" s="5"/>
      <c r="Z31" s="5">
        <v>2875.28</v>
      </c>
      <c r="AA31" s="5"/>
      <c r="AB31" s="5"/>
      <c r="AC31" s="5">
        <v>2904</v>
      </c>
      <c r="AD31" s="5">
        <v>2280.92</v>
      </c>
      <c r="AE31" s="5"/>
      <c r="AF31" s="5">
        <v>3108.9600000000005</v>
      </c>
      <c r="AG31" s="5">
        <v>3195.3200000000006</v>
      </c>
      <c r="AH31" s="5"/>
      <c r="AI31" s="5">
        <v>2664.46</v>
      </c>
      <c r="AJ31" s="5"/>
      <c r="AK31" s="5"/>
      <c r="AL31" s="5">
        <v>2496.8200000000006</v>
      </c>
      <c r="AM31" s="5">
        <v>2303.7800000000002</v>
      </c>
      <c r="AN31" s="5">
        <v>2146.2999999999997</v>
      </c>
      <c r="AO31" s="5">
        <v>3467.1000000000004</v>
      </c>
      <c r="AP31" s="5">
        <v>2702.5600000000004</v>
      </c>
      <c r="AQ31" s="5"/>
      <c r="AR31" s="5">
        <v>2763.52</v>
      </c>
      <c r="AS31" s="5">
        <v>1971.0400000000002</v>
      </c>
      <c r="AT31" s="5">
        <v>2979.4200000000005</v>
      </c>
      <c r="AU31" s="5"/>
      <c r="AV31" s="5"/>
      <c r="AW31" s="5">
        <v>2496.8200000000002</v>
      </c>
      <c r="AX31" s="5">
        <v>2212.34</v>
      </c>
      <c r="AY31" s="5">
        <v>4777.7400000000007</v>
      </c>
      <c r="AZ31" s="5"/>
      <c r="BA31" s="5">
        <v>3228.34</v>
      </c>
      <c r="BB31" s="5"/>
      <c r="BC31" s="5"/>
      <c r="BD31" s="5"/>
      <c r="BE31" s="5"/>
      <c r="BF31" s="5"/>
      <c r="BG31" s="139"/>
      <c r="BH31" s="171">
        <f t="shared" si="1"/>
        <v>2803.7599999999998</v>
      </c>
      <c r="BI31" s="171">
        <f t="shared" si="2"/>
        <v>840.33999999999924</v>
      </c>
      <c r="BJ31" s="171">
        <f t="shared" si="3"/>
        <v>1973.9800000000009</v>
      </c>
      <c r="BK31" s="131">
        <f t="shared" si="0"/>
        <v>18</v>
      </c>
      <c r="BL31" s="131">
        <f t="shared" si="4"/>
        <v>30</v>
      </c>
    </row>
    <row r="32" spans="1:64" x14ac:dyDescent="0.2">
      <c r="A32" s="139">
        <v>1996</v>
      </c>
      <c r="B32" s="5"/>
      <c r="C32" s="5">
        <v>4643.12</v>
      </c>
      <c r="D32" s="5">
        <v>2395.2200000000003</v>
      </c>
      <c r="E32" s="5"/>
      <c r="F32" s="5"/>
      <c r="G32" s="5">
        <v>2090.42</v>
      </c>
      <c r="H32" s="5"/>
      <c r="I32" s="5">
        <v>3357.8599999999997</v>
      </c>
      <c r="J32" s="5">
        <v>3924.3000000000006</v>
      </c>
      <c r="K32" s="5">
        <v>2407.92</v>
      </c>
      <c r="L32" s="5"/>
      <c r="M32" s="5"/>
      <c r="N32" s="5"/>
      <c r="O32" s="5">
        <v>3075.9400000000005</v>
      </c>
      <c r="P32" s="5"/>
      <c r="Q32" s="5">
        <v>3175</v>
      </c>
      <c r="R32" s="5"/>
      <c r="S32" s="5"/>
      <c r="T32" s="5">
        <v>2199.6400000000003</v>
      </c>
      <c r="U32" s="5"/>
      <c r="V32" s="5">
        <v>2692.4</v>
      </c>
      <c r="W32" s="5">
        <v>1841.5</v>
      </c>
      <c r="X32" s="5">
        <v>4234.18</v>
      </c>
      <c r="Y32" s="5"/>
      <c r="Z32" s="5">
        <v>2451.1000000000004</v>
      </c>
      <c r="AA32" s="5"/>
      <c r="AB32" s="5"/>
      <c r="AC32" s="5">
        <v>3370</v>
      </c>
      <c r="AD32" s="5">
        <v>2298.7000000000003</v>
      </c>
      <c r="AE32" s="5"/>
      <c r="AF32" s="5">
        <v>2860.0400000000004</v>
      </c>
      <c r="AG32" s="5">
        <v>3185.16</v>
      </c>
      <c r="AH32" s="5"/>
      <c r="AI32" s="5">
        <v>2593.3400000000006</v>
      </c>
      <c r="AJ32" s="5"/>
      <c r="AK32" s="5"/>
      <c r="AL32" s="5">
        <v>2837.1800000000012</v>
      </c>
      <c r="AM32" s="5">
        <v>2202.1800000000003</v>
      </c>
      <c r="AN32" s="5">
        <v>2534.92</v>
      </c>
      <c r="AO32" s="5"/>
      <c r="AP32" s="5">
        <v>3048.0000000000005</v>
      </c>
      <c r="AQ32" s="5"/>
      <c r="AR32" s="5">
        <v>3225.7999999999997</v>
      </c>
      <c r="AS32" s="5">
        <v>2367.2800000000002</v>
      </c>
      <c r="AT32" s="5">
        <v>3286.7599999999998</v>
      </c>
      <c r="AU32" s="5"/>
      <c r="AV32" s="5"/>
      <c r="AW32" s="5">
        <v>3337.56</v>
      </c>
      <c r="AX32" s="5">
        <v>2275.84</v>
      </c>
      <c r="AY32" s="5">
        <v>5435.6</v>
      </c>
      <c r="AZ32" s="5"/>
      <c r="BA32" s="5">
        <v>2529.84</v>
      </c>
      <c r="BB32" s="5"/>
      <c r="BC32" s="5"/>
      <c r="BD32" s="5"/>
      <c r="BE32" s="5"/>
      <c r="BF32" s="5"/>
      <c r="BG32" s="139">
        <v>1996</v>
      </c>
      <c r="BH32" s="171">
        <f t="shared" si="1"/>
        <v>2961.2689655172408</v>
      </c>
      <c r="BI32" s="171">
        <f t="shared" si="2"/>
        <v>1119.7689655172408</v>
      </c>
      <c r="BJ32" s="171">
        <f t="shared" si="3"/>
        <v>2474.3310344827596</v>
      </c>
      <c r="BK32" s="131">
        <f t="shared" si="0"/>
        <v>9</v>
      </c>
      <c r="BL32" s="131">
        <f t="shared" si="4"/>
        <v>30</v>
      </c>
    </row>
    <row r="33" spans="1:64" x14ac:dyDescent="0.2">
      <c r="A33" s="139">
        <v>1997</v>
      </c>
      <c r="B33" s="5"/>
      <c r="C33" s="5">
        <v>2359.6600000000003</v>
      </c>
      <c r="D33" s="5">
        <v>1882.14</v>
      </c>
      <c r="E33" s="5"/>
      <c r="F33" s="5"/>
      <c r="G33" s="5">
        <v>1910.08</v>
      </c>
      <c r="H33" s="5"/>
      <c r="I33" s="5">
        <v>1772.88</v>
      </c>
      <c r="J33" s="5">
        <v>1874.5200000000002</v>
      </c>
      <c r="K33" s="5">
        <v>1361.4400000000003</v>
      </c>
      <c r="L33" s="5"/>
      <c r="M33" s="5"/>
      <c r="N33" s="5"/>
      <c r="O33" s="5">
        <v>1811.0200000000002</v>
      </c>
      <c r="P33" s="5"/>
      <c r="Q33" s="5">
        <v>1907.54</v>
      </c>
      <c r="R33" s="5"/>
      <c r="S33" s="5"/>
      <c r="T33" s="5">
        <v>1816.1000000000001</v>
      </c>
      <c r="U33" s="5"/>
      <c r="V33" s="5">
        <v>1239.52</v>
      </c>
      <c r="W33" s="5">
        <v>1292.8599999999999</v>
      </c>
      <c r="X33" s="5">
        <v>1996.44</v>
      </c>
      <c r="Y33" s="5"/>
      <c r="Z33" s="5">
        <v>1905.0000000000002</v>
      </c>
      <c r="AA33" s="5"/>
      <c r="AB33" s="5">
        <v>1719.3847015001186</v>
      </c>
      <c r="AC33" s="5">
        <v>2039</v>
      </c>
      <c r="AD33" s="5">
        <v>1714.4999999999998</v>
      </c>
      <c r="AE33" s="5"/>
      <c r="AF33" s="5">
        <v>1617.9800000000002</v>
      </c>
      <c r="AG33" s="5">
        <v>1790.7000000000003</v>
      </c>
      <c r="AH33" s="5"/>
      <c r="AI33" s="5">
        <v>1264.9199999999998</v>
      </c>
      <c r="AJ33" s="5"/>
      <c r="AK33" s="5"/>
      <c r="AL33" s="5">
        <v>1168.4000000000001</v>
      </c>
      <c r="AM33" s="5">
        <v>1714.5</v>
      </c>
      <c r="AN33" s="5">
        <v>1061.72</v>
      </c>
      <c r="AO33" s="5">
        <v>2100.58</v>
      </c>
      <c r="AP33" s="5">
        <v>1460.5</v>
      </c>
      <c r="AQ33" s="5">
        <v>1658.62</v>
      </c>
      <c r="AR33" s="5">
        <v>1737.3600000000001</v>
      </c>
      <c r="AS33" s="5">
        <v>1668.7800000000002</v>
      </c>
      <c r="AT33" s="5">
        <v>1894.8400000000001</v>
      </c>
      <c r="AU33" s="5"/>
      <c r="AV33" s="5"/>
      <c r="AW33" s="5">
        <v>1577.3400000000001</v>
      </c>
      <c r="AX33" s="5">
        <v>1315.72</v>
      </c>
      <c r="AY33" s="5">
        <v>2377.44</v>
      </c>
      <c r="AZ33" s="5"/>
      <c r="BA33" s="5">
        <v>1767.8399999999997</v>
      </c>
      <c r="BB33" s="5"/>
      <c r="BC33" s="5"/>
      <c r="BD33" s="5"/>
      <c r="BE33" s="5"/>
      <c r="BF33" s="5"/>
      <c r="BG33" s="139"/>
      <c r="BH33" s="171">
        <f t="shared" si="1"/>
        <v>1711.8538969218789</v>
      </c>
      <c r="BI33" s="171">
        <f t="shared" si="2"/>
        <v>650.13389692187889</v>
      </c>
      <c r="BJ33" s="171">
        <f t="shared" si="3"/>
        <v>665.58610307812114</v>
      </c>
      <c r="BK33" s="131">
        <f t="shared" si="0"/>
        <v>58</v>
      </c>
      <c r="BL33" s="131">
        <f t="shared" si="4"/>
        <v>32</v>
      </c>
    </row>
    <row r="34" spans="1:64" x14ac:dyDescent="0.2">
      <c r="A34" s="139">
        <v>1998</v>
      </c>
      <c r="B34" s="5"/>
      <c r="C34" s="5">
        <v>3870.96</v>
      </c>
      <c r="D34" s="5">
        <v>2473.96</v>
      </c>
      <c r="E34" s="5"/>
      <c r="F34" s="5"/>
      <c r="G34" s="5">
        <v>1813.56</v>
      </c>
      <c r="H34" s="5"/>
      <c r="I34" s="5">
        <v>2735.5400000000004</v>
      </c>
      <c r="J34" s="5">
        <v>3340.1</v>
      </c>
      <c r="K34" s="5">
        <v>2268.2200000000003</v>
      </c>
      <c r="L34" s="5"/>
      <c r="M34" s="5"/>
      <c r="N34" s="5"/>
      <c r="O34" s="5">
        <v>2966.72</v>
      </c>
      <c r="P34" s="5"/>
      <c r="Q34" s="5">
        <v>3009.9000000000005</v>
      </c>
      <c r="R34" s="5"/>
      <c r="S34" s="5"/>
      <c r="T34" s="5">
        <v>1844.0400000000002</v>
      </c>
      <c r="U34" s="5"/>
      <c r="V34" s="5">
        <v>2222.5</v>
      </c>
      <c r="W34" s="5">
        <v>2453.64</v>
      </c>
      <c r="X34" s="5">
        <v>3256.28</v>
      </c>
      <c r="Y34" s="5">
        <v>2903.2200000000003</v>
      </c>
      <c r="Z34" s="5">
        <v>1953.26</v>
      </c>
      <c r="AA34" s="5">
        <v>2138.6800000000003</v>
      </c>
      <c r="AB34" s="5">
        <v>3200.04</v>
      </c>
      <c r="AC34" s="5">
        <v>2971</v>
      </c>
      <c r="AD34" s="5">
        <v>2199.6400000000003</v>
      </c>
      <c r="AE34" s="5"/>
      <c r="AF34" s="5">
        <v>2763.5199999999995</v>
      </c>
      <c r="AG34" s="5">
        <v>2644.1400000000003</v>
      </c>
      <c r="AH34" s="5"/>
      <c r="AI34" s="5">
        <v>2047.24</v>
      </c>
      <c r="AJ34" s="5"/>
      <c r="AK34" s="5">
        <v>2019.3000000000002</v>
      </c>
      <c r="AL34" s="5">
        <v>2285.9999999999995</v>
      </c>
      <c r="AM34" s="5">
        <v>2204.7200000000003</v>
      </c>
      <c r="AN34" s="5">
        <v>2623.8199999999997</v>
      </c>
      <c r="AO34" s="5"/>
      <c r="AP34" s="5">
        <v>2339.3399999999997</v>
      </c>
      <c r="AQ34" s="5">
        <v>2159.0000000000005</v>
      </c>
      <c r="AR34" s="5">
        <v>2872.7400000000002</v>
      </c>
      <c r="AS34" s="5">
        <v>2189.48</v>
      </c>
      <c r="AT34" s="5">
        <v>2989.58</v>
      </c>
      <c r="AU34" s="5"/>
      <c r="AV34" s="5"/>
      <c r="AW34" s="5">
        <v>2900.6799999999994</v>
      </c>
      <c r="AX34" s="5">
        <v>2174.2399999999998</v>
      </c>
      <c r="AY34" s="5">
        <v>3812.54</v>
      </c>
      <c r="AZ34" s="5"/>
      <c r="BA34" s="5">
        <v>2367.2800000000002</v>
      </c>
      <c r="BB34" s="5"/>
      <c r="BC34" s="5"/>
      <c r="BD34" s="5"/>
      <c r="BE34" s="5"/>
      <c r="BF34" s="5"/>
      <c r="BG34" s="139">
        <v>1998</v>
      </c>
      <c r="BH34" s="171">
        <f t="shared" si="1"/>
        <v>2588.6729411764704</v>
      </c>
      <c r="BI34" s="171">
        <f t="shared" si="2"/>
        <v>775.11294117647049</v>
      </c>
      <c r="BJ34" s="171">
        <f t="shared" si="3"/>
        <v>1282.2870588235296</v>
      </c>
      <c r="BK34" s="131">
        <f t="shared" ref="BK34:BK59" si="5">RANK(BH34,$BH$2:$BH$61,0)</f>
        <v>23</v>
      </c>
      <c r="BL34" s="131">
        <f t="shared" si="4"/>
        <v>35</v>
      </c>
    </row>
    <row r="35" spans="1:64" x14ac:dyDescent="0.2">
      <c r="A35" s="139">
        <v>1999</v>
      </c>
      <c r="B35" s="5"/>
      <c r="C35" s="5">
        <v>4757.420000000001</v>
      </c>
      <c r="D35" s="5">
        <v>3162.3</v>
      </c>
      <c r="E35" s="5"/>
      <c r="F35" s="5">
        <v>3543.3000000000006</v>
      </c>
      <c r="G35" s="5">
        <v>2032.0000000000002</v>
      </c>
      <c r="H35" s="5"/>
      <c r="I35" s="5">
        <v>4035.9799999999996</v>
      </c>
      <c r="J35" s="5">
        <v>4572.0000000000009</v>
      </c>
      <c r="K35" s="5">
        <v>2430.7800000000002</v>
      </c>
      <c r="L35" s="5"/>
      <c r="M35" s="5"/>
      <c r="N35" s="5"/>
      <c r="O35" s="5">
        <v>3139.44</v>
      </c>
      <c r="P35" s="5"/>
      <c r="Q35" s="5">
        <v>3876.0400000000004</v>
      </c>
      <c r="R35" s="5"/>
      <c r="S35" s="5"/>
      <c r="T35" s="5">
        <v>2108.1999999999998</v>
      </c>
      <c r="U35" s="5"/>
      <c r="V35" s="5">
        <v>2720.3400000000006</v>
      </c>
      <c r="W35" s="5">
        <v>2237.7400000000002</v>
      </c>
      <c r="X35" s="5">
        <v>4185.920000000001</v>
      </c>
      <c r="Y35" s="5">
        <v>4759.96</v>
      </c>
      <c r="Z35" s="5">
        <v>1940.5600000000004</v>
      </c>
      <c r="AA35" s="5">
        <v>2595.88</v>
      </c>
      <c r="AB35" s="5">
        <v>3415.9799999999996</v>
      </c>
      <c r="AC35" s="5">
        <v>3624</v>
      </c>
      <c r="AD35" s="5">
        <v>2468.88</v>
      </c>
      <c r="AE35" s="5"/>
      <c r="AF35" s="5">
        <v>3398.5200000000004</v>
      </c>
      <c r="AG35" s="5">
        <v>3256.2799999999997</v>
      </c>
      <c r="AH35" s="5"/>
      <c r="AI35" s="5">
        <v>3258.82</v>
      </c>
      <c r="AJ35" s="5"/>
      <c r="AK35" s="5">
        <v>3538.22</v>
      </c>
      <c r="AL35" s="5">
        <v>2999.74</v>
      </c>
      <c r="AM35" s="5">
        <v>2606.04</v>
      </c>
      <c r="AN35" s="5">
        <v>2844.7999999999997</v>
      </c>
      <c r="AO35" s="5">
        <v>3362.9600000000005</v>
      </c>
      <c r="AP35" s="5">
        <v>3307.0800000000008</v>
      </c>
      <c r="AQ35" s="5">
        <v>2120.9</v>
      </c>
      <c r="AR35" s="5">
        <v>3708.3999999999996</v>
      </c>
      <c r="AS35" s="5">
        <v>2270.7600000000002</v>
      </c>
      <c r="AT35" s="5">
        <v>4272.28</v>
      </c>
      <c r="AU35" s="5"/>
      <c r="AV35" s="5"/>
      <c r="AW35" s="5">
        <v>3713.4800000000005</v>
      </c>
      <c r="AX35" s="5">
        <v>3538.2200000000003</v>
      </c>
      <c r="AY35" s="5">
        <v>5120.6399999999994</v>
      </c>
      <c r="AZ35" s="5"/>
      <c r="BA35" s="5">
        <v>3002.2800000000007</v>
      </c>
      <c r="BB35" s="5"/>
      <c r="BC35" s="5"/>
      <c r="BD35" s="5">
        <v>4114.8</v>
      </c>
      <c r="BE35" s="5"/>
      <c r="BF35" s="5"/>
      <c r="BG35" s="139"/>
      <c r="BH35" s="171">
        <f t="shared" si="1"/>
        <v>3298.4037837837836</v>
      </c>
      <c r="BI35" s="171">
        <f t="shared" si="2"/>
        <v>1357.8437837837832</v>
      </c>
      <c r="BJ35" s="171">
        <f t="shared" si="3"/>
        <v>1822.2362162162158</v>
      </c>
      <c r="BK35" s="131">
        <f t="shared" si="5"/>
        <v>4</v>
      </c>
      <c r="BL35" s="131">
        <f t="shared" si="4"/>
        <v>37</v>
      </c>
    </row>
    <row r="36" spans="1:64" x14ac:dyDescent="0.2">
      <c r="A36" s="139">
        <v>2000</v>
      </c>
      <c r="B36" s="5"/>
      <c r="C36" s="5">
        <v>4008.12</v>
      </c>
      <c r="D36" s="5">
        <v>2316.4800000000005</v>
      </c>
      <c r="E36" s="5"/>
      <c r="F36" s="5">
        <v>3162.2999999999997</v>
      </c>
      <c r="G36" s="5">
        <v>1910.08</v>
      </c>
      <c r="H36" s="5"/>
      <c r="I36" s="5">
        <v>2809.22</v>
      </c>
      <c r="J36" s="5">
        <v>3192.7799999999997</v>
      </c>
      <c r="K36" s="5">
        <v>2212.34</v>
      </c>
      <c r="L36" s="5"/>
      <c r="M36" s="5"/>
      <c r="N36" s="5">
        <v>4315.4600000000009</v>
      </c>
      <c r="O36" s="5">
        <v>2839.72</v>
      </c>
      <c r="P36" s="5"/>
      <c r="Q36" s="5">
        <v>3688.08</v>
      </c>
      <c r="R36" s="5"/>
      <c r="S36" s="5"/>
      <c r="T36" s="5">
        <v>1859.28</v>
      </c>
      <c r="U36" s="5"/>
      <c r="V36" s="5">
        <v>2359.66</v>
      </c>
      <c r="W36" s="5">
        <v>2004.06</v>
      </c>
      <c r="X36" s="5">
        <v>3776.98</v>
      </c>
      <c r="Y36" s="5">
        <v>4930.1400000000003</v>
      </c>
      <c r="Z36" s="5">
        <v>1927.86</v>
      </c>
      <c r="AA36" s="5">
        <v>2501.9</v>
      </c>
      <c r="AB36" s="5">
        <v>3342.2200000000003</v>
      </c>
      <c r="AC36" s="5">
        <v>3030</v>
      </c>
      <c r="AD36" s="5">
        <v>2270.7600000000002</v>
      </c>
      <c r="AE36" s="5"/>
      <c r="AF36" s="5">
        <v>3469.6400000000003</v>
      </c>
      <c r="AG36" s="5">
        <v>3261.3599999999997</v>
      </c>
      <c r="AH36" s="5"/>
      <c r="AI36" s="5">
        <v>2867.66</v>
      </c>
      <c r="AJ36" s="5"/>
      <c r="AK36" s="5">
        <v>2654.3</v>
      </c>
      <c r="AL36" s="5">
        <v>2369.8200000000002</v>
      </c>
      <c r="AM36" s="5">
        <v>2250.44</v>
      </c>
      <c r="AN36" s="5">
        <v>2545.08</v>
      </c>
      <c r="AO36" s="5">
        <v>2771.1399999999994</v>
      </c>
      <c r="AP36" s="5">
        <v>2633.98</v>
      </c>
      <c r="AQ36" s="5">
        <v>2019.3000000000002</v>
      </c>
      <c r="AR36" s="5">
        <v>2763.5200000000004</v>
      </c>
      <c r="AS36" s="5">
        <v>2138.6800000000003</v>
      </c>
      <c r="AT36" s="5">
        <v>3078.48</v>
      </c>
      <c r="AU36" s="5"/>
      <c r="AV36" s="5"/>
      <c r="AW36" s="5">
        <v>3675.38</v>
      </c>
      <c r="AX36" s="5"/>
      <c r="AY36" s="5">
        <v>4201.1600000000008</v>
      </c>
      <c r="AZ36" s="5"/>
      <c r="BA36" s="5">
        <v>2364.7399999999998</v>
      </c>
      <c r="BB36" s="5"/>
      <c r="BC36" s="5"/>
      <c r="BD36" s="5">
        <v>3548.3800000000006</v>
      </c>
      <c r="BE36" s="5"/>
      <c r="BF36" s="5"/>
      <c r="BG36" s="139">
        <v>2000</v>
      </c>
      <c r="BH36" s="171">
        <f t="shared" si="1"/>
        <v>2893.797297297298</v>
      </c>
      <c r="BI36" s="171">
        <f t="shared" si="2"/>
        <v>1034.517297297298</v>
      </c>
      <c r="BJ36" s="171">
        <f t="shared" si="3"/>
        <v>2036.3427027027024</v>
      </c>
      <c r="BK36" s="131">
        <f t="shared" si="5"/>
        <v>10</v>
      </c>
      <c r="BL36" s="131">
        <f t="shared" si="4"/>
        <v>38</v>
      </c>
    </row>
    <row r="37" spans="1:64" x14ac:dyDescent="0.2">
      <c r="A37" s="139">
        <v>2001</v>
      </c>
      <c r="B37" s="5"/>
      <c r="C37" s="5">
        <v>3167.38</v>
      </c>
      <c r="D37" s="5">
        <v>2011.68</v>
      </c>
      <c r="E37" s="5"/>
      <c r="F37" s="5">
        <v>2570.48</v>
      </c>
      <c r="G37" s="5">
        <v>1633.2200000000003</v>
      </c>
      <c r="H37" s="5"/>
      <c r="I37" s="5">
        <v>2288.52</v>
      </c>
      <c r="J37" s="5">
        <v>2649.2200000000007</v>
      </c>
      <c r="K37" s="5">
        <v>1590.0400000000002</v>
      </c>
      <c r="L37" s="5">
        <v>1861.8200000000002</v>
      </c>
      <c r="M37" s="5"/>
      <c r="N37" s="5"/>
      <c r="O37" s="5">
        <v>2512.0600000000004</v>
      </c>
      <c r="P37" s="5"/>
      <c r="Q37" s="5">
        <v>2722.88</v>
      </c>
      <c r="R37" s="5"/>
      <c r="S37" s="5"/>
      <c r="T37" s="5">
        <v>1521.4599999999998</v>
      </c>
      <c r="U37" s="5">
        <v>4589.7800000000007</v>
      </c>
      <c r="V37" s="5">
        <v>1917.7000000000003</v>
      </c>
      <c r="W37" s="5">
        <v>1783.0800000000002</v>
      </c>
      <c r="X37" s="5">
        <v>3045.46</v>
      </c>
      <c r="Y37" s="5">
        <v>4493.26</v>
      </c>
      <c r="Z37" s="5">
        <v>1684.02</v>
      </c>
      <c r="AA37" s="5">
        <v>2082.8000000000002</v>
      </c>
      <c r="AB37" s="5">
        <v>2759.1400000000003</v>
      </c>
      <c r="AC37" s="5">
        <v>2407</v>
      </c>
      <c r="AD37" s="5">
        <v>1887.2199999999998</v>
      </c>
      <c r="AE37" s="5">
        <v>1597.6600000000003</v>
      </c>
      <c r="AF37" s="5">
        <v>2804.16</v>
      </c>
      <c r="AG37" s="5">
        <v>2727.96</v>
      </c>
      <c r="AH37" s="5">
        <v>1755.1399999999999</v>
      </c>
      <c r="AI37" s="5">
        <v>1907.5400000000002</v>
      </c>
      <c r="AJ37" s="5"/>
      <c r="AK37" s="5">
        <v>2646.68</v>
      </c>
      <c r="AL37" s="5">
        <v>2334.2599999999998</v>
      </c>
      <c r="AM37" s="5">
        <v>1856.74</v>
      </c>
      <c r="AN37" s="5">
        <v>1788.1600000000003</v>
      </c>
      <c r="AO37" s="5">
        <v>2717.8</v>
      </c>
      <c r="AP37" s="5">
        <v>2562.86</v>
      </c>
      <c r="AQ37" s="5">
        <v>1976.1200000000003</v>
      </c>
      <c r="AR37" s="5">
        <v>2359.6600000000003</v>
      </c>
      <c r="AS37" s="5">
        <v>1963.42</v>
      </c>
      <c r="AT37" s="5">
        <v>2682.24</v>
      </c>
      <c r="AU37" s="5"/>
      <c r="AV37" s="5"/>
      <c r="AW37" s="5">
        <v>2392.6800000000003</v>
      </c>
      <c r="AX37" s="5"/>
      <c r="AY37" s="5">
        <v>3708.4000000000005</v>
      </c>
      <c r="AZ37" s="5"/>
      <c r="BA37" s="5">
        <v>1925.3199999999997</v>
      </c>
      <c r="BB37" s="5"/>
      <c r="BC37" s="5"/>
      <c r="BD37" s="5">
        <v>2974.34</v>
      </c>
      <c r="BE37" s="5"/>
      <c r="BF37" s="5"/>
      <c r="BG37" s="139"/>
      <c r="BH37" s="171">
        <f t="shared" si="1"/>
        <v>2396.4840000000004</v>
      </c>
      <c r="BI37" s="171">
        <f t="shared" si="2"/>
        <v>875.02400000000057</v>
      </c>
      <c r="BJ37" s="171">
        <f t="shared" si="3"/>
        <v>2193.2960000000003</v>
      </c>
      <c r="BK37" s="131">
        <f t="shared" si="5"/>
        <v>38</v>
      </c>
      <c r="BL37" s="131">
        <f t="shared" si="4"/>
        <v>40</v>
      </c>
    </row>
    <row r="38" spans="1:64" x14ac:dyDescent="0.2">
      <c r="A38" s="139">
        <v>2002</v>
      </c>
      <c r="B38" s="5"/>
      <c r="C38" s="5">
        <v>2987.04</v>
      </c>
      <c r="D38" s="5">
        <v>1744.9800000000002</v>
      </c>
      <c r="E38" s="5"/>
      <c r="F38" s="5"/>
      <c r="G38" s="5">
        <v>1526.5400000000002</v>
      </c>
      <c r="H38" s="5"/>
      <c r="I38" s="5">
        <v>2336.7400000000002</v>
      </c>
      <c r="J38" s="5">
        <v>2783.84</v>
      </c>
      <c r="K38" s="5">
        <v>2161.54</v>
      </c>
      <c r="L38" s="5">
        <v>2034.5399999999997</v>
      </c>
      <c r="M38" s="5"/>
      <c r="N38" s="5">
        <v>3446.78</v>
      </c>
      <c r="O38" s="5">
        <v>2491.7400000000002</v>
      </c>
      <c r="P38" s="5"/>
      <c r="Q38" s="5">
        <v>2771.1400000000003</v>
      </c>
      <c r="R38" s="5"/>
      <c r="S38" s="5"/>
      <c r="T38" s="5">
        <v>1455.42</v>
      </c>
      <c r="U38" s="5">
        <v>5580.38</v>
      </c>
      <c r="V38" s="5">
        <v>2092.96</v>
      </c>
      <c r="W38" s="5">
        <v>1905</v>
      </c>
      <c r="X38" s="5">
        <v>3215.64</v>
      </c>
      <c r="Y38" s="5">
        <v>5026.6600000000008</v>
      </c>
      <c r="Z38" s="5">
        <v>1435.1000000000001</v>
      </c>
      <c r="AA38" s="5">
        <v>2181.86</v>
      </c>
      <c r="AB38" s="5">
        <v>3089.7999999999997</v>
      </c>
      <c r="AC38" s="5">
        <v>2248</v>
      </c>
      <c r="AD38" s="5">
        <v>1841.5</v>
      </c>
      <c r="AE38" s="5">
        <v>2186.94</v>
      </c>
      <c r="AF38" s="5">
        <v>2679.6999999999994</v>
      </c>
      <c r="AG38" s="5">
        <v>2740.66</v>
      </c>
      <c r="AH38" s="5">
        <v>1214.1199999999999</v>
      </c>
      <c r="AI38" s="5">
        <v>2181.8600000000006</v>
      </c>
      <c r="AJ38" s="5"/>
      <c r="AK38" s="5">
        <v>3147.0600000000004</v>
      </c>
      <c r="AL38" s="5">
        <v>2727.96</v>
      </c>
      <c r="AM38" s="5">
        <v>1932.94</v>
      </c>
      <c r="AN38" s="5">
        <v>2153.92</v>
      </c>
      <c r="AO38" s="5">
        <v>2595.8800000000006</v>
      </c>
      <c r="AP38" s="5">
        <v>2890.5200000000009</v>
      </c>
      <c r="AQ38" s="5">
        <v>1714.5</v>
      </c>
      <c r="AR38" s="5">
        <v>2181.86</v>
      </c>
      <c r="AS38" s="5">
        <v>1795.7800000000002</v>
      </c>
      <c r="AT38" s="5">
        <v>2646.6800000000003</v>
      </c>
      <c r="AU38" s="5"/>
      <c r="AV38" s="5"/>
      <c r="AW38" s="5">
        <v>2344.42</v>
      </c>
      <c r="AX38" s="5"/>
      <c r="AY38" s="5">
        <v>3749.0400000000009</v>
      </c>
      <c r="AZ38" s="5"/>
      <c r="BA38" s="5">
        <v>2118.36</v>
      </c>
      <c r="BB38" s="5"/>
      <c r="BC38" s="5"/>
      <c r="BD38" s="5">
        <v>2766.0600000000004</v>
      </c>
      <c r="BE38" s="5"/>
      <c r="BF38" s="5"/>
      <c r="BG38" s="139">
        <v>2002</v>
      </c>
      <c r="BH38" s="171">
        <f t="shared" si="1"/>
        <v>2503.136500000001</v>
      </c>
      <c r="BI38" s="171">
        <f t="shared" si="2"/>
        <v>1289.0165000000011</v>
      </c>
      <c r="BJ38" s="171">
        <f t="shared" si="3"/>
        <v>3077.2434999999991</v>
      </c>
      <c r="BK38" s="131">
        <f t="shared" si="5"/>
        <v>31</v>
      </c>
      <c r="BL38" s="131">
        <f t="shared" si="4"/>
        <v>41</v>
      </c>
    </row>
    <row r="39" spans="1:64" x14ac:dyDescent="0.2">
      <c r="A39" s="139">
        <v>2003</v>
      </c>
      <c r="B39" s="5"/>
      <c r="C39" s="5">
        <v>3903.98</v>
      </c>
      <c r="D39" s="5">
        <v>2641.6000000000004</v>
      </c>
      <c r="E39" s="5"/>
      <c r="F39" s="5">
        <v>3091.18</v>
      </c>
      <c r="G39" s="5">
        <v>2072.6400000000003</v>
      </c>
      <c r="H39" s="5"/>
      <c r="I39" s="5">
        <v>2697.4</v>
      </c>
      <c r="J39" s="5">
        <v>3258.8200000000006</v>
      </c>
      <c r="K39" s="5">
        <v>2301.2399999999998</v>
      </c>
      <c r="L39" s="5">
        <v>2547.62</v>
      </c>
      <c r="M39" s="5"/>
      <c r="N39" s="5">
        <v>3144.5200000000004</v>
      </c>
      <c r="O39" s="5">
        <v>3261.3599999999997</v>
      </c>
      <c r="P39" s="5"/>
      <c r="Q39" s="5">
        <v>3289.2999999999997</v>
      </c>
      <c r="R39" s="5"/>
      <c r="S39" s="5"/>
      <c r="T39" s="5">
        <v>1986.28</v>
      </c>
      <c r="U39" s="5">
        <v>4536.4399999999996</v>
      </c>
      <c r="V39" s="5">
        <v>2319.02</v>
      </c>
      <c r="W39" s="5">
        <v>2270.7600000000002</v>
      </c>
      <c r="X39" s="5">
        <v>3454.4000000000005</v>
      </c>
      <c r="Y39" s="5">
        <v>4561.8400000000011</v>
      </c>
      <c r="Z39" s="5">
        <v>2019.2999999999997</v>
      </c>
      <c r="AA39" s="5">
        <v>2547.6200000000003</v>
      </c>
      <c r="AB39" s="5">
        <v>3497.79</v>
      </c>
      <c r="AC39" s="5">
        <v>3044</v>
      </c>
      <c r="AD39" s="5">
        <v>2760.9800000000005</v>
      </c>
      <c r="AE39" s="5">
        <v>2420.6199999999994</v>
      </c>
      <c r="AF39" s="5">
        <v>2760.9799999999996</v>
      </c>
      <c r="AG39" s="5">
        <v>2616.2000000000003</v>
      </c>
      <c r="AH39" s="5">
        <v>1943.1</v>
      </c>
      <c r="AI39" s="5">
        <v>2179.3200000000006</v>
      </c>
      <c r="AJ39" s="5"/>
      <c r="AK39" s="5">
        <v>3154.6800000000007</v>
      </c>
      <c r="AL39" s="5">
        <v>2954.0200000000004</v>
      </c>
      <c r="AM39" s="5">
        <v>2672.08</v>
      </c>
      <c r="AN39" s="5">
        <v>2606.0400000000004</v>
      </c>
      <c r="AO39" s="5">
        <v>2943.8599999999997</v>
      </c>
      <c r="AP39" s="5">
        <v>3108.9600000000005</v>
      </c>
      <c r="AQ39" s="5">
        <v>2042.16</v>
      </c>
      <c r="AR39" s="5">
        <v>3108.9600000000005</v>
      </c>
      <c r="AS39" s="5">
        <v>2044.7</v>
      </c>
      <c r="AT39" s="5">
        <v>3180.0800000000004</v>
      </c>
      <c r="AU39" s="5"/>
      <c r="AV39" s="5"/>
      <c r="AW39" s="5">
        <v>3378.2000000000003</v>
      </c>
      <c r="AX39" s="5">
        <v>2585.7199999999998</v>
      </c>
      <c r="AY39" s="5">
        <v>3771.9</v>
      </c>
      <c r="AZ39" s="5"/>
      <c r="BA39" s="5">
        <v>2819.3999999999996</v>
      </c>
      <c r="BB39" s="5"/>
      <c r="BC39" s="5"/>
      <c r="BD39" s="5">
        <v>3241.0400000000004</v>
      </c>
      <c r="BE39" s="5"/>
      <c r="BF39" s="5"/>
      <c r="BG39" s="139"/>
      <c r="BH39" s="171">
        <f t="shared" si="1"/>
        <v>2874.7645238095247</v>
      </c>
      <c r="BI39" s="171">
        <f t="shared" si="2"/>
        <v>931.66452380952478</v>
      </c>
      <c r="BJ39" s="171">
        <f t="shared" si="3"/>
        <v>1687.0754761904764</v>
      </c>
      <c r="BK39" s="131">
        <f t="shared" si="5"/>
        <v>12</v>
      </c>
      <c r="BL39" s="131">
        <f t="shared" si="4"/>
        <v>42</v>
      </c>
    </row>
    <row r="40" spans="1:64" x14ac:dyDescent="0.2">
      <c r="A40" s="139">
        <v>2004</v>
      </c>
      <c r="B40" s="5"/>
      <c r="C40" s="5">
        <v>4244.34</v>
      </c>
      <c r="D40" s="5">
        <v>2156.46</v>
      </c>
      <c r="E40" s="5"/>
      <c r="F40" s="5">
        <v>2941.32</v>
      </c>
      <c r="G40" s="5">
        <v>1894.84</v>
      </c>
      <c r="H40" s="5"/>
      <c r="I40" s="5">
        <v>2700.02</v>
      </c>
      <c r="J40" s="5">
        <v>3807.4600000000005</v>
      </c>
      <c r="K40" s="5">
        <v>2192.02</v>
      </c>
      <c r="L40" s="5">
        <v>2301.2400000000002</v>
      </c>
      <c r="M40" s="5"/>
      <c r="N40" s="5">
        <v>4145.28</v>
      </c>
      <c r="O40" s="5">
        <v>2882.9000000000005</v>
      </c>
      <c r="P40" s="5"/>
      <c r="Q40" s="5">
        <v>2893.06</v>
      </c>
      <c r="R40" s="5"/>
      <c r="S40" s="5"/>
      <c r="T40" s="5">
        <v>1755.1400000000003</v>
      </c>
      <c r="U40" s="5">
        <v>5247.6400000000012</v>
      </c>
      <c r="V40" s="5">
        <v>2108.2000000000003</v>
      </c>
      <c r="W40" s="5">
        <v>1983.74</v>
      </c>
      <c r="X40" s="5">
        <v>4041.1400000000003</v>
      </c>
      <c r="Y40" s="5">
        <v>5473.7</v>
      </c>
      <c r="Z40" s="5">
        <v>1783.08</v>
      </c>
      <c r="AA40" s="5">
        <v>2067.5600000000004</v>
      </c>
      <c r="AB40" s="5">
        <v>3203.8</v>
      </c>
      <c r="AC40" s="5">
        <v>3170</v>
      </c>
      <c r="AD40" s="5">
        <v>2108.2000000000003</v>
      </c>
      <c r="AE40" s="5">
        <v>1884.68</v>
      </c>
      <c r="AF40" s="5">
        <v>3210.5600000000004</v>
      </c>
      <c r="AG40" s="5">
        <v>3312.1600000000008</v>
      </c>
      <c r="AH40" s="5">
        <v>2092.96</v>
      </c>
      <c r="AI40" s="5">
        <v>2733.04</v>
      </c>
      <c r="AJ40" s="5"/>
      <c r="AK40" s="5">
        <v>2390.1400000000003</v>
      </c>
      <c r="AL40" s="5">
        <v>2181.86</v>
      </c>
      <c r="AM40" s="5">
        <v>2021.8400000000001</v>
      </c>
      <c r="AN40" s="5">
        <v>2235.1999999999998</v>
      </c>
      <c r="AO40" s="5">
        <v>2913.38</v>
      </c>
      <c r="AP40" s="5">
        <v>2230.12</v>
      </c>
      <c r="AQ40" s="5">
        <v>1953.26</v>
      </c>
      <c r="AR40" s="5">
        <v>2987.0400000000004</v>
      </c>
      <c r="AS40" s="5">
        <v>2151.38</v>
      </c>
      <c r="AT40" s="5">
        <v>3855.7200000000003</v>
      </c>
      <c r="AU40" s="5"/>
      <c r="AV40" s="5"/>
      <c r="AW40" s="5"/>
      <c r="AX40" s="5">
        <v>2865.12</v>
      </c>
      <c r="AY40" s="5">
        <v>4658.3599999999997</v>
      </c>
      <c r="AZ40" s="5"/>
      <c r="BA40" s="5">
        <v>2136.1400000000003</v>
      </c>
      <c r="BB40" s="5"/>
      <c r="BC40" s="5"/>
      <c r="BD40" s="5">
        <v>2702.56</v>
      </c>
      <c r="BE40" s="5"/>
      <c r="BF40" s="5"/>
      <c r="BG40" s="139">
        <v>2004</v>
      </c>
      <c r="BH40" s="171">
        <f t="shared" si="1"/>
        <v>2819.918536585365</v>
      </c>
      <c r="BI40" s="171">
        <f t="shared" si="2"/>
        <v>1064.7785365853647</v>
      </c>
      <c r="BJ40" s="171">
        <f t="shared" si="3"/>
        <v>2653.7814634146348</v>
      </c>
      <c r="BK40" s="131">
        <f t="shared" si="5"/>
        <v>15</v>
      </c>
      <c r="BL40" s="131">
        <f t="shared" si="4"/>
        <v>42</v>
      </c>
    </row>
    <row r="41" spans="1:64" x14ac:dyDescent="0.2">
      <c r="A41" s="139">
        <v>2005</v>
      </c>
      <c r="B41" s="5"/>
      <c r="C41" s="5">
        <v>3291.8400000000006</v>
      </c>
      <c r="D41" s="5">
        <v>2087.8800000000006</v>
      </c>
      <c r="E41" s="5"/>
      <c r="F41" s="5">
        <v>2438.4</v>
      </c>
      <c r="G41" s="5">
        <v>1584.9600000000003</v>
      </c>
      <c r="H41" s="5"/>
      <c r="I41" s="5">
        <v>2288.46</v>
      </c>
      <c r="J41" s="5">
        <v>2981.96</v>
      </c>
      <c r="K41" s="5">
        <v>1869.4400000000003</v>
      </c>
      <c r="L41" s="5">
        <v>2453.6400000000003</v>
      </c>
      <c r="M41" s="5"/>
      <c r="N41" s="5">
        <v>3495.04</v>
      </c>
      <c r="O41" s="5">
        <v>2298.7000000000003</v>
      </c>
      <c r="P41" s="5"/>
      <c r="Q41" s="5">
        <v>3007.36</v>
      </c>
      <c r="R41" s="5"/>
      <c r="S41" s="5"/>
      <c r="T41" s="5">
        <v>1765.3</v>
      </c>
      <c r="U41" s="5">
        <v>4378.96</v>
      </c>
      <c r="V41" s="5">
        <v>2644.14</v>
      </c>
      <c r="W41" s="5">
        <v>1800.8600000000004</v>
      </c>
      <c r="X41" s="5">
        <v>2839.72</v>
      </c>
      <c r="Y41" s="5">
        <v>4424.6800000000012</v>
      </c>
      <c r="Z41" s="5">
        <v>1813.56</v>
      </c>
      <c r="AA41" s="5">
        <v>2059.94</v>
      </c>
      <c r="AB41" s="5">
        <v>3476.915700580621</v>
      </c>
      <c r="AC41" s="5">
        <v>2748.7</v>
      </c>
      <c r="AD41" s="5">
        <v>1704.3400000000004</v>
      </c>
      <c r="AE41" s="5">
        <v>2085.34</v>
      </c>
      <c r="AF41" s="5">
        <v>2705.1</v>
      </c>
      <c r="AG41" s="5">
        <v>3086.1000000000008</v>
      </c>
      <c r="AH41" s="5">
        <v>1615.44</v>
      </c>
      <c r="AI41" s="5">
        <v>2308.86</v>
      </c>
      <c r="AJ41" s="5"/>
      <c r="AK41" s="5">
        <v>2372.36</v>
      </c>
      <c r="AL41" s="5">
        <v>2362.1999999999998</v>
      </c>
      <c r="AM41" s="5">
        <v>1968.5</v>
      </c>
      <c r="AN41" s="5">
        <v>2626.3599999999997</v>
      </c>
      <c r="AO41" s="5">
        <v>2887.9800000000005</v>
      </c>
      <c r="AP41" s="5">
        <v>2547.6199999999994</v>
      </c>
      <c r="AQ41" s="5">
        <v>2098.04</v>
      </c>
      <c r="AR41" s="5">
        <v>2745.7400000000002</v>
      </c>
      <c r="AS41" s="5">
        <v>1894.8400000000001</v>
      </c>
      <c r="AT41" s="5">
        <v>2555.2399999999998</v>
      </c>
      <c r="AU41" s="5"/>
      <c r="AV41" s="5"/>
      <c r="AW41" s="5">
        <v>2164.0800000000004</v>
      </c>
      <c r="AX41" s="5">
        <v>2537.4600000000009</v>
      </c>
      <c r="AY41" s="5">
        <v>3398.5200000000004</v>
      </c>
      <c r="AZ41" s="5"/>
      <c r="BA41" s="5">
        <v>2242.8200000000006</v>
      </c>
      <c r="BB41" s="5"/>
      <c r="BC41" s="5"/>
      <c r="BD41" s="5">
        <v>2923.5400000000004</v>
      </c>
      <c r="BE41" s="5">
        <v>1986.2800000000002</v>
      </c>
      <c r="BF41" s="5"/>
      <c r="BG41" s="139"/>
      <c r="BH41" s="171">
        <f t="shared" si="1"/>
        <v>2524.8189697809448</v>
      </c>
      <c r="BI41" s="171">
        <f t="shared" si="2"/>
        <v>939.85896978094456</v>
      </c>
      <c r="BJ41" s="171">
        <f t="shared" si="3"/>
        <v>1899.8610302190564</v>
      </c>
      <c r="BK41" s="131">
        <f t="shared" si="5"/>
        <v>29</v>
      </c>
      <c r="BL41" s="131">
        <f t="shared" si="4"/>
        <v>43</v>
      </c>
    </row>
    <row r="42" spans="1:64" x14ac:dyDescent="0.2">
      <c r="A42" s="139">
        <v>2006</v>
      </c>
      <c r="B42" s="5"/>
      <c r="C42" s="5">
        <v>3578.86</v>
      </c>
      <c r="D42" s="5">
        <v>2583.1800000000003</v>
      </c>
      <c r="E42" s="5"/>
      <c r="F42" s="5">
        <v>3497.5800000000008</v>
      </c>
      <c r="G42" s="5">
        <v>1625.6</v>
      </c>
      <c r="H42" s="5"/>
      <c r="I42" s="5">
        <v>2654.2400000000002</v>
      </c>
      <c r="J42" s="5">
        <v>3312.16</v>
      </c>
      <c r="K42" s="5">
        <v>2288.54</v>
      </c>
      <c r="L42" s="5">
        <v>2186.94</v>
      </c>
      <c r="M42" s="5"/>
      <c r="N42" s="5">
        <v>4638.0400000000009</v>
      </c>
      <c r="O42" s="5">
        <v>3119.12</v>
      </c>
      <c r="P42" s="5"/>
      <c r="Q42" s="5">
        <v>3098.8</v>
      </c>
      <c r="R42" s="5"/>
      <c r="S42" s="5">
        <v>2330</v>
      </c>
      <c r="T42" s="5">
        <v>2004.06</v>
      </c>
      <c r="U42" s="5">
        <v>5247.64</v>
      </c>
      <c r="V42" s="5">
        <v>2349.5</v>
      </c>
      <c r="W42" s="5">
        <v>1790.7</v>
      </c>
      <c r="X42" s="5">
        <v>3665.2200000000007</v>
      </c>
      <c r="Y42" s="5">
        <v>5839.46</v>
      </c>
      <c r="Z42" s="5">
        <v>2042.16</v>
      </c>
      <c r="AA42" s="5">
        <v>2263.1400000000003</v>
      </c>
      <c r="AB42" s="5">
        <v>2891.2525225017803</v>
      </c>
      <c r="AC42" s="5">
        <v>3450</v>
      </c>
      <c r="AD42" s="5">
        <v>2156.46</v>
      </c>
      <c r="AE42" s="5">
        <v>2735.5800000000004</v>
      </c>
      <c r="AF42" s="5">
        <v>3096.2599999999998</v>
      </c>
      <c r="AG42" s="5">
        <v>2857.4999999999995</v>
      </c>
      <c r="AH42" s="5">
        <v>1920.24</v>
      </c>
      <c r="AI42" s="5">
        <v>2344.42</v>
      </c>
      <c r="AJ42" s="5"/>
      <c r="AK42" s="5">
        <v>3048.0000000000005</v>
      </c>
      <c r="AL42" s="5">
        <v>2425.6999999999998</v>
      </c>
      <c r="AM42" s="5">
        <v>2024.38</v>
      </c>
      <c r="AN42" s="5">
        <v>1922.78</v>
      </c>
      <c r="AO42" s="5">
        <v>2885.44</v>
      </c>
      <c r="AP42" s="5">
        <v>2776.2200000000003</v>
      </c>
      <c r="AQ42" s="5">
        <v>1973.5800000000002</v>
      </c>
      <c r="AR42" s="5">
        <v>3081.02</v>
      </c>
      <c r="AS42" s="5">
        <v>2293.62</v>
      </c>
      <c r="AT42" s="5">
        <v>3502.6600000000003</v>
      </c>
      <c r="AU42" s="5"/>
      <c r="AV42" s="5"/>
      <c r="AW42" s="5">
        <v>1950.7200000000003</v>
      </c>
      <c r="AX42" s="5">
        <v>2938.7800000000007</v>
      </c>
      <c r="AY42" s="5">
        <v>4419.6000000000004</v>
      </c>
      <c r="AZ42" s="5"/>
      <c r="BA42" s="5">
        <v>2702.5600000000004</v>
      </c>
      <c r="BB42" s="5"/>
      <c r="BC42" s="5"/>
      <c r="BD42" s="5">
        <v>3624.5800000000004</v>
      </c>
      <c r="BE42" s="5">
        <v>2222.5</v>
      </c>
      <c r="BF42" s="5"/>
      <c r="BG42" s="139">
        <v>2006</v>
      </c>
      <c r="BH42" s="171">
        <f t="shared" si="1"/>
        <v>2849.0634664204954</v>
      </c>
      <c r="BI42" s="171">
        <f t="shared" si="2"/>
        <v>1223.4634664204955</v>
      </c>
      <c r="BJ42" s="171">
        <f t="shared" si="3"/>
        <v>2990.3965335795046</v>
      </c>
      <c r="BK42" s="131">
        <f t="shared" si="5"/>
        <v>14</v>
      </c>
      <c r="BL42" s="131">
        <f t="shared" si="4"/>
        <v>45</v>
      </c>
    </row>
    <row r="43" spans="1:64" x14ac:dyDescent="0.2">
      <c r="A43" s="139">
        <v>2007</v>
      </c>
      <c r="B43" s="5"/>
      <c r="C43" s="5">
        <v>3953.84</v>
      </c>
      <c r="D43" s="5">
        <v>2325.6999999999998</v>
      </c>
      <c r="E43" s="5">
        <v>1466</v>
      </c>
      <c r="F43" s="5">
        <v>2798</v>
      </c>
      <c r="G43" s="5">
        <v>1896.32</v>
      </c>
      <c r="H43" s="5"/>
      <c r="I43" s="5">
        <v>3075.8199999999997</v>
      </c>
      <c r="J43" s="5">
        <v>4024.1800000000003</v>
      </c>
      <c r="K43" s="5">
        <v>2880.64</v>
      </c>
      <c r="L43" s="5">
        <v>2804.3199999999997</v>
      </c>
      <c r="M43" s="5"/>
      <c r="N43" s="5">
        <v>3834.7799999999997</v>
      </c>
      <c r="O43" s="5">
        <v>3226.7</v>
      </c>
      <c r="P43" s="5"/>
      <c r="Q43" s="5">
        <v>3279.8</v>
      </c>
      <c r="R43" s="5"/>
      <c r="S43" s="5">
        <v>1905</v>
      </c>
      <c r="T43" s="5">
        <v>1981.7</v>
      </c>
      <c r="U43" s="5">
        <v>5307.84</v>
      </c>
      <c r="V43" s="5">
        <v>2415.58</v>
      </c>
      <c r="W43" s="5">
        <v>2120.54</v>
      </c>
      <c r="X43" s="5">
        <v>4056.4</v>
      </c>
      <c r="Y43" s="5">
        <v>4584.1400000000003</v>
      </c>
      <c r="Z43" s="5">
        <v>1782.7</v>
      </c>
      <c r="AA43" s="5">
        <v>2780.08</v>
      </c>
      <c r="AB43" s="5">
        <v>3347.1531308320796</v>
      </c>
      <c r="AC43" s="5">
        <v>3292.88</v>
      </c>
      <c r="AD43" s="5">
        <v>2161.2399999999998</v>
      </c>
      <c r="AE43" s="5">
        <v>2486.1</v>
      </c>
      <c r="AF43" s="5">
        <v>2924.52</v>
      </c>
      <c r="AG43" s="5">
        <v>3020.36</v>
      </c>
      <c r="AH43" s="5">
        <v>2024</v>
      </c>
      <c r="AI43" s="5">
        <v>2822.12</v>
      </c>
      <c r="AJ43" s="5"/>
      <c r="AK43" s="5">
        <v>3091.04</v>
      </c>
      <c r="AL43" s="5">
        <v>2657.66</v>
      </c>
      <c r="AM43" s="5">
        <v>2489.2399999999998</v>
      </c>
      <c r="AN43" s="5">
        <v>2475.58</v>
      </c>
      <c r="AO43" s="5">
        <v>3823.04</v>
      </c>
      <c r="AP43" s="5">
        <v>3057.34</v>
      </c>
      <c r="AQ43" s="5">
        <v>2054.08</v>
      </c>
      <c r="AR43" s="5">
        <v>3024.4</v>
      </c>
      <c r="AS43" s="5">
        <v>1976.08</v>
      </c>
      <c r="AT43" s="5">
        <v>4088.14</v>
      </c>
      <c r="AU43" s="5"/>
      <c r="AV43" s="5"/>
      <c r="AW43" s="5">
        <v>3550.34</v>
      </c>
      <c r="AX43" s="5">
        <v>2979.86</v>
      </c>
      <c r="AY43" s="5">
        <v>4656.88</v>
      </c>
      <c r="AZ43" s="5"/>
      <c r="BA43" s="5">
        <v>2464.6999999999998</v>
      </c>
      <c r="BB43" s="5"/>
      <c r="BC43" s="5"/>
      <c r="BD43" s="5">
        <v>3837.76</v>
      </c>
      <c r="BE43" s="5">
        <v>2831.16</v>
      </c>
      <c r="BF43" s="5"/>
      <c r="BG43" s="139"/>
      <c r="BH43" s="171">
        <f t="shared" si="1"/>
        <v>2969.6834029073793</v>
      </c>
      <c r="BI43" s="171">
        <f t="shared" si="2"/>
        <v>1503.6834029073793</v>
      </c>
      <c r="BJ43" s="171">
        <f t="shared" si="3"/>
        <v>2338.1565970926208</v>
      </c>
      <c r="BK43" s="131">
        <f t="shared" si="5"/>
        <v>8</v>
      </c>
      <c r="BL43" s="131">
        <f t="shared" si="4"/>
        <v>45</v>
      </c>
    </row>
    <row r="44" spans="1:64" x14ac:dyDescent="0.2">
      <c r="A44" s="139">
        <v>2008</v>
      </c>
      <c r="B44" s="5"/>
      <c r="C44" s="5">
        <v>3025</v>
      </c>
      <c r="D44" s="5">
        <v>2224</v>
      </c>
      <c r="E44" s="5">
        <v>1358</v>
      </c>
      <c r="F44" s="5">
        <v>2809</v>
      </c>
      <c r="G44" s="5">
        <v>1835</v>
      </c>
      <c r="H44" s="5">
        <v>1996</v>
      </c>
      <c r="I44" s="5">
        <v>1829</v>
      </c>
      <c r="J44" s="5">
        <v>3000</v>
      </c>
      <c r="K44" s="5">
        <v>1864</v>
      </c>
      <c r="L44" s="5">
        <v>2134</v>
      </c>
      <c r="M44" s="5"/>
      <c r="N44" s="5">
        <v>3453</v>
      </c>
      <c r="O44" s="5">
        <v>2551</v>
      </c>
      <c r="P44" s="5"/>
      <c r="Q44" s="5">
        <v>2358</v>
      </c>
      <c r="R44" s="5"/>
      <c r="S44" s="5">
        <v>2181</v>
      </c>
      <c r="T44" s="5">
        <v>2025</v>
      </c>
      <c r="U44" s="5">
        <v>3908</v>
      </c>
      <c r="V44" s="5">
        <v>1897</v>
      </c>
      <c r="W44" s="5">
        <v>1919</v>
      </c>
      <c r="X44" s="5">
        <v>3236</v>
      </c>
      <c r="Y44" s="5">
        <v>4711</v>
      </c>
      <c r="Z44" s="5">
        <v>1649</v>
      </c>
      <c r="AA44" s="5">
        <v>1857</v>
      </c>
      <c r="AB44" s="5">
        <v>3288.16</v>
      </c>
      <c r="AC44" s="5">
        <v>2797.61</v>
      </c>
      <c r="AD44" s="5">
        <v>1572</v>
      </c>
      <c r="AE44" s="5">
        <v>1772</v>
      </c>
      <c r="AF44" s="5">
        <v>2022</v>
      </c>
      <c r="AG44" s="5">
        <v>2706</v>
      </c>
      <c r="AH44" s="5">
        <v>1523</v>
      </c>
      <c r="AI44" s="5">
        <v>2022</v>
      </c>
      <c r="AJ44" s="5"/>
      <c r="AK44" s="5">
        <v>2716</v>
      </c>
      <c r="AL44" s="5">
        <v>2007</v>
      </c>
      <c r="AM44" s="5">
        <v>1763</v>
      </c>
      <c r="AN44" s="5">
        <v>1948</v>
      </c>
      <c r="AO44" s="5">
        <v>3187</v>
      </c>
      <c r="AP44" s="5">
        <v>2511</v>
      </c>
      <c r="AQ44" s="5">
        <v>2175</v>
      </c>
      <c r="AR44" s="5">
        <v>2774</v>
      </c>
      <c r="AS44" s="5">
        <v>2282</v>
      </c>
      <c r="AT44" s="5">
        <v>2599</v>
      </c>
      <c r="AU44" s="5"/>
      <c r="AV44" s="5"/>
      <c r="AW44" s="5">
        <v>2756</v>
      </c>
      <c r="AX44" s="5">
        <v>2411</v>
      </c>
      <c r="AY44" s="5">
        <v>3503</v>
      </c>
      <c r="AZ44" s="5">
        <v>1785</v>
      </c>
      <c r="BA44" s="5">
        <v>2194</v>
      </c>
      <c r="BB44" s="5">
        <v>2504</v>
      </c>
      <c r="BC44" s="5"/>
      <c r="BD44" s="5">
        <v>3633</v>
      </c>
      <c r="BE44" s="5">
        <v>1931</v>
      </c>
      <c r="BF44" s="5"/>
      <c r="BG44" s="139">
        <v>2008</v>
      </c>
      <c r="BH44" s="171">
        <f t="shared" si="1"/>
        <v>2420.8493750000002</v>
      </c>
      <c r="BI44" s="171">
        <f t="shared" si="2"/>
        <v>1062.8493750000002</v>
      </c>
      <c r="BJ44" s="171">
        <f t="shared" si="3"/>
        <v>2290.1506249999998</v>
      </c>
      <c r="BK44" s="131">
        <f t="shared" si="5"/>
        <v>35</v>
      </c>
      <c r="BL44" s="131">
        <f t="shared" si="4"/>
        <v>49</v>
      </c>
    </row>
    <row r="45" spans="1:64" x14ac:dyDescent="0.2">
      <c r="A45" s="139">
        <v>2009</v>
      </c>
      <c r="B45" s="5"/>
      <c r="C45" s="5">
        <v>3615</v>
      </c>
      <c r="D45" s="5">
        <v>2153</v>
      </c>
      <c r="E45" s="5">
        <v>1486</v>
      </c>
      <c r="F45" s="5">
        <v>2645</v>
      </c>
      <c r="G45" s="5">
        <v>2059</v>
      </c>
      <c r="H45" s="5">
        <v>1846</v>
      </c>
      <c r="I45" s="5">
        <v>2393</v>
      </c>
      <c r="J45" s="5">
        <v>3468</v>
      </c>
      <c r="K45" s="5">
        <v>2283</v>
      </c>
      <c r="L45" s="5">
        <v>1934</v>
      </c>
      <c r="M45" s="5"/>
      <c r="N45" s="5">
        <v>4380</v>
      </c>
      <c r="O45" s="5">
        <v>2752</v>
      </c>
      <c r="P45" s="5"/>
      <c r="Q45" s="5">
        <v>2993</v>
      </c>
      <c r="R45" s="5"/>
      <c r="S45" s="5">
        <v>1956</v>
      </c>
      <c r="T45" s="5">
        <v>1902</v>
      </c>
      <c r="U45" s="5">
        <v>5549</v>
      </c>
      <c r="V45" s="5">
        <v>2133</v>
      </c>
      <c r="W45" s="5">
        <v>1980</v>
      </c>
      <c r="X45" s="5">
        <v>4234</v>
      </c>
      <c r="Y45" s="5">
        <v>6055</v>
      </c>
      <c r="Z45" s="5">
        <v>2043</v>
      </c>
      <c r="AA45" s="5">
        <v>2069</v>
      </c>
      <c r="AB45" s="5">
        <v>2841.75</v>
      </c>
      <c r="AC45" s="5">
        <v>2737.68</v>
      </c>
      <c r="AD45" s="5">
        <v>2275</v>
      </c>
      <c r="AE45" s="5">
        <v>2000</v>
      </c>
      <c r="AF45" s="5">
        <v>1833</v>
      </c>
      <c r="AG45" s="5">
        <v>2248</v>
      </c>
      <c r="AH45" s="5">
        <v>1541</v>
      </c>
      <c r="AI45" s="5">
        <v>1833</v>
      </c>
      <c r="AJ45" s="5">
        <v>2125</v>
      </c>
      <c r="AK45" s="5">
        <v>2603</v>
      </c>
      <c r="AL45" s="5">
        <v>2310</v>
      </c>
      <c r="AM45" s="5">
        <v>2086</v>
      </c>
      <c r="AN45" s="5">
        <v>1831</v>
      </c>
      <c r="AO45" s="5">
        <v>2751</v>
      </c>
      <c r="AP45" s="5">
        <v>2547</v>
      </c>
      <c r="AQ45" s="5">
        <v>2160</v>
      </c>
      <c r="AR45" s="5">
        <v>2173</v>
      </c>
      <c r="AS45" s="5">
        <v>2288</v>
      </c>
      <c r="AT45" s="5">
        <v>3783</v>
      </c>
      <c r="AU45" s="5">
        <v>2000</v>
      </c>
      <c r="AV45" s="5">
        <v>2218</v>
      </c>
      <c r="AW45" s="5">
        <v>2362</v>
      </c>
      <c r="AX45" s="5">
        <v>2304</v>
      </c>
      <c r="AY45" s="5">
        <v>4789</v>
      </c>
      <c r="AZ45" s="5">
        <v>2014</v>
      </c>
      <c r="BA45" s="5">
        <v>2117</v>
      </c>
      <c r="BB45" s="5">
        <v>1967</v>
      </c>
      <c r="BC45" s="5">
        <v>2203</v>
      </c>
      <c r="BD45" s="5">
        <v>3203</v>
      </c>
      <c r="BE45" s="5">
        <v>1926</v>
      </c>
      <c r="BF45" s="5"/>
      <c r="BG45" s="139"/>
      <c r="BH45" s="171">
        <f t="shared" si="1"/>
        <v>2557.6428846153844</v>
      </c>
      <c r="BI45" s="171">
        <f t="shared" si="2"/>
        <v>1071.6428846153844</v>
      </c>
      <c r="BJ45" s="171">
        <f t="shared" si="3"/>
        <v>3497.3571153846156</v>
      </c>
      <c r="BK45" s="131">
        <f t="shared" si="5"/>
        <v>27</v>
      </c>
      <c r="BL45" s="131">
        <f t="shared" si="4"/>
        <v>52</v>
      </c>
    </row>
    <row r="46" spans="1:64" x14ac:dyDescent="0.2">
      <c r="A46" s="139">
        <v>2010</v>
      </c>
      <c r="B46" s="5">
        <v>2457</v>
      </c>
      <c r="C46" s="5">
        <v>5122</v>
      </c>
      <c r="D46" s="5">
        <v>2846</v>
      </c>
      <c r="E46" s="5">
        <v>2162</v>
      </c>
      <c r="F46" s="5">
        <v>3706</v>
      </c>
      <c r="G46" s="5">
        <v>2314</v>
      </c>
      <c r="H46" s="5">
        <v>3498</v>
      </c>
      <c r="I46" s="5">
        <v>3978</v>
      </c>
      <c r="J46" s="5">
        <v>4929</v>
      </c>
      <c r="K46" s="5">
        <v>2970</v>
      </c>
      <c r="L46" s="5">
        <v>3340</v>
      </c>
      <c r="M46" s="5"/>
      <c r="N46" s="5">
        <v>4649</v>
      </c>
      <c r="O46" s="5">
        <v>3691</v>
      </c>
      <c r="P46" s="5">
        <v>5132</v>
      </c>
      <c r="Q46" s="5">
        <v>4435</v>
      </c>
      <c r="R46" s="5"/>
      <c r="S46" s="5">
        <v>2904</v>
      </c>
      <c r="T46" s="5">
        <v>2763</v>
      </c>
      <c r="U46" s="5">
        <v>5864</v>
      </c>
      <c r="V46" s="5">
        <v>2938</v>
      </c>
      <c r="W46" s="5">
        <v>2701</v>
      </c>
      <c r="X46" s="5">
        <v>5016</v>
      </c>
      <c r="Y46" s="5">
        <v>6464</v>
      </c>
      <c r="Z46" s="5">
        <v>2658</v>
      </c>
      <c r="AA46" s="5">
        <v>2700</v>
      </c>
      <c r="AB46" s="5">
        <v>3883.654422099039</v>
      </c>
      <c r="AC46" s="5">
        <v>3861.62</v>
      </c>
      <c r="AD46" s="5">
        <v>2704</v>
      </c>
      <c r="AE46" s="5">
        <v>2842</v>
      </c>
      <c r="AF46" s="5">
        <v>3665</v>
      </c>
      <c r="AG46" s="5"/>
      <c r="AH46" s="5">
        <v>2534</v>
      </c>
      <c r="AI46" s="5">
        <v>3836</v>
      </c>
      <c r="AJ46" s="5">
        <v>3519</v>
      </c>
      <c r="AK46" s="5">
        <v>3155</v>
      </c>
      <c r="AL46" s="5">
        <v>3108</v>
      </c>
      <c r="AM46" s="5">
        <v>2399</v>
      </c>
      <c r="AN46" s="5">
        <v>3341</v>
      </c>
      <c r="AO46" s="5">
        <v>4058</v>
      </c>
      <c r="AP46" s="5">
        <v>3646</v>
      </c>
      <c r="AQ46" s="5">
        <v>2722</v>
      </c>
      <c r="AR46" s="5">
        <v>4480</v>
      </c>
      <c r="AS46" s="5"/>
      <c r="AT46" s="5">
        <v>4597</v>
      </c>
      <c r="AU46" s="5">
        <v>3799</v>
      </c>
      <c r="AV46" s="5">
        <v>3295</v>
      </c>
      <c r="AW46" s="5"/>
      <c r="AX46" s="5">
        <v>3913</v>
      </c>
      <c r="AY46" s="5">
        <v>5765</v>
      </c>
      <c r="AZ46" s="5">
        <v>2923</v>
      </c>
      <c r="BA46" s="5"/>
      <c r="BB46" s="5">
        <v>2749</v>
      </c>
      <c r="BC46" s="5">
        <v>4291</v>
      </c>
      <c r="BD46" s="5"/>
      <c r="BE46" s="5">
        <v>2557</v>
      </c>
      <c r="BF46" s="5"/>
      <c r="BG46" s="139">
        <v>2010</v>
      </c>
      <c r="BH46" s="171">
        <f t="shared" si="1"/>
        <v>3609.8015188183476</v>
      </c>
      <c r="BI46" s="171">
        <f t="shared" si="2"/>
        <v>1447.8015188183476</v>
      </c>
      <c r="BJ46" s="171">
        <f t="shared" si="3"/>
        <v>2854.1984811816524</v>
      </c>
      <c r="BK46" s="131">
        <f t="shared" si="5"/>
        <v>1</v>
      </c>
      <c r="BL46" s="131">
        <f t="shared" si="4"/>
        <v>50</v>
      </c>
    </row>
    <row r="47" spans="1:64" x14ac:dyDescent="0.2">
      <c r="A47" s="139">
        <v>2011</v>
      </c>
      <c r="B47" s="5">
        <v>1485</v>
      </c>
      <c r="C47" s="5">
        <v>4363</v>
      </c>
      <c r="D47" s="5">
        <v>3117</v>
      </c>
      <c r="E47" s="5">
        <v>2017</v>
      </c>
      <c r="F47" s="5">
        <v>3335</v>
      </c>
      <c r="G47" s="5">
        <v>2317</v>
      </c>
      <c r="H47" s="5">
        <v>2961</v>
      </c>
      <c r="I47" s="5">
        <v>3036.3240000000001</v>
      </c>
      <c r="J47" s="5">
        <v>3913</v>
      </c>
      <c r="K47" s="5">
        <v>2584</v>
      </c>
      <c r="L47" s="5"/>
      <c r="M47" s="5">
        <v>4976</v>
      </c>
      <c r="N47" s="5">
        <v>3887</v>
      </c>
      <c r="O47" s="5">
        <v>3218</v>
      </c>
      <c r="P47" s="5">
        <v>4097</v>
      </c>
      <c r="Q47" s="5">
        <v>3743</v>
      </c>
      <c r="R47" s="5"/>
      <c r="S47" s="5">
        <v>2476</v>
      </c>
      <c r="T47" s="5">
        <v>2313</v>
      </c>
      <c r="U47" s="5">
        <v>5109</v>
      </c>
      <c r="V47" s="5">
        <v>3008</v>
      </c>
      <c r="W47" s="5">
        <v>2938</v>
      </c>
      <c r="X47" s="5"/>
      <c r="Y47" s="5">
        <v>4691</v>
      </c>
      <c r="Z47" s="5">
        <v>2087</v>
      </c>
      <c r="AA47" s="5">
        <v>3139</v>
      </c>
      <c r="AB47" s="5">
        <v>4197.32</v>
      </c>
      <c r="AC47" s="5">
        <v>3819.23</v>
      </c>
      <c r="AD47" s="5">
        <v>2761</v>
      </c>
      <c r="AE47" s="5">
        <v>2453</v>
      </c>
      <c r="AF47" s="5">
        <v>3219</v>
      </c>
      <c r="AG47" s="5">
        <v>2832</v>
      </c>
      <c r="AH47" s="5">
        <v>2363</v>
      </c>
      <c r="AI47" s="5">
        <v>2909</v>
      </c>
      <c r="AJ47" s="5">
        <v>3023</v>
      </c>
      <c r="AK47" s="5">
        <v>2847</v>
      </c>
      <c r="AL47" s="5">
        <v>2624</v>
      </c>
      <c r="AM47" s="5">
        <v>2848</v>
      </c>
      <c r="AN47" s="5">
        <v>3198</v>
      </c>
      <c r="AO47" s="5">
        <v>3730</v>
      </c>
      <c r="AP47" s="5"/>
      <c r="AQ47" s="5">
        <v>2757</v>
      </c>
      <c r="AR47" s="5">
        <v>3221</v>
      </c>
      <c r="AS47" s="5">
        <v>2724</v>
      </c>
      <c r="AT47" s="5">
        <v>3274</v>
      </c>
      <c r="AU47" s="5"/>
      <c r="AV47" s="5">
        <v>2537</v>
      </c>
      <c r="AW47" s="5">
        <v>3395</v>
      </c>
      <c r="AX47" s="5"/>
      <c r="AY47" s="5">
        <v>4274</v>
      </c>
      <c r="AZ47" s="5">
        <v>2622</v>
      </c>
      <c r="BA47" s="5">
        <v>3352</v>
      </c>
      <c r="BB47" s="5">
        <v>2822</v>
      </c>
      <c r="BC47" s="5">
        <v>2741</v>
      </c>
      <c r="BD47" s="5"/>
      <c r="BE47" s="5">
        <v>2317</v>
      </c>
      <c r="BF47" s="5"/>
      <c r="BG47" s="139"/>
      <c r="BH47" s="171">
        <f t="shared" si="1"/>
        <v>3136.1198775510206</v>
      </c>
      <c r="BI47" s="171">
        <f t="shared" si="2"/>
        <v>1651.1198775510206</v>
      </c>
      <c r="BJ47" s="171">
        <f t="shared" si="3"/>
        <v>1972.8801224489794</v>
      </c>
      <c r="BK47" s="131">
        <f t="shared" si="5"/>
        <v>6</v>
      </c>
      <c r="BL47" s="131">
        <f t="shared" si="4"/>
        <v>49</v>
      </c>
    </row>
    <row r="48" spans="1:64" x14ac:dyDescent="0.2">
      <c r="A48" s="139">
        <v>2012</v>
      </c>
      <c r="B48" s="5">
        <v>3231</v>
      </c>
      <c r="C48" s="5">
        <v>3974</v>
      </c>
      <c r="D48" s="5">
        <v>1856</v>
      </c>
      <c r="E48" s="5">
        <v>1365</v>
      </c>
      <c r="F48" s="5">
        <v>2912</v>
      </c>
      <c r="G48" s="5">
        <v>2033</v>
      </c>
      <c r="H48" s="5">
        <v>2742</v>
      </c>
      <c r="I48" s="5">
        <v>2790</v>
      </c>
      <c r="J48" s="5">
        <v>3476</v>
      </c>
      <c r="K48" s="5">
        <v>2450</v>
      </c>
      <c r="L48" s="5">
        <v>2391</v>
      </c>
      <c r="M48" s="5"/>
      <c r="N48" s="5">
        <v>3877</v>
      </c>
      <c r="O48" s="5">
        <v>3109</v>
      </c>
      <c r="P48" s="5">
        <v>3769</v>
      </c>
      <c r="Q48" s="5"/>
      <c r="R48" s="5">
        <v>1832</v>
      </c>
      <c r="S48" s="5">
        <v>2271</v>
      </c>
      <c r="T48" s="5">
        <v>2053</v>
      </c>
      <c r="U48" s="5">
        <v>4807</v>
      </c>
      <c r="V48" s="5">
        <v>2839</v>
      </c>
      <c r="W48" s="5">
        <v>1985</v>
      </c>
      <c r="X48" s="5">
        <v>2832</v>
      </c>
      <c r="Y48" s="5">
        <v>5652</v>
      </c>
      <c r="Z48" s="5">
        <v>2024</v>
      </c>
      <c r="AA48" s="5">
        <v>2392</v>
      </c>
      <c r="AB48" s="5">
        <v>4379.26</v>
      </c>
      <c r="AC48" s="5">
        <v>3326.27</v>
      </c>
      <c r="AD48" s="5">
        <v>2100</v>
      </c>
      <c r="AE48" s="5">
        <v>2766</v>
      </c>
      <c r="AF48" s="5"/>
      <c r="AG48" s="5">
        <v>3581</v>
      </c>
      <c r="AH48" s="5">
        <v>1994</v>
      </c>
      <c r="AI48" s="5">
        <v>2636</v>
      </c>
      <c r="AJ48" s="5">
        <v>3066</v>
      </c>
      <c r="AK48" s="5">
        <v>3541</v>
      </c>
      <c r="AL48" s="5"/>
      <c r="AM48" s="5">
        <v>1851</v>
      </c>
      <c r="AN48" s="5">
        <v>3278</v>
      </c>
      <c r="AO48" s="5">
        <v>4239</v>
      </c>
      <c r="AP48" s="5">
        <v>3138</v>
      </c>
      <c r="AQ48" s="5">
        <v>2351</v>
      </c>
      <c r="AR48" s="5">
        <v>3331</v>
      </c>
      <c r="AS48" s="5">
        <v>2366</v>
      </c>
      <c r="AT48" s="5">
        <v>3143</v>
      </c>
      <c r="AU48" s="5"/>
      <c r="AV48" s="5">
        <v>2421</v>
      </c>
      <c r="AW48" s="5"/>
      <c r="AX48" s="5">
        <v>2530</v>
      </c>
      <c r="AY48" s="5">
        <v>4248</v>
      </c>
      <c r="AZ48" s="5">
        <v>2205</v>
      </c>
      <c r="BA48" s="5">
        <v>2325</v>
      </c>
      <c r="BB48" s="5">
        <v>2905</v>
      </c>
      <c r="BC48" s="5">
        <v>2727</v>
      </c>
      <c r="BD48" s="5"/>
      <c r="BE48" s="5">
        <v>2288</v>
      </c>
      <c r="BF48" s="5"/>
      <c r="BG48" s="139">
        <v>2012</v>
      </c>
      <c r="BH48" s="171">
        <f t="shared" si="1"/>
        <v>2885.6638775510205</v>
      </c>
      <c r="BI48" s="171">
        <f t="shared" si="2"/>
        <v>1520.6638775510205</v>
      </c>
      <c r="BJ48" s="171">
        <f t="shared" si="3"/>
        <v>2766.3361224489795</v>
      </c>
      <c r="BK48" s="131">
        <f t="shared" si="5"/>
        <v>11</v>
      </c>
      <c r="BL48" s="131">
        <f t="shared" si="4"/>
        <v>50</v>
      </c>
    </row>
    <row r="49" spans="1:64" x14ac:dyDescent="0.2">
      <c r="A49" s="139">
        <v>2013</v>
      </c>
      <c r="B49" s="5">
        <v>3068</v>
      </c>
      <c r="C49" s="5">
        <v>2703</v>
      </c>
      <c r="D49" s="5"/>
      <c r="E49" s="5">
        <v>1658</v>
      </c>
      <c r="F49" s="5">
        <v>2339</v>
      </c>
      <c r="G49" s="5">
        <v>1724</v>
      </c>
      <c r="H49" s="5">
        <v>1825</v>
      </c>
      <c r="I49" s="5">
        <v>1900</v>
      </c>
      <c r="J49" s="5">
        <v>2776</v>
      </c>
      <c r="K49" s="5">
        <v>1736</v>
      </c>
      <c r="L49" s="5"/>
      <c r="M49" s="5"/>
      <c r="N49" s="5">
        <v>3577</v>
      </c>
      <c r="O49" s="5">
        <v>2242</v>
      </c>
      <c r="P49" s="5">
        <v>3127</v>
      </c>
      <c r="Q49" s="5">
        <v>2584</v>
      </c>
      <c r="R49" s="5">
        <v>1653</v>
      </c>
      <c r="S49" s="5"/>
      <c r="T49" s="5">
        <v>1700</v>
      </c>
      <c r="U49" s="5"/>
      <c r="V49" s="5"/>
      <c r="W49" s="5">
        <v>2123</v>
      </c>
      <c r="X49" s="5">
        <v>2722</v>
      </c>
      <c r="Y49" s="5">
        <v>4460</v>
      </c>
      <c r="Z49" s="5">
        <v>1827</v>
      </c>
      <c r="AA49" s="5">
        <v>2055</v>
      </c>
      <c r="AB49" s="5">
        <v>2969.9100000000003</v>
      </c>
      <c r="AC49" s="5">
        <v>2620.04</v>
      </c>
      <c r="AD49" s="5">
        <v>1895</v>
      </c>
      <c r="AE49" s="5">
        <v>1876</v>
      </c>
      <c r="AF49" s="5">
        <v>2388</v>
      </c>
      <c r="AG49" s="5">
        <v>2357</v>
      </c>
      <c r="AH49" s="5">
        <v>2004</v>
      </c>
      <c r="AI49" s="5">
        <v>1910</v>
      </c>
      <c r="AJ49" s="5">
        <v>2035</v>
      </c>
      <c r="AK49" s="5">
        <v>2682</v>
      </c>
      <c r="AL49" s="5">
        <v>2274</v>
      </c>
      <c r="AM49" s="5">
        <v>2183</v>
      </c>
      <c r="AN49" s="5">
        <v>1999</v>
      </c>
      <c r="AO49" s="5"/>
      <c r="AP49" s="5"/>
      <c r="AQ49" s="5">
        <v>1941</v>
      </c>
      <c r="AR49" s="5">
        <v>1977</v>
      </c>
      <c r="AS49" s="5">
        <v>2108</v>
      </c>
      <c r="AT49" s="5">
        <v>2713</v>
      </c>
      <c r="AU49" s="5">
        <v>1998</v>
      </c>
      <c r="AV49" s="5"/>
      <c r="AW49" s="5">
        <v>2543</v>
      </c>
      <c r="AX49" s="5"/>
      <c r="AY49" s="5">
        <v>3555</v>
      </c>
      <c r="AZ49" s="5">
        <v>1972</v>
      </c>
      <c r="BA49" s="5">
        <v>2021</v>
      </c>
      <c r="BB49" s="5"/>
      <c r="BC49" s="5">
        <v>1983</v>
      </c>
      <c r="BD49" s="5"/>
      <c r="BE49" s="5">
        <v>2196</v>
      </c>
      <c r="BF49" s="5"/>
      <c r="BG49" s="139"/>
      <c r="BH49" s="171">
        <f t="shared" si="1"/>
        <v>2318.1579545454547</v>
      </c>
      <c r="BI49" s="171">
        <f t="shared" si="2"/>
        <v>665.15795454545469</v>
      </c>
      <c r="BJ49" s="171">
        <f t="shared" si="3"/>
        <v>2141.8420454545453</v>
      </c>
      <c r="BK49" s="131">
        <f t="shared" si="5"/>
        <v>45</v>
      </c>
      <c r="BL49" s="131">
        <f t="shared" si="4"/>
        <v>44</v>
      </c>
    </row>
    <row r="50" spans="1:64" x14ac:dyDescent="0.2">
      <c r="A50" s="139">
        <v>2014</v>
      </c>
      <c r="B50" s="5">
        <v>2284</v>
      </c>
      <c r="C50" s="5">
        <v>3275</v>
      </c>
      <c r="D50" s="5">
        <v>1811.8</v>
      </c>
      <c r="E50" s="5">
        <v>1397</v>
      </c>
      <c r="F50" s="5">
        <v>1727</v>
      </c>
      <c r="G50" s="5">
        <v>1753.5</v>
      </c>
      <c r="H50" s="5">
        <v>1917</v>
      </c>
      <c r="I50" s="5">
        <v>1983.8</v>
      </c>
      <c r="J50" s="5">
        <v>2632</v>
      </c>
      <c r="K50" s="5">
        <v>1839.3</v>
      </c>
      <c r="L50" s="5">
        <v>1862</v>
      </c>
      <c r="M50" s="5">
        <v>4163</v>
      </c>
      <c r="N50" s="5">
        <v>3559</v>
      </c>
      <c r="O50" s="5">
        <v>1852</v>
      </c>
      <c r="P50" s="5">
        <v>2851.5</v>
      </c>
      <c r="Q50" s="5">
        <v>2897</v>
      </c>
      <c r="R50" s="5">
        <v>2758</v>
      </c>
      <c r="S50" s="5"/>
      <c r="T50" s="5">
        <v>1828</v>
      </c>
      <c r="U50" s="5">
        <v>4507</v>
      </c>
      <c r="V50" s="5">
        <v>1608</v>
      </c>
      <c r="W50" s="5">
        <v>1940.7</v>
      </c>
      <c r="X50" s="5">
        <v>2777</v>
      </c>
      <c r="Y50" s="5">
        <v>4798</v>
      </c>
      <c r="Z50" s="5">
        <v>2033</v>
      </c>
      <c r="AA50" s="5">
        <v>2025</v>
      </c>
      <c r="AB50" s="5">
        <v>3166.04</v>
      </c>
      <c r="AC50" s="5">
        <v>3264.9500000000003</v>
      </c>
      <c r="AD50" s="5">
        <v>1898</v>
      </c>
      <c r="AE50" s="5"/>
      <c r="AF50" s="5">
        <v>2524</v>
      </c>
      <c r="AG50" s="5">
        <v>2632</v>
      </c>
      <c r="AH50" s="5"/>
      <c r="AI50" s="5">
        <v>1415</v>
      </c>
      <c r="AJ50" s="5">
        <v>1601</v>
      </c>
      <c r="AK50" s="5">
        <v>2615</v>
      </c>
      <c r="AL50" s="5">
        <v>2312.5</v>
      </c>
      <c r="AM50" s="5">
        <v>2134</v>
      </c>
      <c r="AN50" s="5"/>
      <c r="AO50" s="5">
        <v>2973</v>
      </c>
      <c r="AP50" s="5">
        <v>2262.5</v>
      </c>
      <c r="AQ50" s="5"/>
      <c r="AR50" s="5">
        <v>2319</v>
      </c>
      <c r="AS50" s="5">
        <v>2012</v>
      </c>
      <c r="AT50" s="5">
        <v>2190.5</v>
      </c>
      <c r="AU50" s="5">
        <v>2035.5</v>
      </c>
      <c r="AV50" s="5">
        <v>2005</v>
      </c>
      <c r="AW50" s="5">
        <v>2225.9</v>
      </c>
      <c r="AX50" s="5"/>
      <c r="AY50" s="5">
        <v>3136</v>
      </c>
      <c r="AZ50" s="5">
        <v>2149.9</v>
      </c>
      <c r="BA50" s="5">
        <v>1831</v>
      </c>
      <c r="BB50" s="5">
        <v>2098</v>
      </c>
      <c r="BC50" s="5">
        <v>2074.6666666649999</v>
      </c>
      <c r="BD50" s="5">
        <v>2363</v>
      </c>
      <c r="BE50" s="5">
        <v>1698</v>
      </c>
      <c r="BF50" s="5"/>
      <c r="BG50" s="139">
        <v>2014</v>
      </c>
      <c r="BH50" s="171">
        <f t="shared" si="1"/>
        <v>2380.3211333332997</v>
      </c>
      <c r="BI50" s="171">
        <f t="shared" si="2"/>
        <v>983.32113333329971</v>
      </c>
      <c r="BJ50" s="171">
        <f t="shared" si="3"/>
        <v>2417.6788666667003</v>
      </c>
      <c r="BK50" s="131">
        <f t="shared" si="5"/>
        <v>42</v>
      </c>
      <c r="BL50" s="131">
        <f t="shared" si="4"/>
        <v>51</v>
      </c>
    </row>
    <row r="51" spans="1:64" x14ac:dyDescent="0.2">
      <c r="A51" s="139">
        <v>2015</v>
      </c>
      <c r="B51" s="5">
        <v>2340</v>
      </c>
      <c r="C51" s="5">
        <v>1944</v>
      </c>
      <c r="D51" s="5">
        <v>1548</v>
      </c>
      <c r="E51" s="5">
        <v>1041</v>
      </c>
      <c r="F51" s="5">
        <v>1782.5</v>
      </c>
      <c r="G51" s="5">
        <v>1370</v>
      </c>
      <c r="H51" s="5">
        <v>1508</v>
      </c>
      <c r="I51" s="5">
        <v>1609</v>
      </c>
      <c r="J51" s="5"/>
      <c r="K51" s="5"/>
      <c r="L51" s="5">
        <v>1581</v>
      </c>
      <c r="M51" s="5">
        <v>4863</v>
      </c>
      <c r="N51" s="5">
        <v>3387</v>
      </c>
      <c r="O51" s="5">
        <v>1765</v>
      </c>
      <c r="P51" s="5">
        <v>2520</v>
      </c>
      <c r="Q51" s="5">
        <v>1636</v>
      </c>
      <c r="R51" s="5">
        <v>2519</v>
      </c>
      <c r="S51" s="5">
        <v>1466</v>
      </c>
      <c r="T51" s="5">
        <v>1372</v>
      </c>
      <c r="U51" s="5">
        <v>4263</v>
      </c>
      <c r="V51" s="5">
        <v>1564</v>
      </c>
      <c r="W51" s="5">
        <v>1692</v>
      </c>
      <c r="X51" s="5">
        <v>2582</v>
      </c>
      <c r="Y51" s="5">
        <v>4595.6000000000004</v>
      </c>
      <c r="Z51" s="5">
        <v>1685</v>
      </c>
      <c r="AA51" s="5">
        <v>1522</v>
      </c>
      <c r="AB51" s="5">
        <v>2193.462</v>
      </c>
      <c r="AC51" s="5">
        <v>2705.9019999999996</v>
      </c>
      <c r="AD51" s="5">
        <v>1331</v>
      </c>
      <c r="AE51" s="5">
        <v>1557</v>
      </c>
      <c r="AF51" s="5">
        <v>1945</v>
      </c>
      <c r="AG51" s="5"/>
      <c r="AH51" s="5">
        <v>1541.5</v>
      </c>
      <c r="AI51" s="5">
        <v>1579</v>
      </c>
      <c r="AJ51" s="5">
        <v>1501</v>
      </c>
      <c r="AK51" s="5">
        <v>1962</v>
      </c>
      <c r="AL51" s="5">
        <v>1292</v>
      </c>
      <c r="AM51" s="5">
        <v>1569</v>
      </c>
      <c r="AN51" s="5">
        <v>1554</v>
      </c>
      <c r="AO51" s="5">
        <v>3101</v>
      </c>
      <c r="AP51" s="5">
        <v>1885</v>
      </c>
      <c r="AQ51" s="5">
        <v>1458</v>
      </c>
      <c r="AR51" s="5"/>
      <c r="AS51" s="5"/>
      <c r="AT51" s="5">
        <v>2127</v>
      </c>
      <c r="AU51" s="5">
        <v>1511.5</v>
      </c>
      <c r="AV51" s="5">
        <v>1611.5</v>
      </c>
      <c r="AW51" s="5">
        <v>1833.5</v>
      </c>
      <c r="AX51" s="5"/>
      <c r="AY51" s="5">
        <v>2888</v>
      </c>
      <c r="AZ51" s="5">
        <v>1341</v>
      </c>
      <c r="BA51" s="5">
        <v>1737</v>
      </c>
      <c r="BB51" s="5">
        <v>1448</v>
      </c>
      <c r="BC51" s="5">
        <v>1578.5</v>
      </c>
      <c r="BD51" s="5">
        <v>1690</v>
      </c>
      <c r="BE51" s="5">
        <v>1484</v>
      </c>
      <c r="BF51" s="5"/>
      <c r="BG51" s="139"/>
      <c r="BH51" s="171">
        <f t="shared" si="1"/>
        <v>1971.5992800000001</v>
      </c>
      <c r="BI51" s="171">
        <f t="shared" si="2"/>
        <v>930.59928000000014</v>
      </c>
      <c r="BJ51" s="171">
        <f t="shared" si="3"/>
        <v>2891.4007199999996</v>
      </c>
      <c r="BK51" s="131">
        <f t="shared" si="5"/>
        <v>56</v>
      </c>
      <c r="BL51" s="131">
        <f t="shared" si="4"/>
        <v>50</v>
      </c>
    </row>
    <row r="52" spans="1:64" x14ac:dyDescent="0.2">
      <c r="A52" s="139">
        <v>2016</v>
      </c>
      <c r="B52" s="5">
        <v>2100</v>
      </c>
      <c r="C52" s="5">
        <v>4004</v>
      </c>
      <c r="D52" s="5">
        <v>2939</v>
      </c>
      <c r="E52" s="5">
        <v>1460</v>
      </c>
      <c r="F52" s="5">
        <v>3314</v>
      </c>
      <c r="G52" s="5"/>
      <c r="H52" s="5">
        <v>2782</v>
      </c>
      <c r="I52" s="5">
        <v>2834</v>
      </c>
      <c r="J52" s="5"/>
      <c r="K52" s="5">
        <v>2621</v>
      </c>
      <c r="L52" s="5"/>
      <c r="M52" s="5">
        <v>4910</v>
      </c>
      <c r="N52" s="5">
        <v>3464</v>
      </c>
      <c r="O52" s="5"/>
      <c r="P52" s="5">
        <v>3189</v>
      </c>
      <c r="Q52" s="5"/>
      <c r="R52" s="5">
        <v>1019</v>
      </c>
      <c r="S52" s="5">
        <v>2166</v>
      </c>
      <c r="T52" s="5">
        <v>1841</v>
      </c>
      <c r="U52" s="5">
        <v>4788</v>
      </c>
      <c r="V52" s="5">
        <v>2053</v>
      </c>
      <c r="W52" s="5"/>
      <c r="X52" s="5">
        <v>3443</v>
      </c>
      <c r="Y52" s="5">
        <v>4342</v>
      </c>
      <c r="Z52" s="5">
        <v>2008</v>
      </c>
      <c r="AA52" s="5">
        <v>2958</v>
      </c>
      <c r="AB52" s="5">
        <v>3576.63</v>
      </c>
      <c r="AC52" s="5">
        <v>3731.5259999999998</v>
      </c>
      <c r="AD52" s="5"/>
      <c r="AE52" s="5"/>
      <c r="AF52" s="5"/>
      <c r="AG52" s="5"/>
      <c r="AH52" s="5">
        <v>2287</v>
      </c>
      <c r="AI52" s="5">
        <v>2077</v>
      </c>
      <c r="AJ52" s="5"/>
      <c r="AK52" s="5">
        <v>2403</v>
      </c>
      <c r="AL52" s="5">
        <v>2316</v>
      </c>
      <c r="AM52" s="5">
        <v>2445</v>
      </c>
      <c r="AN52" s="5">
        <v>2198</v>
      </c>
      <c r="AO52" s="5">
        <v>3349</v>
      </c>
      <c r="AP52" s="5">
        <v>2689</v>
      </c>
      <c r="AQ52" s="5">
        <v>1977</v>
      </c>
      <c r="AR52" s="5">
        <v>2979</v>
      </c>
      <c r="AS52" s="5">
        <v>2126</v>
      </c>
      <c r="AT52" s="5">
        <v>3114</v>
      </c>
      <c r="AU52" s="5">
        <v>2732</v>
      </c>
      <c r="AV52" s="5"/>
      <c r="AW52" s="5"/>
      <c r="AX52" s="5"/>
      <c r="AY52" s="5">
        <v>3614</v>
      </c>
      <c r="AZ52" s="5">
        <v>2345</v>
      </c>
      <c r="BA52" s="5">
        <v>2762</v>
      </c>
      <c r="BB52" s="5">
        <v>2995</v>
      </c>
      <c r="BC52" s="5">
        <v>2616</v>
      </c>
      <c r="BD52" s="5"/>
      <c r="BE52" s="5">
        <v>2111</v>
      </c>
      <c r="BF52" s="5"/>
      <c r="BG52" s="139">
        <v>2016</v>
      </c>
      <c r="BH52" s="171">
        <f t="shared" si="1"/>
        <v>2797.0281951219513</v>
      </c>
      <c r="BI52" s="171">
        <f t="shared" si="2"/>
        <v>1778.0281951219513</v>
      </c>
      <c r="BJ52" s="171">
        <f t="shared" si="3"/>
        <v>2112.9718048780487</v>
      </c>
      <c r="BK52" s="131">
        <f t="shared" si="5"/>
        <v>19</v>
      </c>
      <c r="BL52" s="131">
        <f t="shared" si="4"/>
        <v>42</v>
      </c>
    </row>
    <row r="53" spans="1:64" x14ac:dyDescent="0.2">
      <c r="A53" s="139">
        <v>2017</v>
      </c>
      <c r="B53" s="5">
        <v>1912</v>
      </c>
      <c r="C53" s="5">
        <v>3028</v>
      </c>
      <c r="D53" s="5">
        <v>2037</v>
      </c>
      <c r="E53" s="5">
        <v>1967</v>
      </c>
      <c r="F53" s="5"/>
      <c r="G53" s="5"/>
      <c r="H53" s="5">
        <v>1860</v>
      </c>
      <c r="I53" s="5">
        <v>2037</v>
      </c>
      <c r="J53" s="5">
        <v>2294</v>
      </c>
      <c r="K53" s="5">
        <v>1850</v>
      </c>
      <c r="L53" s="5">
        <v>2247</v>
      </c>
      <c r="M53" s="5">
        <v>4514</v>
      </c>
      <c r="N53" s="5">
        <v>3197</v>
      </c>
      <c r="O53" s="5">
        <v>2650</v>
      </c>
      <c r="P53" s="5">
        <v>2422</v>
      </c>
      <c r="Q53" s="5">
        <v>2566</v>
      </c>
      <c r="R53" s="5"/>
      <c r="S53" s="5">
        <v>1859</v>
      </c>
      <c r="T53" s="5">
        <v>1636</v>
      </c>
      <c r="U53" s="5">
        <v>4365</v>
      </c>
      <c r="V53" s="5">
        <v>1551</v>
      </c>
      <c r="W53" s="5">
        <v>1966</v>
      </c>
      <c r="X53" s="5">
        <v>2807</v>
      </c>
      <c r="Y53" s="5">
        <v>4357</v>
      </c>
      <c r="Z53" s="5">
        <v>1456</v>
      </c>
      <c r="AA53" s="5">
        <v>2467</v>
      </c>
      <c r="AB53" s="5">
        <v>3488.08</v>
      </c>
      <c r="AC53" s="5">
        <v>3361.4999999999995</v>
      </c>
      <c r="AD53" s="5">
        <v>2242</v>
      </c>
      <c r="AE53" s="5">
        <v>1877</v>
      </c>
      <c r="AF53" s="5">
        <v>2919</v>
      </c>
      <c r="AG53" s="5">
        <v>3101</v>
      </c>
      <c r="AH53" s="5">
        <v>1862</v>
      </c>
      <c r="AI53" s="5">
        <v>1860</v>
      </c>
      <c r="AJ53" s="5">
        <v>2362</v>
      </c>
      <c r="AK53" s="5">
        <v>2774</v>
      </c>
      <c r="AL53" s="5">
        <v>2120</v>
      </c>
      <c r="AM53" s="5">
        <v>2123</v>
      </c>
      <c r="AN53" s="5">
        <v>1837</v>
      </c>
      <c r="AO53" s="5">
        <v>3787</v>
      </c>
      <c r="AP53" s="5">
        <v>2294</v>
      </c>
      <c r="AQ53" s="5">
        <v>2115</v>
      </c>
      <c r="AR53" s="5">
        <v>2235</v>
      </c>
      <c r="AS53" s="5">
        <v>2162</v>
      </c>
      <c r="AT53" s="5">
        <v>2207</v>
      </c>
      <c r="AU53" s="5">
        <v>1640</v>
      </c>
      <c r="AV53" s="5">
        <v>1792</v>
      </c>
      <c r="AW53" s="5">
        <v>1838</v>
      </c>
      <c r="AX53" s="5">
        <v>2246</v>
      </c>
      <c r="AY53" s="5">
        <v>2716</v>
      </c>
      <c r="AZ53" s="5">
        <v>1962</v>
      </c>
      <c r="BA53" s="5">
        <v>2565</v>
      </c>
      <c r="BB53" s="5">
        <v>2101</v>
      </c>
      <c r="BC53" s="5">
        <v>1959</v>
      </c>
      <c r="BD53" s="5"/>
      <c r="BE53" s="5">
        <v>1611</v>
      </c>
      <c r="BF53" s="5"/>
      <c r="BG53" s="139"/>
      <c r="BH53" s="171">
        <f t="shared" si="1"/>
        <v>2388.4919230769233</v>
      </c>
      <c r="BI53" s="171">
        <f t="shared" si="2"/>
        <v>932.49192307692329</v>
      </c>
      <c r="BJ53" s="171">
        <f t="shared" si="3"/>
        <v>2125.5080769230767</v>
      </c>
      <c r="BK53" s="131">
        <f t="shared" si="5"/>
        <v>41</v>
      </c>
      <c r="BL53" s="131">
        <f t="shared" si="4"/>
        <v>52</v>
      </c>
    </row>
    <row r="54" spans="1:64" x14ac:dyDescent="0.2">
      <c r="A54" s="139">
        <v>2018</v>
      </c>
      <c r="B54" s="5">
        <v>2944</v>
      </c>
      <c r="C54" s="5">
        <v>3643</v>
      </c>
      <c r="D54" s="5">
        <v>2322</v>
      </c>
      <c r="E54" s="5">
        <v>1485</v>
      </c>
      <c r="F54" s="5">
        <v>2813</v>
      </c>
      <c r="G54" s="5"/>
      <c r="H54" s="5">
        <v>2554</v>
      </c>
      <c r="I54" s="5">
        <v>2790.2530000000002</v>
      </c>
      <c r="J54" s="5">
        <v>2688</v>
      </c>
      <c r="K54" s="5">
        <v>2466</v>
      </c>
      <c r="L54" s="5">
        <v>2100</v>
      </c>
      <c r="M54" s="5">
        <v>3481</v>
      </c>
      <c r="N54" s="5">
        <v>3911</v>
      </c>
      <c r="O54" s="5">
        <v>2733</v>
      </c>
      <c r="P54" s="5"/>
      <c r="Q54" s="5">
        <v>2421</v>
      </c>
      <c r="R54" s="5"/>
      <c r="S54" s="5">
        <v>2597</v>
      </c>
      <c r="T54" s="5">
        <v>2321</v>
      </c>
      <c r="U54" s="5">
        <v>4895</v>
      </c>
      <c r="V54" s="5">
        <v>2129</v>
      </c>
      <c r="W54" s="5">
        <v>2125</v>
      </c>
      <c r="X54" s="5">
        <v>3447</v>
      </c>
      <c r="Y54" s="5">
        <v>4704</v>
      </c>
      <c r="Z54" s="5"/>
      <c r="AA54" s="5">
        <v>2520</v>
      </c>
      <c r="AB54" s="5">
        <v>4062.3</v>
      </c>
      <c r="AC54" s="5">
        <v>3520.0999999999995</v>
      </c>
      <c r="AD54" s="5">
        <v>2065</v>
      </c>
      <c r="AE54" s="5">
        <v>2401</v>
      </c>
      <c r="AF54" s="5">
        <v>3216</v>
      </c>
      <c r="AG54" s="5">
        <v>3216</v>
      </c>
      <c r="AH54" s="5">
        <v>2003</v>
      </c>
      <c r="AI54" s="5"/>
      <c r="AJ54" s="5">
        <v>2792</v>
      </c>
      <c r="AK54" s="5">
        <v>3214</v>
      </c>
      <c r="AL54" s="5">
        <v>2586</v>
      </c>
      <c r="AM54" s="5">
        <v>2067</v>
      </c>
      <c r="AN54" s="5">
        <v>2106</v>
      </c>
      <c r="AO54" s="5">
        <v>2365</v>
      </c>
      <c r="AP54" s="5">
        <v>2688</v>
      </c>
      <c r="AQ54" s="5">
        <v>2534</v>
      </c>
      <c r="AR54" s="5">
        <v>2878</v>
      </c>
      <c r="AS54" s="5">
        <v>2382</v>
      </c>
      <c r="AT54" s="5">
        <v>2678</v>
      </c>
      <c r="AU54" s="5">
        <v>2637</v>
      </c>
      <c r="AV54" s="5">
        <v>2719</v>
      </c>
      <c r="AW54" s="5"/>
      <c r="AX54" s="5">
        <v>2371</v>
      </c>
      <c r="AY54" s="5">
        <v>3605</v>
      </c>
      <c r="AZ54" s="5">
        <v>2466</v>
      </c>
      <c r="BA54" s="5">
        <v>2576</v>
      </c>
      <c r="BB54" s="5">
        <v>2564</v>
      </c>
      <c r="BC54" s="5">
        <v>2300</v>
      </c>
      <c r="BD54" s="5">
        <v>2719</v>
      </c>
      <c r="BE54" s="5">
        <v>1699</v>
      </c>
      <c r="BF54" s="5"/>
      <c r="BG54" s="139">
        <v>2018</v>
      </c>
      <c r="BH54" s="171">
        <f t="shared" si="1"/>
        <v>2750.3730599999999</v>
      </c>
      <c r="BI54" s="171">
        <f t="shared" si="2"/>
        <v>1265.3730599999999</v>
      </c>
      <c r="BJ54" s="171">
        <f t="shared" si="3"/>
        <v>2144.6269400000001</v>
      </c>
      <c r="BK54" s="131">
        <f t="shared" si="5"/>
        <v>21</v>
      </c>
      <c r="BL54" s="131">
        <f t="shared" si="4"/>
        <v>51</v>
      </c>
    </row>
    <row r="55" spans="1:64" x14ac:dyDescent="0.2">
      <c r="A55" s="139">
        <v>2019</v>
      </c>
      <c r="B55" s="5">
        <v>2236</v>
      </c>
      <c r="C55" s="5">
        <v>2586</v>
      </c>
      <c r="D55" s="5">
        <v>2008</v>
      </c>
      <c r="E55" s="5">
        <v>1135</v>
      </c>
      <c r="F55" s="5">
        <v>2336</v>
      </c>
      <c r="G55" s="5">
        <v>1704</v>
      </c>
      <c r="H55" s="5"/>
      <c r="I55" s="5">
        <v>1896</v>
      </c>
      <c r="J55" s="5">
        <v>2089</v>
      </c>
      <c r="K55" s="5">
        <v>1765</v>
      </c>
      <c r="L55" s="5">
        <v>1958</v>
      </c>
      <c r="M55" s="5">
        <v>3493</v>
      </c>
      <c r="N55" s="5">
        <v>2864</v>
      </c>
      <c r="O55" s="5">
        <v>2181</v>
      </c>
      <c r="P55" s="5">
        <v>2468</v>
      </c>
      <c r="Q55" s="5">
        <v>2638</v>
      </c>
      <c r="R55" s="5">
        <v>1276</v>
      </c>
      <c r="S55" s="5">
        <v>2080</v>
      </c>
      <c r="T55" s="5">
        <v>1704</v>
      </c>
      <c r="U55" s="5">
        <v>3888</v>
      </c>
      <c r="V55" s="5">
        <v>2049</v>
      </c>
      <c r="W55" s="5">
        <v>1574</v>
      </c>
      <c r="X55" s="5">
        <v>2957</v>
      </c>
      <c r="Y55" s="5">
        <v>3860</v>
      </c>
      <c r="Z55" s="5">
        <v>1831</v>
      </c>
      <c r="AA55" s="5">
        <v>1972</v>
      </c>
      <c r="AB55" s="5">
        <v>3244.5</v>
      </c>
      <c r="AC55" s="5">
        <v>2823.4900000000002</v>
      </c>
      <c r="AD55" s="5">
        <v>1558</v>
      </c>
      <c r="AE55" s="5">
        <v>1955</v>
      </c>
      <c r="AF55" s="5">
        <v>2577</v>
      </c>
      <c r="AG55" s="5">
        <v>2577</v>
      </c>
      <c r="AH55" s="5">
        <v>1543</v>
      </c>
      <c r="AI55" s="5"/>
      <c r="AJ55" s="5"/>
      <c r="AK55" s="5">
        <v>2417</v>
      </c>
      <c r="AL55" s="5">
        <v>1774</v>
      </c>
      <c r="AM55" s="5">
        <v>1678</v>
      </c>
      <c r="AN55" s="5">
        <v>1676</v>
      </c>
      <c r="AO55" s="5">
        <v>2786</v>
      </c>
      <c r="AP55" s="5">
        <v>2089</v>
      </c>
      <c r="AQ55" s="5">
        <v>1808</v>
      </c>
      <c r="AR55" s="5">
        <v>2212</v>
      </c>
      <c r="AS55" s="5">
        <v>1982</v>
      </c>
      <c r="AT55" s="5">
        <v>2319</v>
      </c>
      <c r="AU55" s="5"/>
      <c r="AV55" s="5">
        <v>2081</v>
      </c>
      <c r="AW55" s="5"/>
      <c r="AX55" s="5">
        <v>1961</v>
      </c>
      <c r="AY55" s="5">
        <v>2909</v>
      </c>
      <c r="AZ55" s="5">
        <v>1750</v>
      </c>
      <c r="BA55" s="5">
        <v>1911</v>
      </c>
      <c r="BB55" s="5">
        <v>2041</v>
      </c>
      <c r="BC55" s="5">
        <v>2318</v>
      </c>
      <c r="BD55" s="5">
        <v>2085</v>
      </c>
      <c r="BE55" s="5">
        <v>1682</v>
      </c>
      <c r="BF55" s="5"/>
      <c r="BG55" s="139"/>
      <c r="BH55" s="171">
        <f t="shared" si="1"/>
        <v>2202.0586274509801</v>
      </c>
      <c r="BI55" s="171">
        <f t="shared" si="2"/>
        <v>1067.0586274509801</v>
      </c>
      <c r="BJ55" s="171">
        <f t="shared" si="3"/>
        <v>1685.9413725490199</v>
      </c>
      <c r="BK55" s="131">
        <f t="shared" si="5"/>
        <v>52</v>
      </c>
      <c r="BL55" s="131">
        <f t="shared" si="4"/>
        <v>51</v>
      </c>
    </row>
    <row r="56" spans="1:64" x14ac:dyDescent="0.2">
      <c r="A56" s="139">
        <v>2020</v>
      </c>
      <c r="B56" s="5">
        <v>1930</v>
      </c>
      <c r="C56" s="5">
        <v>2708</v>
      </c>
      <c r="D56" s="5">
        <v>1799</v>
      </c>
      <c r="E56" s="5">
        <v>1869</v>
      </c>
      <c r="F56" s="5">
        <v>2768</v>
      </c>
      <c r="G56" s="5">
        <v>2080</v>
      </c>
      <c r="H56" s="5">
        <v>1892</v>
      </c>
      <c r="I56" s="5">
        <v>2076</v>
      </c>
      <c r="J56" s="5">
        <v>3036</v>
      </c>
      <c r="K56" s="5">
        <v>2084</v>
      </c>
      <c r="L56" s="5"/>
      <c r="M56" s="5">
        <v>4096</v>
      </c>
      <c r="N56" s="5">
        <v>2998</v>
      </c>
      <c r="O56" s="5">
        <v>2625</v>
      </c>
      <c r="P56" s="5">
        <v>2944</v>
      </c>
      <c r="Q56" s="5">
        <v>2499</v>
      </c>
      <c r="R56" s="5">
        <v>2268</v>
      </c>
      <c r="S56" s="5">
        <v>2310</v>
      </c>
      <c r="T56" s="5">
        <v>1963</v>
      </c>
      <c r="U56" s="5"/>
      <c r="V56" s="5">
        <v>2172</v>
      </c>
      <c r="W56" s="5">
        <v>1844</v>
      </c>
      <c r="X56" s="5">
        <v>3488</v>
      </c>
      <c r="Y56" s="5">
        <v>2912</v>
      </c>
      <c r="Z56" s="5"/>
      <c r="AA56" s="5">
        <v>2032</v>
      </c>
      <c r="AB56" s="5">
        <v>2981.9</v>
      </c>
      <c r="AC56" s="5">
        <v>2930.8400000000006</v>
      </c>
      <c r="AD56" s="5">
        <v>1937</v>
      </c>
      <c r="AE56" s="5">
        <v>2065</v>
      </c>
      <c r="AF56" s="5">
        <v>2503</v>
      </c>
      <c r="AG56" s="5">
        <v>2395</v>
      </c>
      <c r="AH56" s="5">
        <v>1673</v>
      </c>
      <c r="AI56" s="5">
        <v>1999</v>
      </c>
      <c r="AJ56" s="5">
        <v>2296</v>
      </c>
      <c r="AK56" s="5">
        <v>2428</v>
      </c>
      <c r="AL56" s="5">
        <v>2309</v>
      </c>
      <c r="AM56" s="5">
        <v>2041</v>
      </c>
      <c r="AN56" s="5">
        <v>2033</v>
      </c>
      <c r="AO56" s="5">
        <v>2613</v>
      </c>
      <c r="AP56" s="5">
        <v>2486</v>
      </c>
      <c r="AQ56" s="5">
        <v>2133</v>
      </c>
      <c r="AR56" s="5">
        <v>2463</v>
      </c>
      <c r="AS56" s="5">
        <v>2231</v>
      </c>
      <c r="AT56" s="5">
        <v>2677</v>
      </c>
      <c r="AU56" s="5">
        <v>2162</v>
      </c>
      <c r="AV56" s="5">
        <v>1961</v>
      </c>
      <c r="AW56" s="5">
        <v>2277</v>
      </c>
      <c r="AX56" s="5">
        <v>2011</v>
      </c>
      <c r="AY56" s="5">
        <v>3772</v>
      </c>
      <c r="AZ56" s="5">
        <v>2675</v>
      </c>
      <c r="BA56" s="5">
        <v>1990</v>
      </c>
      <c r="BB56" s="5">
        <v>2133</v>
      </c>
      <c r="BC56" s="5">
        <v>2402</v>
      </c>
      <c r="BD56" s="5">
        <v>3114</v>
      </c>
      <c r="BE56" s="5">
        <v>1977</v>
      </c>
      <c r="BF56" s="5"/>
      <c r="BG56" s="139">
        <v>2020</v>
      </c>
      <c r="BH56" s="171">
        <f t="shared" ref="BH56:BH57" si="6">AVERAGE(B56:BE56)</f>
        <v>2397.3913207547171</v>
      </c>
      <c r="BI56" s="171">
        <f t="shared" si="2"/>
        <v>724.39132075471707</v>
      </c>
      <c r="BJ56" s="171">
        <f t="shared" si="3"/>
        <v>1698.6086792452829</v>
      </c>
      <c r="BK56" s="131">
        <f t="shared" si="5"/>
        <v>37</v>
      </c>
      <c r="BL56" s="131">
        <f t="shared" ref="BL56:BL57" si="7">COUNT(B56:BG56)</f>
        <v>54</v>
      </c>
    </row>
    <row r="57" spans="1:64" x14ac:dyDescent="0.2">
      <c r="A57" s="139">
        <v>2021</v>
      </c>
      <c r="B57">
        <v>2615</v>
      </c>
      <c r="C57">
        <v>3200</v>
      </c>
      <c r="D57">
        <v>2583</v>
      </c>
      <c r="E57">
        <v>1571</v>
      </c>
      <c r="F57">
        <v>2926</v>
      </c>
      <c r="G57">
        <v>1950</v>
      </c>
      <c r="H57">
        <v>2763</v>
      </c>
      <c r="I57">
        <v>2629</v>
      </c>
      <c r="J57">
        <v>3253</v>
      </c>
      <c r="K57">
        <v>2583</v>
      </c>
      <c r="L57">
        <v>3000</v>
      </c>
      <c r="M57">
        <v>4468</v>
      </c>
      <c r="N57">
        <v>3237</v>
      </c>
      <c r="O57">
        <v>2438</v>
      </c>
      <c r="P57">
        <v>3474</v>
      </c>
      <c r="Q57">
        <v>2778</v>
      </c>
      <c r="R57">
        <v>2085</v>
      </c>
      <c r="S57">
        <v>2171</v>
      </c>
      <c r="T57">
        <v>1797</v>
      </c>
      <c r="U57">
        <v>5153</v>
      </c>
      <c r="V57">
        <v>2510</v>
      </c>
      <c r="W57">
        <v>2571</v>
      </c>
      <c r="X57">
        <v>3603</v>
      </c>
      <c r="Y57">
        <v>4793</v>
      </c>
      <c r="Z57">
        <v>2086</v>
      </c>
      <c r="AA57">
        <v>2531</v>
      </c>
      <c r="AB57">
        <v>2981.7299999999996</v>
      </c>
      <c r="AD57">
        <v>2497</v>
      </c>
      <c r="AE57">
        <v>2319</v>
      </c>
      <c r="AF57">
        <v>3057</v>
      </c>
      <c r="AG57">
        <v>3097</v>
      </c>
      <c r="AH57">
        <v>2222</v>
      </c>
      <c r="AI57">
        <v>2625</v>
      </c>
      <c r="AJ57">
        <v>2563</v>
      </c>
      <c r="AK57">
        <v>3256</v>
      </c>
      <c r="AL57">
        <v>2076</v>
      </c>
      <c r="AM57">
        <v>2757</v>
      </c>
      <c r="AN57">
        <v>2334</v>
      </c>
      <c r="AO57">
        <v>3616</v>
      </c>
      <c r="AP57">
        <v>2725</v>
      </c>
      <c r="AQ57">
        <v>2220</v>
      </c>
      <c r="AR57">
        <v>3159</v>
      </c>
      <c r="AS57">
        <v>2622</v>
      </c>
      <c r="AT57">
        <v>2975</v>
      </c>
      <c r="AU57">
        <v>2904</v>
      </c>
      <c r="AV57">
        <v>2665</v>
      </c>
      <c r="AX57">
        <v>2395</v>
      </c>
      <c r="AY57">
        <v>3940</v>
      </c>
      <c r="AZ57">
        <v>2536</v>
      </c>
      <c r="BA57">
        <v>2645</v>
      </c>
      <c r="BB57">
        <v>2200</v>
      </c>
      <c r="BC57">
        <v>2613</v>
      </c>
      <c r="BD57">
        <v>3204</v>
      </c>
      <c r="BE57">
        <v>2579</v>
      </c>
      <c r="BF57" s="5"/>
      <c r="BG57" s="139"/>
      <c r="BH57" s="171">
        <f t="shared" si="6"/>
        <v>2806.4949999999994</v>
      </c>
      <c r="BI57" s="171">
        <f t="shared" si="2"/>
        <v>1235.4949999999994</v>
      </c>
      <c r="BJ57" s="171">
        <f t="shared" si="3"/>
        <v>2346.5050000000006</v>
      </c>
      <c r="BK57" s="131">
        <f t="shared" si="5"/>
        <v>17</v>
      </c>
      <c r="BL57" s="131">
        <f t="shared" si="7"/>
        <v>54</v>
      </c>
    </row>
    <row r="58" spans="1:64" x14ac:dyDescent="0.2">
      <c r="A58" s="148">
        <v>2022</v>
      </c>
      <c r="B58" s="5">
        <v>2615</v>
      </c>
      <c r="C58" s="5">
        <v>3500</v>
      </c>
      <c r="D58" s="5">
        <v>2528</v>
      </c>
      <c r="E58" s="5">
        <v>1542</v>
      </c>
      <c r="F58" s="5">
        <v>2857</v>
      </c>
      <c r="G58" s="5"/>
      <c r="H58" s="5">
        <v>2506</v>
      </c>
      <c r="I58" s="5">
        <v>2418</v>
      </c>
      <c r="J58" s="5">
        <v>2900</v>
      </c>
      <c r="K58" s="5">
        <v>2702</v>
      </c>
      <c r="L58" s="5">
        <v>2155</v>
      </c>
      <c r="M58" s="5">
        <v>2625</v>
      </c>
      <c r="N58" s="5">
        <v>2076</v>
      </c>
      <c r="O58" s="5">
        <v>3304</v>
      </c>
      <c r="P58" s="5">
        <v>2900</v>
      </c>
      <c r="Q58" s="5">
        <v>3737</v>
      </c>
      <c r="R58" s="5">
        <v>2209</v>
      </c>
      <c r="S58" s="5">
        <v>2719</v>
      </c>
      <c r="T58" s="5">
        <v>3260</v>
      </c>
      <c r="U58" s="5">
        <v>4700</v>
      </c>
      <c r="V58" s="5">
        <v>2044</v>
      </c>
      <c r="W58" s="5">
        <v>4646</v>
      </c>
      <c r="X58" s="5">
        <v>1746</v>
      </c>
      <c r="Y58" s="5">
        <v>2226.056</v>
      </c>
      <c r="Z58" s="5">
        <v>3418</v>
      </c>
      <c r="AA58" s="5">
        <v>4736</v>
      </c>
      <c r="AB58" s="5">
        <v>2198</v>
      </c>
      <c r="AC58" s="5">
        <v>2713</v>
      </c>
      <c r="AD58" s="5"/>
      <c r="AE58" s="5">
        <v>2337</v>
      </c>
      <c r="AF58" s="5">
        <v>3817</v>
      </c>
      <c r="AG58" s="5">
        <v>2023</v>
      </c>
      <c r="AH58" s="5">
        <v>3319</v>
      </c>
      <c r="AI58" s="5">
        <v>1834</v>
      </c>
      <c r="AJ58" s="5">
        <v>3319</v>
      </c>
      <c r="AK58" s="5">
        <v>2483</v>
      </c>
      <c r="AL58" s="5">
        <v>2503</v>
      </c>
      <c r="AM58" s="5">
        <v>2807</v>
      </c>
      <c r="AN58" s="5">
        <v>3125</v>
      </c>
      <c r="AO58" s="5">
        <v>2441</v>
      </c>
      <c r="AP58" s="5">
        <v>3779</v>
      </c>
      <c r="AQ58" s="5">
        <v>1963</v>
      </c>
      <c r="AR58" s="5">
        <v>3380</v>
      </c>
      <c r="AS58" s="5">
        <v>2946</v>
      </c>
      <c r="AT58" s="5">
        <v>2720</v>
      </c>
      <c r="AU58" s="5">
        <v>2631</v>
      </c>
      <c r="AV58" s="5">
        <v>2270</v>
      </c>
      <c r="AW58" s="5">
        <v>3288</v>
      </c>
      <c r="AX58" s="5">
        <v>2590</v>
      </c>
      <c r="AY58" s="5">
        <v>2602</v>
      </c>
      <c r="AZ58" s="5">
        <v>3735</v>
      </c>
      <c r="BA58" s="5">
        <v>2300</v>
      </c>
      <c r="BB58" s="5">
        <v>2756</v>
      </c>
      <c r="BC58" s="5">
        <v>2999</v>
      </c>
      <c r="BD58" s="5">
        <v>3204</v>
      </c>
      <c r="BE58" s="5">
        <v>1765</v>
      </c>
      <c r="BF58" s="5"/>
      <c r="BG58" s="148">
        <v>2022</v>
      </c>
      <c r="BH58" s="171">
        <f>AVERAGE(B58:BE58)</f>
        <v>2813.260296296296</v>
      </c>
      <c r="BI58" s="171">
        <f>BH58-MIN($B58:$BE58)</f>
        <v>1271.260296296296</v>
      </c>
      <c r="BJ58" s="171">
        <f>MAX($B58:$BE58)-BH58</f>
        <v>1922.739703703704</v>
      </c>
      <c r="BK58" s="131">
        <f t="shared" si="5"/>
        <v>16</v>
      </c>
      <c r="BL58" s="131">
        <f>COUNT(B58:BG58)</f>
        <v>55</v>
      </c>
    </row>
    <row r="59" spans="1:64" x14ac:dyDescent="0.2">
      <c r="A59" s="148">
        <v>2023</v>
      </c>
      <c r="B59" s="5">
        <v>1539</v>
      </c>
      <c r="C59" s="5">
        <v>2145</v>
      </c>
      <c r="D59" s="5">
        <v>1369</v>
      </c>
      <c r="E59" s="5">
        <v>1271</v>
      </c>
      <c r="F59" s="5">
        <v>1814</v>
      </c>
      <c r="G59" s="5">
        <v>1774</v>
      </c>
      <c r="H59" s="5">
        <v>1508</v>
      </c>
      <c r="I59" s="5">
        <v>1541</v>
      </c>
      <c r="J59" s="5">
        <v>2781</v>
      </c>
      <c r="K59" s="5">
        <v>1635</v>
      </c>
      <c r="L59" s="5">
        <v>1626</v>
      </c>
      <c r="M59" s="5">
        <v>1528</v>
      </c>
      <c r="N59" s="5">
        <v>1498</v>
      </c>
      <c r="O59" s="5">
        <v>2522</v>
      </c>
      <c r="P59" s="5">
        <v>1663</v>
      </c>
      <c r="Q59" s="5">
        <v>2459</v>
      </c>
      <c r="R59" s="5">
        <v>1453</v>
      </c>
      <c r="S59" s="5">
        <v>1422</v>
      </c>
      <c r="T59" s="5">
        <v>1914</v>
      </c>
      <c r="U59" s="5">
        <v>3627</v>
      </c>
      <c r="V59" s="5">
        <v>1826</v>
      </c>
      <c r="W59" s="5">
        <v>4291</v>
      </c>
      <c r="X59" s="5">
        <v>1642</v>
      </c>
      <c r="Y59" s="5">
        <v>2388.1080000000002</v>
      </c>
      <c r="Z59" s="5">
        <v>2626</v>
      </c>
      <c r="AA59" s="5">
        <v>4088</v>
      </c>
      <c r="AB59" s="5">
        <v>1500</v>
      </c>
      <c r="AC59" s="5">
        <v>1814</v>
      </c>
      <c r="AD59" s="5">
        <v>2813.0900000000006</v>
      </c>
      <c r="AE59" s="5">
        <v>1334</v>
      </c>
      <c r="AF59" s="5">
        <v>2946.15</v>
      </c>
      <c r="AG59" s="5">
        <v>1596</v>
      </c>
      <c r="AH59" s="5">
        <v>2219</v>
      </c>
      <c r="AI59" s="5">
        <v>1479</v>
      </c>
      <c r="AJ59" s="5">
        <v>2269</v>
      </c>
      <c r="AK59" s="5">
        <v>1405</v>
      </c>
      <c r="AL59" s="5">
        <v>1467</v>
      </c>
      <c r="AM59" s="5">
        <v>1885</v>
      </c>
      <c r="AN59" s="5">
        <v>1938</v>
      </c>
      <c r="AO59" s="5">
        <v>1377</v>
      </c>
      <c r="AP59" s="5">
        <v>2618</v>
      </c>
      <c r="AQ59" s="5">
        <v>1593</v>
      </c>
      <c r="AR59" s="5">
        <v>1946</v>
      </c>
      <c r="AS59" s="5">
        <v>2389</v>
      </c>
      <c r="AT59" s="5">
        <v>1575</v>
      </c>
      <c r="AU59" s="5">
        <v>1573</v>
      </c>
      <c r="AV59" s="5">
        <v>1813</v>
      </c>
      <c r="AW59" s="5">
        <v>1892</v>
      </c>
      <c r="AX59" s="5">
        <v>1546</v>
      </c>
      <c r="AY59" s="5">
        <v>1527</v>
      </c>
      <c r="AZ59" s="5">
        <v>2966</v>
      </c>
      <c r="BA59" s="5">
        <v>1734</v>
      </c>
      <c r="BB59" s="5">
        <v>1645</v>
      </c>
      <c r="BC59" s="5">
        <v>2066</v>
      </c>
      <c r="BD59" s="5">
        <v>3562</v>
      </c>
      <c r="BE59" s="5">
        <v>1475</v>
      </c>
      <c r="BF59" s="5"/>
      <c r="BG59" s="148"/>
      <c r="BH59" s="171">
        <f>AVERAGE(B59:BE59)</f>
        <v>1998.4347857142857</v>
      </c>
      <c r="BI59" s="171">
        <f>BH59-MIN($B59:$BE59)</f>
        <v>727.43478571428568</v>
      </c>
      <c r="BJ59" s="171">
        <f>MAX($B59:$BE59)-BH59</f>
        <v>2292.5652142857143</v>
      </c>
      <c r="BK59" s="166">
        <f t="shared" si="5"/>
        <v>55</v>
      </c>
      <c r="BL59" s="166">
        <f>COUNT(B59:BG59)</f>
        <v>56</v>
      </c>
    </row>
    <row r="60" spans="1:64" x14ac:dyDescent="0.2">
      <c r="BG60" s="139"/>
    </row>
    <row r="61" spans="1:64" x14ac:dyDescent="0.2">
      <c r="BG61" s="139"/>
    </row>
    <row r="62" spans="1:64" x14ac:dyDescent="0.2">
      <c r="A62" s="129" t="s">
        <v>603</v>
      </c>
      <c r="B62" s="130">
        <f t="shared" ref="B62:AG62" si="8">AVERAGE(B2:B61)</f>
        <v>2339.7142857142858</v>
      </c>
      <c r="C62" s="130">
        <f t="shared" si="8"/>
        <v>3565.5300357142851</v>
      </c>
      <c r="D62" s="130">
        <f t="shared" si="8"/>
        <v>2298.2850877192982</v>
      </c>
      <c r="E62" s="130">
        <f t="shared" si="8"/>
        <v>1544.1176470588234</v>
      </c>
      <c r="F62" s="130">
        <f t="shared" si="8"/>
        <v>2788.0895652173913</v>
      </c>
      <c r="G62" s="130">
        <f t="shared" si="8"/>
        <v>1863.9543370370372</v>
      </c>
      <c r="H62" s="130">
        <f t="shared" si="8"/>
        <v>2277.1999999999998</v>
      </c>
      <c r="I62" s="130">
        <f t="shared" si="8"/>
        <v>2485.7189482758627</v>
      </c>
      <c r="J62" s="130">
        <f t="shared" si="8"/>
        <v>3087.5605660377364</v>
      </c>
      <c r="K62" s="130">
        <f t="shared" si="8"/>
        <v>2159.314230769231</v>
      </c>
      <c r="L62" s="130">
        <f t="shared" si="8"/>
        <v>2237.7957894736842</v>
      </c>
      <c r="M62" s="130">
        <f t="shared" si="8"/>
        <v>3919.7272727272725</v>
      </c>
      <c r="N62" s="130">
        <f t="shared" si="8"/>
        <v>3523.2130434782607</v>
      </c>
      <c r="O62" s="130">
        <f t="shared" si="8"/>
        <v>2590.9705649122807</v>
      </c>
      <c r="P62" s="130">
        <f t="shared" si="8"/>
        <v>3119.7307692307691</v>
      </c>
      <c r="Q62" s="130">
        <f t="shared" si="8"/>
        <v>2994.1617735849059</v>
      </c>
      <c r="R62" s="130">
        <f t="shared" si="8"/>
        <v>1907.2</v>
      </c>
      <c r="S62" s="130">
        <f t="shared" si="8"/>
        <v>2175.8125</v>
      </c>
      <c r="T62" s="130">
        <f t="shared" si="8"/>
        <v>1882.8185365853658</v>
      </c>
      <c r="U62" s="130">
        <f t="shared" si="8"/>
        <v>4776.746666666666</v>
      </c>
      <c r="V62" s="130">
        <f t="shared" si="8"/>
        <v>2187.7090037037037</v>
      </c>
      <c r="W62" s="130">
        <f t="shared" si="8"/>
        <v>2209.3672727272724</v>
      </c>
      <c r="X62" s="130">
        <f t="shared" si="8"/>
        <v>3256.5049056603775</v>
      </c>
      <c r="Y62" s="130">
        <f t="shared" si="8"/>
        <v>4538.6855384615383</v>
      </c>
      <c r="Z62" s="130">
        <f t="shared" si="8"/>
        <v>1967.363395348837</v>
      </c>
      <c r="AA62" s="130">
        <f t="shared" si="8"/>
        <v>2472.4023076923077</v>
      </c>
      <c r="AB62" s="130">
        <f t="shared" si="8"/>
        <v>3144.3026843523567</v>
      </c>
      <c r="AC62" s="130">
        <f t="shared" si="8"/>
        <v>2892.300775510203</v>
      </c>
      <c r="AD62" s="130">
        <f t="shared" si="8"/>
        <v>2122.0222222222224</v>
      </c>
      <c r="AE62" s="130">
        <f t="shared" si="8"/>
        <v>2140.52</v>
      </c>
      <c r="AF62" s="130">
        <f t="shared" si="8"/>
        <v>2814.8384321428566</v>
      </c>
      <c r="AG62" s="130">
        <f t="shared" si="8"/>
        <v>2771.3423076923073</v>
      </c>
      <c r="AH62" s="130">
        <f t="shared" ref="AH62:BE62" si="9">AVERAGE(AH2:AH61)</f>
        <v>1963.340909090909</v>
      </c>
      <c r="AI62" s="130">
        <f t="shared" si="9"/>
        <v>2217.7475769230768</v>
      </c>
      <c r="AJ62" s="130">
        <f t="shared" si="9"/>
        <v>2497.7692307692309</v>
      </c>
      <c r="AK62" s="130">
        <f t="shared" si="9"/>
        <v>2713.9530769230769</v>
      </c>
      <c r="AL62" s="130">
        <f t="shared" si="9"/>
        <v>2260.5049615384614</v>
      </c>
      <c r="AM62" s="130">
        <f t="shared" si="9"/>
        <v>2144.1134615384622</v>
      </c>
      <c r="AN62" s="130">
        <f t="shared" si="9"/>
        <v>2170.0164150943397</v>
      </c>
      <c r="AO62" s="130">
        <f t="shared" si="9"/>
        <v>2985.2629454545463</v>
      </c>
      <c r="AP62" s="130">
        <f t="shared" si="9"/>
        <v>2525.8441860465118</v>
      </c>
      <c r="AQ62" s="130">
        <f t="shared" si="9"/>
        <v>2064.4830769230771</v>
      </c>
      <c r="AR62" s="130">
        <f t="shared" si="9"/>
        <v>2662.9785454545454</v>
      </c>
      <c r="AS62" s="130">
        <f t="shared" si="9"/>
        <v>2115.4028928571429</v>
      </c>
      <c r="AT62" s="130">
        <f t="shared" si="9"/>
        <v>2861.6595862068966</v>
      </c>
      <c r="AU62" s="130">
        <f t="shared" si="9"/>
        <v>2301.9166666666665</v>
      </c>
      <c r="AV62" s="130">
        <f t="shared" si="9"/>
        <v>2260.6538461538462</v>
      </c>
      <c r="AW62" s="130">
        <f t="shared" si="9"/>
        <v>2554.925806451613</v>
      </c>
      <c r="AX62" s="130">
        <f t="shared" si="9"/>
        <v>2290.0768333333331</v>
      </c>
      <c r="AY62" s="130">
        <f t="shared" si="9"/>
        <v>3756.3714181818177</v>
      </c>
      <c r="AZ62" s="130">
        <f t="shared" si="9"/>
        <v>2340.4312500000001</v>
      </c>
      <c r="BA62" s="130">
        <f t="shared" si="9"/>
        <v>2321.3405405405406</v>
      </c>
      <c r="BB62" s="130">
        <f t="shared" si="9"/>
        <v>2328.5333333333333</v>
      </c>
      <c r="BC62" s="130">
        <f t="shared" si="9"/>
        <v>2458.0777777776666</v>
      </c>
      <c r="BD62" s="130">
        <f t="shared" si="9"/>
        <v>3079.4768421052636</v>
      </c>
      <c r="BE62" s="130">
        <f t="shared" si="9"/>
        <v>2017.6810526315792</v>
      </c>
      <c r="BF62" s="120"/>
      <c r="BH62" s="130">
        <f>AVERAGE(BH2:BH61)</f>
        <v>2580.9736934413932</v>
      </c>
      <c r="BI62" s="120"/>
      <c r="BJ62" s="120"/>
    </row>
    <row r="63" spans="1:64" x14ac:dyDescent="0.2">
      <c r="A63" s="127" t="s">
        <v>604</v>
      </c>
      <c r="B63" s="5">
        <f t="shared" ref="B63:AG63" si="10">STDEV(B2:B61)</f>
        <v>529.8098974844911</v>
      </c>
      <c r="C63" s="5">
        <f t="shared" si="10"/>
        <v>703.03698384429174</v>
      </c>
      <c r="D63" s="5">
        <f t="shared" si="10"/>
        <v>382.49069180085547</v>
      </c>
      <c r="E63" s="5">
        <f t="shared" si="10"/>
        <v>306.89837127967559</v>
      </c>
      <c r="F63" s="5">
        <f t="shared" si="10"/>
        <v>542.30902240058253</v>
      </c>
      <c r="G63" s="5">
        <f t="shared" si="10"/>
        <v>304.91683022297832</v>
      </c>
      <c r="H63" s="5">
        <f t="shared" si="10"/>
        <v>591.53398646473181</v>
      </c>
      <c r="I63" s="5">
        <f t="shared" si="10"/>
        <v>565.20329802486924</v>
      </c>
      <c r="J63" s="5">
        <f t="shared" si="10"/>
        <v>621.90852259752842</v>
      </c>
      <c r="K63" s="5">
        <f t="shared" si="10"/>
        <v>400.59937294668731</v>
      </c>
      <c r="L63" s="5">
        <f t="shared" si="10"/>
        <v>448.84224457443759</v>
      </c>
      <c r="M63" s="5">
        <f t="shared" si="10"/>
        <v>1072.4452518342457</v>
      </c>
      <c r="N63" s="5">
        <f t="shared" si="10"/>
        <v>739.77163357371319</v>
      </c>
      <c r="O63" s="5">
        <f t="shared" si="10"/>
        <v>467.01845685664512</v>
      </c>
      <c r="P63" s="5">
        <f t="shared" si="10"/>
        <v>870.85323618527059</v>
      </c>
      <c r="Q63" s="5">
        <f t="shared" si="10"/>
        <v>624.6885305921129</v>
      </c>
      <c r="R63" s="5">
        <f t="shared" si="10"/>
        <v>559.25700710853869</v>
      </c>
      <c r="S63" s="5">
        <f t="shared" si="10"/>
        <v>403.90448025079723</v>
      </c>
      <c r="T63" s="5">
        <f t="shared" si="10"/>
        <v>347.57607502215325</v>
      </c>
      <c r="U63" s="5">
        <f t="shared" si="10"/>
        <v>593.56627620960626</v>
      </c>
      <c r="V63" s="5">
        <f t="shared" si="10"/>
        <v>399.62647592723863</v>
      </c>
      <c r="W63" s="5">
        <f t="shared" si="10"/>
        <v>603.86138777719827</v>
      </c>
      <c r="X63" s="5">
        <f t="shared" si="10"/>
        <v>628.6306611615405</v>
      </c>
      <c r="Y63" s="5">
        <f t="shared" si="10"/>
        <v>1026.0162656364187</v>
      </c>
      <c r="Z63" s="5">
        <f t="shared" si="10"/>
        <v>414.80013189200821</v>
      </c>
      <c r="AA63" s="5">
        <f t="shared" si="10"/>
        <v>680.69019284433818</v>
      </c>
      <c r="AB63" s="5">
        <f t="shared" si="10"/>
        <v>670.24109388841669</v>
      </c>
      <c r="AC63" s="5">
        <f t="shared" si="10"/>
        <v>530.39650019959322</v>
      </c>
      <c r="AD63" s="5">
        <f t="shared" si="10"/>
        <v>342.27885106024303</v>
      </c>
      <c r="AE63" s="5">
        <f t="shared" si="10"/>
        <v>410.03894385777653</v>
      </c>
      <c r="AF63" s="5">
        <f t="shared" si="10"/>
        <v>540.98976946363928</v>
      </c>
      <c r="AG63" s="5">
        <f t="shared" si="10"/>
        <v>488.00733156220559</v>
      </c>
      <c r="AH63" s="5">
        <f t="shared" ref="AH63:BE63" si="11">STDEV(AH2:AH61)</f>
        <v>443.70285584481906</v>
      </c>
      <c r="AI63" s="5">
        <f t="shared" si="11"/>
        <v>490.3186475440898</v>
      </c>
      <c r="AJ63" s="5">
        <f t="shared" si="11"/>
        <v>623.78203375940973</v>
      </c>
      <c r="AK63" s="5">
        <f t="shared" si="11"/>
        <v>493.67138423667336</v>
      </c>
      <c r="AL63" s="5">
        <f t="shared" si="11"/>
        <v>412.70606671053935</v>
      </c>
      <c r="AM63" s="5">
        <f t="shared" si="11"/>
        <v>329.84127899484793</v>
      </c>
      <c r="AN63" s="5">
        <f t="shared" si="11"/>
        <v>441.85773523462331</v>
      </c>
      <c r="AO63" s="5">
        <f t="shared" si="11"/>
        <v>637.56461485490445</v>
      </c>
      <c r="AP63" s="5">
        <f t="shared" si="11"/>
        <v>511.63447954399214</v>
      </c>
      <c r="AQ63" s="5">
        <f t="shared" si="11"/>
        <v>302.51366639898055</v>
      </c>
      <c r="AR63" s="5">
        <f t="shared" si="11"/>
        <v>547.24134980564554</v>
      </c>
      <c r="AS63" s="5">
        <f t="shared" si="11"/>
        <v>262.32868279675347</v>
      </c>
      <c r="AT63" s="5">
        <f t="shared" si="11"/>
        <v>626.94537570106661</v>
      </c>
      <c r="AU63" s="5">
        <f t="shared" si="11"/>
        <v>665.89628025737295</v>
      </c>
      <c r="AV63" s="5">
        <f t="shared" si="11"/>
        <v>463.34757402944786</v>
      </c>
      <c r="AW63" s="5">
        <f t="shared" si="11"/>
        <v>624.7083282768815</v>
      </c>
      <c r="AX63" s="5">
        <f t="shared" si="11"/>
        <v>480.05656162614019</v>
      </c>
      <c r="AY63" s="5">
        <f t="shared" si="11"/>
        <v>806.28862823448674</v>
      </c>
      <c r="AZ63" s="5">
        <f t="shared" si="11"/>
        <v>578.32666860953145</v>
      </c>
      <c r="BA63" s="5">
        <f t="shared" si="11"/>
        <v>421.50675150745366</v>
      </c>
      <c r="BB63" s="5">
        <f t="shared" si="11"/>
        <v>469.14540339196503</v>
      </c>
      <c r="BC63" s="5">
        <f t="shared" si="11"/>
        <v>627.66509516876397</v>
      </c>
      <c r="BD63" s="5">
        <f t="shared" si="11"/>
        <v>606.22947544686861</v>
      </c>
      <c r="BE63" s="5">
        <f t="shared" si="11"/>
        <v>384.15590448981141</v>
      </c>
      <c r="BF63" s="5"/>
    </row>
    <row r="64" spans="1:64" x14ac:dyDescent="0.2">
      <c r="A64" s="127" t="s">
        <v>605</v>
      </c>
      <c r="B64" s="5">
        <f>B63/B62*100</f>
        <v>22.644213471678089</v>
      </c>
      <c r="C64" s="5">
        <f t="shared" ref="C64:BE64" si="12">C63/C62*100</f>
        <v>19.717600940176961</v>
      </c>
      <c r="D64" s="5">
        <f t="shared" si="12"/>
        <v>16.642438914330679</v>
      </c>
      <c r="E64" s="5">
        <f t="shared" si="12"/>
        <v>19.875323092398041</v>
      </c>
      <c r="F64" s="5">
        <f t="shared" si="12"/>
        <v>19.450918261956836</v>
      </c>
      <c r="G64" s="5">
        <f t="shared" si="12"/>
        <v>16.358599787786517</v>
      </c>
      <c r="H64" s="5">
        <f t="shared" si="12"/>
        <v>25.976373900611797</v>
      </c>
      <c r="I64" s="5">
        <f t="shared" si="12"/>
        <v>22.738021062956612</v>
      </c>
      <c r="J64" s="5">
        <f t="shared" si="12"/>
        <v>20.142391033178114</v>
      </c>
      <c r="K64" s="5">
        <f t="shared" si="12"/>
        <v>18.552157311721061</v>
      </c>
      <c r="L64" s="5">
        <f t="shared" si="12"/>
        <v>20.057337076320199</v>
      </c>
      <c r="M64" s="5">
        <f t="shared" si="12"/>
        <v>27.360200779684817</v>
      </c>
      <c r="N64" s="5">
        <f t="shared" si="12"/>
        <v>20.997073536131676</v>
      </c>
      <c r="O64" s="5">
        <f t="shared" si="12"/>
        <v>18.024846101347215</v>
      </c>
      <c r="P64" s="5">
        <f t="shared" si="12"/>
        <v>27.914371482767297</v>
      </c>
      <c r="Q64" s="5">
        <f t="shared" si="12"/>
        <v>20.863553068616405</v>
      </c>
      <c r="R64" s="5">
        <f t="shared" si="12"/>
        <v>29.32345884587556</v>
      </c>
      <c r="S64" s="5">
        <f t="shared" si="12"/>
        <v>18.563386332728452</v>
      </c>
      <c r="T64" s="5">
        <f t="shared" si="12"/>
        <v>18.46041284745947</v>
      </c>
      <c r="U64" s="5">
        <f t="shared" si="12"/>
        <v>12.426161938870662</v>
      </c>
      <c r="V64" s="5">
        <f t="shared" si="12"/>
        <v>18.266893597397416</v>
      </c>
      <c r="W64" s="5">
        <f t="shared" si="12"/>
        <v>27.33186986298497</v>
      </c>
      <c r="X64" s="5">
        <f t="shared" si="12"/>
        <v>19.303845053906414</v>
      </c>
      <c r="Y64" s="5">
        <f t="shared" si="12"/>
        <v>22.606022315090897</v>
      </c>
      <c r="Z64" s="5">
        <f t="shared" si="12"/>
        <v>21.084062704056723</v>
      </c>
      <c r="AA64" s="5">
        <f t="shared" si="12"/>
        <v>27.53153039562082</v>
      </c>
      <c r="AB64" s="5">
        <f t="shared" si="12"/>
        <v>21.31604877685205</v>
      </c>
      <c r="AC64" s="5">
        <f t="shared" si="12"/>
        <v>18.33822072346646</v>
      </c>
      <c r="AD64" s="5">
        <f t="shared" si="12"/>
        <v>16.1298429147364</v>
      </c>
      <c r="AE64" s="5">
        <f t="shared" si="12"/>
        <v>19.15604357155161</v>
      </c>
      <c r="AF64" s="5">
        <f t="shared" si="12"/>
        <v>19.219212132605392</v>
      </c>
      <c r="AG64" s="5">
        <f t="shared" si="12"/>
        <v>17.609060064780255</v>
      </c>
      <c r="AH64" s="5">
        <f t="shared" si="12"/>
        <v>22.599379139421487</v>
      </c>
      <c r="AI64" s="5">
        <f t="shared" si="12"/>
        <v>22.108857322002461</v>
      </c>
      <c r="AJ64" s="5">
        <f t="shared" si="12"/>
        <v>24.973565454936178</v>
      </c>
      <c r="AK64" s="5">
        <f t="shared" si="12"/>
        <v>18.1901223139926</v>
      </c>
      <c r="AL64" s="5">
        <f t="shared" si="12"/>
        <v>18.257251089139771</v>
      </c>
      <c r="AM64" s="5">
        <f t="shared" si="12"/>
        <v>15.383573906493616</v>
      </c>
      <c r="AN64" s="5">
        <f t="shared" si="12"/>
        <v>20.361953585287228</v>
      </c>
      <c r="AO64" s="5">
        <f t="shared" si="12"/>
        <v>21.357067250162338</v>
      </c>
      <c r="AP64" s="5">
        <f t="shared" si="12"/>
        <v>20.25597946106129</v>
      </c>
      <c r="AQ64" s="5">
        <f t="shared" si="12"/>
        <v>14.653240308942102</v>
      </c>
      <c r="AR64" s="5">
        <f t="shared" si="12"/>
        <v>20.549972163303202</v>
      </c>
      <c r="AS64" s="5">
        <f t="shared" si="12"/>
        <v>12.400885130796171</v>
      </c>
      <c r="AT64" s="5">
        <f t="shared" si="12"/>
        <v>21.908454056622329</v>
      </c>
      <c r="AU64" s="5">
        <f t="shared" si="12"/>
        <v>28.927905597105585</v>
      </c>
      <c r="AV64" s="5">
        <f t="shared" si="12"/>
        <v>20.496175246721752</v>
      </c>
      <c r="AW64" s="5">
        <f t="shared" si="12"/>
        <v>24.451133833295234</v>
      </c>
      <c r="AX64" s="5">
        <f t="shared" si="12"/>
        <v>20.962465304161494</v>
      </c>
      <c r="AY64" s="5">
        <f t="shared" si="12"/>
        <v>21.464560834741725</v>
      </c>
      <c r="AZ64" s="5">
        <f t="shared" si="12"/>
        <v>24.710260923474316</v>
      </c>
      <c r="BA64" s="5">
        <f t="shared" si="12"/>
        <v>18.157902476872387</v>
      </c>
      <c r="BB64" s="5">
        <f t="shared" si="12"/>
        <v>20.147678226292591</v>
      </c>
      <c r="BC64" s="5">
        <f t="shared" si="12"/>
        <v>25.534793928946879</v>
      </c>
      <c r="BD64" s="5">
        <f t="shared" si="12"/>
        <v>19.686118991316199</v>
      </c>
      <c r="BE64" s="5">
        <f t="shared" si="12"/>
        <v>19.039476233806752</v>
      </c>
      <c r="BF64" s="5"/>
    </row>
    <row r="65" spans="1:60" x14ac:dyDescent="0.2">
      <c r="A65" s="127" t="s">
        <v>606</v>
      </c>
      <c r="B65" s="5">
        <f t="shared" ref="B65:AG65" si="13">MIN(B2:B61)</f>
        <v>1485</v>
      </c>
      <c r="C65" s="5">
        <f t="shared" si="13"/>
        <v>1944</v>
      </c>
      <c r="D65" s="5">
        <f t="shared" si="13"/>
        <v>1369</v>
      </c>
      <c r="E65" s="5">
        <f t="shared" si="13"/>
        <v>1041</v>
      </c>
      <c r="F65" s="5">
        <f t="shared" si="13"/>
        <v>1727</v>
      </c>
      <c r="G65" s="5">
        <f t="shared" si="13"/>
        <v>1287.7800000000002</v>
      </c>
      <c r="H65" s="5">
        <f t="shared" si="13"/>
        <v>1508</v>
      </c>
      <c r="I65" s="5">
        <f t="shared" si="13"/>
        <v>1541</v>
      </c>
      <c r="J65" s="5">
        <f t="shared" si="13"/>
        <v>1788.16</v>
      </c>
      <c r="K65" s="5">
        <f t="shared" si="13"/>
        <v>1328.42</v>
      </c>
      <c r="L65" s="5">
        <f t="shared" si="13"/>
        <v>1581</v>
      </c>
      <c r="M65" s="5">
        <f t="shared" si="13"/>
        <v>1528</v>
      </c>
      <c r="N65" s="5">
        <f t="shared" si="13"/>
        <v>1498</v>
      </c>
      <c r="O65" s="5">
        <f t="shared" si="13"/>
        <v>1765</v>
      </c>
      <c r="P65" s="5">
        <f t="shared" si="13"/>
        <v>1663</v>
      </c>
      <c r="Q65" s="5">
        <f t="shared" si="13"/>
        <v>1636</v>
      </c>
      <c r="R65" s="5">
        <f t="shared" si="13"/>
        <v>1019</v>
      </c>
      <c r="S65" s="5">
        <f t="shared" si="13"/>
        <v>1422</v>
      </c>
      <c r="T65" s="5">
        <f t="shared" si="13"/>
        <v>1351.28</v>
      </c>
      <c r="U65" s="5">
        <f t="shared" si="13"/>
        <v>3627</v>
      </c>
      <c r="V65" s="5">
        <f t="shared" si="13"/>
        <v>1239.52</v>
      </c>
      <c r="W65" s="5">
        <f t="shared" si="13"/>
        <v>1292.8599999999999</v>
      </c>
      <c r="X65" s="5">
        <f t="shared" si="13"/>
        <v>1642</v>
      </c>
      <c r="Y65" s="5">
        <f t="shared" si="13"/>
        <v>2226.056</v>
      </c>
      <c r="Z65" s="5">
        <f t="shared" si="13"/>
        <v>1242.06</v>
      </c>
      <c r="AA65" s="5">
        <f t="shared" si="13"/>
        <v>1522</v>
      </c>
      <c r="AB65" s="5">
        <f t="shared" si="13"/>
        <v>1500</v>
      </c>
      <c r="AC65" s="5">
        <f t="shared" si="13"/>
        <v>1784.6000000000001</v>
      </c>
      <c r="AD65" s="5">
        <f t="shared" si="13"/>
        <v>1280.1600000000003</v>
      </c>
      <c r="AE65" s="5">
        <f t="shared" si="13"/>
        <v>1334</v>
      </c>
      <c r="AF65" s="5">
        <f t="shared" si="13"/>
        <v>1617.9800000000002</v>
      </c>
      <c r="AG65" s="5">
        <f t="shared" si="13"/>
        <v>1596</v>
      </c>
      <c r="AH65" s="5">
        <f t="shared" ref="AH65:BE65" si="14">MIN(AH2:AH61)</f>
        <v>1214.1199999999999</v>
      </c>
      <c r="AI65" s="5">
        <f t="shared" si="14"/>
        <v>1264.9199999999998</v>
      </c>
      <c r="AJ65" s="5">
        <f t="shared" si="14"/>
        <v>1501</v>
      </c>
      <c r="AK65" s="5">
        <f t="shared" si="14"/>
        <v>1405</v>
      </c>
      <c r="AL65" s="5">
        <f t="shared" si="14"/>
        <v>1168.4000000000001</v>
      </c>
      <c r="AM65" s="5">
        <f t="shared" si="14"/>
        <v>1402.0800000000002</v>
      </c>
      <c r="AN65" s="5">
        <f t="shared" si="14"/>
        <v>1061.72</v>
      </c>
      <c r="AO65" s="5">
        <f t="shared" si="14"/>
        <v>1377</v>
      </c>
      <c r="AP65" s="5">
        <f t="shared" si="14"/>
        <v>1435.0999999999997</v>
      </c>
      <c r="AQ65" s="5">
        <f t="shared" si="14"/>
        <v>1458</v>
      </c>
      <c r="AR65" s="5">
        <f t="shared" si="14"/>
        <v>1737.3600000000001</v>
      </c>
      <c r="AS65" s="5">
        <f t="shared" si="14"/>
        <v>1518.92</v>
      </c>
      <c r="AT65" s="5">
        <f t="shared" si="14"/>
        <v>1575</v>
      </c>
      <c r="AU65" s="5">
        <f t="shared" si="14"/>
        <v>1511.5</v>
      </c>
      <c r="AV65" s="5">
        <f t="shared" si="14"/>
        <v>1611.5</v>
      </c>
      <c r="AW65" s="5">
        <f t="shared" si="14"/>
        <v>1480.8200000000002</v>
      </c>
      <c r="AX65" s="5">
        <f t="shared" si="14"/>
        <v>1315.72</v>
      </c>
      <c r="AY65" s="5">
        <f t="shared" si="14"/>
        <v>1527</v>
      </c>
      <c r="AZ65" s="5">
        <f t="shared" si="14"/>
        <v>1341</v>
      </c>
      <c r="BA65" s="5">
        <f t="shared" si="14"/>
        <v>1734</v>
      </c>
      <c r="BB65" s="5">
        <f t="shared" si="14"/>
        <v>1448</v>
      </c>
      <c r="BC65" s="5">
        <f t="shared" si="14"/>
        <v>1578.5</v>
      </c>
      <c r="BD65" s="5">
        <f t="shared" si="14"/>
        <v>1690</v>
      </c>
      <c r="BE65" s="5">
        <f t="shared" si="14"/>
        <v>1475</v>
      </c>
      <c r="BF65" s="5"/>
    </row>
    <row r="66" spans="1:60" x14ac:dyDescent="0.2">
      <c r="A66" s="127" t="s">
        <v>607</v>
      </c>
      <c r="B66" s="5">
        <f t="shared" ref="B66:AG66" si="15">MAX(B2:B61)</f>
        <v>3231</v>
      </c>
      <c r="C66" s="5">
        <f t="shared" si="15"/>
        <v>5122</v>
      </c>
      <c r="D66" s="5">
        <f t="shared" si="15"/>
        <v>3162.3</v>
      </c>
      <c r="E66" s="5">
        <f t="shared" si="15"/>
        <v>2162</v>
      </c>
      <c r="F66" s="5">
        <f t="shared" si="15"/>
        <v>3706</v>
      </c>
      <c r="G66" s="5">
        <f t="shared" si="15"/>
        <v>2585.7200000000003</v>
      </c>
      <c r="H66" s="5">
        <f t="shared" si="15"/>
        <v>3498</v>
      </c>
      <c r="I66" s="5">
        <f t="shared" si="15"/>
        <v>4132.5800000000008</v>
      </c>
      <c r="J66" s="5">
        <f t="shared" si="15"/>
        <v>4929</v>
      </c>
      <c r="K66" s="5">
        <f t="shared" si="15"/>
        <v>3489.9600000000009</v>
      </c>
      <c r="L66" s="5">
        <f t="shared" si="15"/>
        <v>3340</v>
      </c>
      <c r="M66" s="5">
        <f t="shared" si="15"/>
        <v>4976</v>
      </c>
      <c r="N66" s="5">
        <f t="shared" si="15"/>
        <v>4649</v>
      </c>
      <c r="O66" s="5">
        <f t="shared" si="15"/>
        <v>3691</v>
      </c>
      <c r="P66" s="5">
        <f t="shared" si="15"/>
        <v>5132</v>
      </c>
      <c r="Q66" s="5">
        <f t="shared" si="15"/>
        <v>4874.26</v>
      </c>
      <c r="R66" s="5">
        <f t="shared" si="15"/>
        <v>2758</v>
      </c>
      <c r="S66" s="5">
        <f t="shared" si="15"/>
        <v>2904</v>
      </c>
      <c r="T66" s="5">
        <f t="shared" si="15"/>
        <v>3260</v>
      </c>
      <c r="U66" s="5">
        <f t="shared" si="15"/>
        <v>5864</v>
      </c>
      <c r="V66" s="5">
        <f t="shared" si="15"/>
        <v>3073.4</v>
      </c>
      <c r="W66" s="5">
        <f t="shared" si="15"/>
        <v>4646</v>
      </c>
      <c r="X66" s="5">
        <f t="shared" si="15"/>
        <v>5016</v>
      </c>
      <c r="Y66" s="5">
        <f t="shared" si="15"/>
        <v>6464</v>
      </c>
      <c r="Z66" s="5">
        <f t="shared" si="15"/>
        <v>3418</v>
      </c>
      <c r="AA66" s="5">
        <f t="shared" si="15"/>
        <v>4736</v>
      </c>
      <c r="AB66" s="5">
        <f t="shared" si="15"/>
        <v>4379.26</v>
      </c>
      <c r="AC66" s="5">
        <f t="shared" si="15"/>
        <v>4023.5</v>
      </c>
      <c r="AD66" s="5">
        <f t="shared" si="15"/>
        <v>2813.0900000000006</v>
      </c>
      <c r="AE66" s="5">
        <f t="shared" si="15"/>
        <v>2842</v>
      </c>
      <c r="AF66" s="5">
        <f t="shared" si="15"/>
        <v>4127.5</v>
      </c>
      <c r="AG66" s="5">
        <f t="shared" si="15"/>
        <v>3581</v>
      </c>
      <c r="AH66" s="5">
        <f t="shared" ref="AH66:BE66" si="16">MAX(AH2:AH61)</f>
        <v>3319</v>
      </c>
      <c r="AI66" s="5">
        <f t="shared" si="16"/>
        <v>3836</v>
      </c>
      <c r="AJ66" s="5">
        <f t="shared" si="16"/>
        <v>3519</v>
      </c>
      <c r="AK66" s="5">
        <f t="shared" si="16"/>
        <v>3541</v>
      </c>
      <c r="AL66" s="5">
        <f t="shared" si="16"/>
        <v>3108</v>
      </c>
      <c r="AM66" s="5">
        <f t="shared" si="16"/>
        <v>2848</v>
      </c>
      <c r="AN66" s="5">
        <f t="shared" si="16"/>
        <v>3341</v>
      </c>
      <c r="AO66" s="5">
        <f t="shared" si="16"/>
        <v>4384.04</v>
      </c>
      <c r="AP66" s="5">
        <f t="shared" si="16"/>
        <v>3779</v>
      </c>
      <c r="AQ66" s="5">
        <f t="shared" si="16"/>
        <v>2757</v>
      </c>
      <c r="AR66" s="5">
        <f t="shared" si="16"/>
        <v>4480</v>
      </c>
      <c r="AS66" s="5">
        <f t="shared" si="16"/>
        <v>2946</v>
      </c>
      <c r="AT66" s="5">
        <f t="shared" si="16"/>
        <v>4597</v>
      </c>
      <c r="AU66" s="5">
        <f t="shared" si="16"/>
        <v>3799</v>
      </c>
      <c r="AV66" s="5">
        <f t="shared" si="16"/>
        <v>3295</v>
      </c>
      <c r="AW66" s="5">
        <f t="shared" si="16"/>
        <v>3713.4800000000005</v>
      </c>
      <c r="AX66" s="5">
        <f t="shared" si="16"/>
        <v>3913</v>
      </c>
      <c r="AY66" s="5">
        <f t="shared" si="16"/>
        <v>5765</v>
      </c>
      <c r="AZ66" s="5">
        <f t="shared" si="16"/>
        <v>3735</v>
      </c>
      <c r="BA66" s="5">
        <f t="shared" si="16"/>
        <v>3352</v>
      </c>
      <c r="BB66" s="5">
        <f t="shared" si="16"/>
        <v>2995</v>
      </c>
      <c r="BC66" s="5">
        <f t="shared" si="16"/>
        <v>4291</v>
      </c>
      <c r="BD66" s="5">
        <f t="shared" si="16"/>
        <v>4114.8</v>
      </c>
      <c r="BE66" s="5">
        <f t="shared" si="16"/>
        <v>2831.16</v>
      </c>
      <c r="BF66" s="5"/>
    </row>
    <row r="67" spans="1:60" x14ac:dyDescent="0.2">
      <c r="A67" s="127" t="s">
        <v>608</v>
      </c>
      <c r="B67" s="5">
        <f t="shared" ref="B67:AG67" si="17">QUARTILE(B2:B61,1)</f>
        <v>1972.5</v>
      </c>
      <c r="C67" s="5">
        <f t="shared" si="17"/>
        <v>3105.7850000000003</v>
      </c>
      <c r="D67" s="5">
        <f t="shared" si="17"/>
        <v>2011.68</v>
      </c>
      <c r="E67" s="5">
        <f t="shared" si="17"/>
        <v>1365</v>
      </c>
      <c r="F67" s="5">
        <f t="shared" si="17"/>
        <v>2504.44</v>
      </c>
      <c r="G67" s="5">
        <f t="shared" si="17"/>
        <v>1633.8550000000002</v>
      </c>
      <c r="H67" s="5">
        <f t="shared" si="17"/>
        <v>1853</v>
      </c>
      <c r="I67" s="5">
        <f t="shared" si="17"/>
        <v>2077.6950000000002</v>
      </c>
      <c r="J67" s="5">
        <f t="shared" si="17"/>
        <v>2649.2200000000007</v>
      </c>
      <c r="K67" s="5">
        <f t="shared" si="17"/>
        <v>1858.8650000000002</v>
      </c>
      <c r="L67" s="5">
        <f t="shared" si="17"/>
        <v>1946</v>
      </c>
      <c r="M67" s="5">
        <f t="shared" si="17"/>
        <v>3487</v>
      </c>
      <c r="N67" s="5">
        <f t="shared" si="17"/>
        <v>3217</v>
      </c>
      <c r="O67" s="5">
        <f t="shared" si="17"/>
        <v>2210.308</v>
      </c>
      <c r="P67" s="5">
        <f t="shared" si="17"/>
        <v>2520</v>
      </c>
      <c r="Q67" s="5">
        <f t="shared" si="17"/>
        <v>2590.8000000000006</v>
      </c>
      <c r="R67" s="5">
        <f t="shared" si="17"/>
        <v>1503</v>
      </c>
      <c r="S67" s="5">
        <f t="shared" si="17"/>
        <v>1943.25</v>
      </c>
      <c r="T67" s="5">
        <f t="shared" si="17"/>
        <v>1704</v>
      </c>
      <c r="U67" s="5">
        <f t="shared" si="17"/>
        <v>4378.96</v>
      </c>
      <c r="V67" s="5">
        <f t="shared" si="17"/>
        <v>1918.3350000000003</v>
      </c>
      <c r="W67" s="5">
        <f t="shared" si="17"/>
        <v>1915.5</v>
      </c>
      <c r="X67" s="5">
        <f t="shared" si="17"/>
        <v>2832</v>
      </c>
      <c r="Y67" s="5">
        <f t="shared" si="17"/>
        <v>4373.92</v>
      </c>
      <c r="Z67" s="5">
        <f t="shared" si="17"/>
        <v>1684.51</v>
      </c>
      <c r="AA67" s="5">
        <f t="shared" si="17"/>
        <v>2061.8450000000003</v>
      </c>
      <c r="AB67" s="5">
        <f t="shared" si="17"/>
        <v>2930.5812612508903</v>
      </c>
      <c r="AC67" s="5">
        <f t="shared" si="17"/>
        <v>2689.7</v>
      </c>
      <c r="AD67" s="5">
        <f t="shared" si="17"/>
        <v>1895.75</v>
      </c>
      <c r="AE67" s="5">
        <f t="shared" si="17"/>
        <v>1877</v>
      </c>
      <c r="AF67" s="5">
        <f t="shared" si="17"/>
        <v>2498.7884999999997</v>
      </c>
      <c r="AG67" s="5">
        <f t="shared" si="17"/>
        <v>2586.8000000000002</v>
      </c>
      <c r="AH67" s="5">
        <f t="shared" ref="AH67:BE67" si="18">QUARTILE(AH2:AH61,1)</f>
        <v>1629.83</v>
      </c>
      <c r="AI67" s="5">
        <f t="shared" si="18"/>
        <v>1909.385</v>
      </c>
      <c r="AJ67" s="5">
        <f t="shared" si="18"/>
        <v>2125</v>
      </c>
      <c r="AK67" s="5">
        <f t="shared" si="18"/>
        <v>2419.75</v>
      </c>
      <c r="AL67" s="5">
        <f t="shared" si="18"/>
        <v>2034.54</v>
      </c>
      <c r="AM67" s="5">
        <f t="shared" si="18"/>
        <v>1929.7650000000001</v>
      </c>
      <c r="AN67" s="5">
        <f t="shared" si="18"/>
        <v>1922.78</v>
      </c>
      <c r="AO67" s="5">
        <f t="shared" si="18"/>
        <v>2683.51</v>
      </c>
      <c r="AP67" s="5">
        <f t="shared" si="18"/>
        <v>2246.31</v>
      </c>
      <c r="AQ67" s="5">
        <f t="shared" si="18"/>
        <v>1955.6949999999999</v>
      </c>
      <c r="AR67" s="5">
        <f t="shared" si="18"/>
        <v>2225.04</v>
      </c>
      <c r="AS67" s="5">
        <f t="shared" si="18"/>
        <v>1974.82</v>
      </c>
      <c r="AT67" s="5">
        <f t="shared" si="18"/>
        <v>2557.145</v>
      </c>
      <c r="AU67" s="5">
        <f t="shared" si="18"/>
        <v>1908.5</v>
      </c>
      <c r="AV67" s="5">
        <f t="shared" si="18"/>
        <v>1961</v>
      </c>
      <c r="AW67" s="5">
        <f t="shared" si="18"/>
        <v>2179.3199999999997</v>
      </c>
      <c r="AX67" s="5">
        <f t="shared" si="18"/>
        <v>2005.4549999999999</v>
      </c>
      <c r="AY67" s="5">
        <f t="shared" si="18"/>
        <v>3276.6000000000004</v>
      </c>
      <c r="AZ67" s="5">
        <f t="shared" si="18"/>
        <v>1969.5</v>
      </c>
      <c r="BA67" s="5">
        <f t="shared" si="18"/>
        <v>2021</v>
      </c>
      <c r="BB67" s="5">
        <f t="shared" si="18"/>
        <v>2069.5</v>
      </c>
      <c r="BC67" s="5">
        <f t="shared" si="18"/>
        <v>2070.3333333324999</v>
      </c>
      <c r="BD67" s="5">
        <f t="shared" si="18"/>
        <v>2742.53</v>
      </c>
      <c r="BE67" s="5">
        <f t="shared" si="18"/>
        <v>1698.5</v>
      </c>
      <c r="BF67" s="5"/>
    </row>
    <row r="68" spans="1:60" x14ac:dyDescent="0.2">
      <c r="A68" s="127" t="s">
        <v>609</v>
      </c>
      <c r="B68" s="5">
        <f t="shared" ref="B68:AG68" si="19">QUARTILE(B2:B61,2)</f>
        <v>2312</v>
      </c>
      <c r="C68" s="5">
        <f t="shared" si="19"/>
        <v>3596.9300000000003</v>
      </c>
      <c r="D68" s="5">
        <f t="shared" si="19"/>
        <v>2325.6999999999998</v>
      </c>
      <c r="E68" s="5">
        <f t="shared" si="19"/>
        <v>1485</v>
      </c>
      <c r="F68" s="5">
        <f t="shared" si="19"/>
        <v>2813</v>
      </c>
      <c r="G68" s="5">
        <f t="shared" si="19"/>
        <v>1870.2020000000002</v>
      </c>
      <c r="H68" s="5">
        <f t="shared" si="19"/>
        <v>1996</v>
      </c>
      <c r="I68" s="5">
        <f t="shared" si="19"/>
        <v>2410.38</v>
      </c>
      <c r="J68" s="5">
        <f t="shared" si="19"/>
        <v>3000</v>
      </c>
      <c r="K68" s="5">
        <f t="shared" si="19"/>
        <v>2179.3199999999997</v>
      </c>
      <c r="L68" s="5">
        <f t="shared" si="19"/>
        <v>2155</v>
      </c>
      <c r="M68" s="5">
        <f t="shared" si="19"/>
        <v>4163</v>
      </c>
      <c r="N68" s="5">
        <f t="shared" si="19"/>
        <v>3495.04</v>
      </c>
      <c r="O68" s="5">
        <f t="shared" si="19"/>
        <v>2551</v>
      </c>
      <c r="P68" s="5">
        <f t="shared" si="19"/>
        <v>2944</v>
      </c>
      <c r="Q68" s="5">
        <f t="shared" si="19"/>
        <v>2893.06</v>
      </c>
      <c r="R68" s="5">
        <f t="shared" si="19"/>
        <v>1958.5</v>
      </c>
      <c r="S68" s="5">
        <f t="shared" si="19"/>
        <v>2176</v>
      </c>
      <c r="T68" s="5">
        <f t="shared" si="19"/>
        <v>1841</v>
      </c>
      <c r="U68" s="5">
        <f t="shared" si="19"/>
        <v>4788</v>
      </c>
      <c r="V68" s="5">
        <f t="shared" si="19"/>
        <v>2118.6000000000004</v>
      </c>
      <c r="W68" s="5">
        <f t="shared" si="19"/>
        <v>2042.16</v>
      </c>
      <c r="X68" s="5">
        <f t="shared" si="19"/>
        <v>3281.6800000000003</v>
      </c>
      <c r="Y68" s="5">
        <f t="shared" si="19"/>
        <v>4643.3</v>
      </c>
      <c r="Z68" s="5">
        <f t="shared" si="19"/>
        <v>1940.5600000000004</v>
      </c>
      <c r="AA68" s="5">
        <f t="shared" si="19"/>
        <v>2327.5700000000002</v>
      </c>
      <c r="AB68" s="5">
        <f t="shared" si="19"/>
        <v>3203.8</v>
      </c>
      <c r="AC68" s="5">
        <f t="shared" si="19"/>
        <v>2823.4900000000002</v>
      </c>
      <c r="AD68" s="5">
        <f t="shared" si="19"/>
        <v>2127.25</v>
      </c>
      <c r="AE68" s="5">
        <f t="shared" si="19"/>
        <v>2085.34</v>
      </c>
      <c r="AF68" s="5">
        <f t="shared" si="19"/>
        <v>2771.14</v>
      </c>
      <c r="AG68" s="5">
        <f t="shared" si="19"/>
        <v>2786.33</v>
      </c>
      <c r="AH68" s="5">
        <f t="shared" ref="AH68:BE68" si="20">QUARTILE(AH2:AH61,2)</f>
        <v>1968.55</v>
      </c>
      <c r="AI68" s="5">
        <f t="shared" si="20"/>
        <v>2133.6000000000004</v>
      </c>
      <c r="AJ68" s="5">
        <f t="shared" si="20"/>
        <v>2362</v>
      </c>
      <c r="AK68" s="5">
        <f t="shared" si="20"/>
        <v>2668.15</v>
      </c>
      <c r="AL68" s="5">
        <f t="shared" si="20"/>
        <v>2311.25</v>
      </c>
      <c r="AM68" s="5">
        <f t="shared" si="20"/>
        <v>2105.44</v>
      </c>
      <c r="AN68" s="5">
        <f t="shared" si="20"/>
        <v>2103.12</v>
      </c>
      <c r="AO68" s="5">
        <f t="shared" si="20"/>
        <v>2943.8599999999997</v>
      </c>
      <c r="AP68" s="5">
        <f t="shared" si="20"/>
        <v>2547</v>
      </c>
      <c r="AQ68" s="5">
        <f t="shared" si="20"/>
        <v>2048.12</v>
      </c>
      <c r="AR68" s="5">
        <f t="shared" si="20"/>
        <v>2608.5800000000004</v>
      </c>
      <c r="AS68" s="5">
        <f t="shared" si="20"/>
        <v>2092.4520000000002</v>
      </c>
      <c r="AT68" s="5">
        <f t="shared" si="20"/>
        <v>2716.5</v>
      </c>
      <c r="AU68" s="5">
        <f t="shared" si="20"/>
        <v>2098.75</v>
      </c>
      <c r="AV68" s="5">
        <f t="shared" si="20"/>
        <v>2218</v>
      </c>
      <c r="AW68" s="5">
        <f t="shared" si="20"/>
        <v>2362</v>
      </c>
      <c r="AX68" s="5">
        <f t="shared" si="20"/>
        <v>2289.92</v>
      </c>
      <c r="AY68" s="5">
        <f t="shared" si="20"/>
        <v>3662.6800000000003</v>
      </c>
      <c r="AZ68" s="5">
        <f t="shared" si="20"/>
        <v>2275</v>
      </c>
      <c r="BA68" s="5">
        <f t="shared" si="20"/>
        <v>2242.8200000000006</v>
      </c>
      <c r="BB68" s="5">
        <f t="shared" si="20"/>
        <v>2200</v>
      </c>
      <c r="BC68" s="5">
        <f t="shared" si="20"/>
        <v>2318</v>
      </c>
      <c r="BD68" s="5">
        <f t="shared" si="20"/>
        <v>3203</v>
      </c>
      <c r="BE68" s="5">
        <f t="shared" si="20"/>
        <v>1977</v>
      </c>
      <c r="BF68" s="5"/>
    </row>
    <row r="69" spans="1:60" x14ac:dyDescent="0.2">
      <c r="A69" s="127" t="s">
        <v>610</v>
      </c>
      <c r="B69" s="5">
        <f t="shared" ref="B69:AG69" si="21">QUARTILE(B2:B61,3)</f>
        <v>2615</v>
      </c>
      <c r="C69" s="5">
        <f t="shared" si="21"/>
        <v>3958.88</v>
      </c>
      <c r="D69" s="5">
        <f t="shared" si="21"/>
        <v>2573.02</v>
      </c>
      <c r="E69" s="5">
        <f t="shared" si="21"/>
        <v>1658</v>
      </c>
      <c r="F69" s="5">
        <f t="shared" si="21"/>
        <v>3126.74</v>
      </c>
      <c r="G69" s="5">
        <f t="shared" si="21"/>
        <v>2057.6475</v>
      </c>
      <c r="H69" s="5">
        <f t="shared" si="21"/>
        <v>2752.5</v>
      </c>
      <c r="I69" s="5">
        <f t="shared" si="21"/>
        <v>2790.18975</v>
      </c>
      <c r="J69" s="5">
        <f t="shared" si="21"/>
        <v>3375.6600000000008</v>
      </c>
      <c r="K69" s="5">
        <f t="shared" si="21"/>
        <v>2359.0250000000001</v>
      </c>
      <c r="L69" s="5">
        <f t="shared" si="21"/>
        <v>2422.3200000000002</v>
      </c>
      <c r="M69" s="5">
        <f t="shared" si="21"/>
        <v>4688.5</v>
      </c>
      <c r="N69" s="5">
        <f t="shared" si="21"/>
        <v>3899</v>
      </c>
      <c r="O69" s="5">
        <f t="shared" si="21"/>
        <v>2882.9000000000005</v>
      </c>
      <c r="P69" s="5">
        <f t="shared" si="21"/>
        <v>3474</v>
      </c>
      <c r="Q69" s="5">
        <f t="shared" si="21"/>
        <v>3175</v>
      </c>
      <c r="R69" s="5">
        <f t="shared" si="21"/>
        <v>2253.25</v>
      </c>
      <c r="S69" s="5">
        <f t="shared" si="21"/>
        <v>2366.5</v>
      </c>
      <c r="T69" s="5">
        <f t="shared" si="21"/>
        <v>1981.7</v>
      </c>
      <c r="U69" s="5">
        <f t="shared" si="21"/>
        <v>5247.64</v>
      </c>
      <c r="V69" s="5">
        <f t="shared" si="21"/>
        <v>2414.9349999999999</v>
      </c>
      <c r="W69" s="5">
        <f t="shared" si="21"/>
        <v>2265.0450000000001</v>
      </c>
      <c r="X69" s="5">
        <f t="shared" si="21"/>
        <v>3603</v>
      </c>
      <c r="Y69" s="5">
        <f t="shared" si="21"/>
        <v>4897.1050000000005</v>
      </c>
      <c r="Z69" s="5">
        <f t="shared" si="21"/>
        <v>2093.79</v>
      </c>
      <c r="AA69" s="5">
        <f t="shared" si="21"/>
        <v>2583.8150000000001</v>
      </c>
      <c r="AB69" s="5">
        <f t="shared" si="21"/>
        <v>3482.4978502903105</v>
      </c>
      <c r="AC69" s="5">
        <f t="shared" si="21"/>
        <v>3264.9500000000003</v>
      </c>
      <c r="AD69" s="5">
        <f t="shared" si="21"/>
        <v>2297.4300000000003</v>
      </c>
      <c r="AE69" s="5">
        <f t="shared" si="21"/>
        <v>2420.6199999999994</v>
      </c>
      <c r="AF69" s="5">
        <f t="shared" si="21"/>
        <v>3128.6450000000004</v>
      </c>
      <c r="AG69" s="5">
        <f t="shared" si="21"/>
        <v>3164.12</v>
      </c>
      <c r="AH69" s="5">
        <f t="shared" ref="AH69:BE69" si="22">QUARTILE(AH2:AH61,3)</f>
        <v>2187.4899999999998</v>
      </c>
      <c r="AI69" s="5">
        <f t="shared" si="22"/>
        <v>2433.3200000000006</v>
      </c>
      <c r="AJ69" s="5">
        <f t="shared" si="22"/>
        <v>3023</v>
      </c>
      <c r="AK69" s="5">
        <f t="shared" si="22"/>
        <v>3133.0550000000003</v>
      </c>
      <c r="AL69" s="5">
        <f t="shared" si="22"/>
        <v>2456.8150000000005</v>
      </c>
      <c r="AM69" s="5">
        <f t="shared" si="22"/>
        <v>2292.3500000000004</v>
      </c>
      <c r="AN69" s="5">
        <f t="shared" si="22"/>
        <v>2331.7200000000003</v>
      </c>
      <c r="AO69" s="5">
        <f t="shared" si="22"/>
        <v>3308.3500000000004</v>
      </c>
      <c r="AP69" s="5">
        <f t="shared" si="22"/>
        <v>2730.29</v>
      </c>
      <c r="AQ69" s="5">
        <f t="shared" si="22"/>
        <v>2159.75</v>
      </c>
      <c r="AR69" s="5">
        <f t="shared" si="22"/>
        <v>3042.55</v>
      </c>
      <c r="AS69" s="5">
        <f t="shared" si="22"/>
        <v>2273.5700000000002</v>
      </c>
      <c r="AT69" s="5">
        <f t="shared" si="22"/>
        <v>3170.8100000000004</v>
      </c>
      <c r="AU69" s="5">
        <f t="shared" si="22"/>
        <v>2660.75</v>
      </c>
      <c r="AV69" s="5">
        <f t="shared" si="22"/>
        <v>2537</v>
      </c>
      <c r="AW69" s="5">
        <f t="shared" si="22"/>
        <v>3030.22</v>
      </c>
      <c r="AX69" s="5">
        <f t="shared" si="22"/>
        <v>2492.9229999999998</v>
      </c>
      <c r="AY69" s="5">
        <f t="shared" si="22"/>
        <v>4271.8700000000008</v>
      </c>
      <c r="AZ69" s="5">
        <f t="shared" si="22"/>
        <v>2635.25</v>
      </c>
      <c r="BA69" s="5">
        <f t="shared" si="22"/>
        <v>2576</v>
      </c>
      <c r="BB69" s="5">
        <f t="shared" si="22"/>
        <v>2752.5</v>
      </c>
      <c r="BC69" s="5">
        <f t="shared" si="22"/>
        <v>2671.5</v>
      </c>
      <c r="BD69" s="5">
        <f t="shared" si="22"/>
        <v>3555.1900000000005</v>
      </c>
      <c r="BE69" s="5">
        <f t="shared" si="22"/>
        <v>2255.25</v>
      </c>
      <c r="BF69" s="5"/>
    </row>
    <row r="70" spans="1:60" x14ac:dyDescent="0.2">
      <c r="A70" s="127" t="s">
        <v>620</v>
      </c>
      <c r="B70" s="5">
        <f t="shared" ref="B70:G70" si="23">RANK(B55,B2:B61,0)</f>
        <v>9</v>
      </c>
      <c r="C70" s="5">
        <f t="shared" si="23"/>
        <v>52</v>
      </c>
      <c r="D70" s="5">
        <f t="shared" si="23"/>
        <v>44</v>
      </c>
      <c r="E70" s="5">
        <f t="shared" si="23"/>
        <v>16</v>
      </c>
      <c r="F70" s="5">
        <f t="shared" si="23"/>
        <v>20</v>
      </c>
      <c r="G70" s="5">
        <f t="shared" si="23"/>
        <v>39</v>
      </c>
      <c r="H70" s="5"/>
      <c r="I70" s="5">
        <f t="shared" ref="I70:AH70" si="24">RANK(I55,I2:I61,0)</f>
        <v>51</v>
      </c>
      <c r="J70" s="5">
        <f t="shared" si="24"/>
        <v>51</v>
      </c>
      <c r="K70" s="5">
        <f t="shared" si="24"/>
        <v>45</v>
      </c>
      <c r="L70" s="5">
        <f t="shared" si="24"/>
        <v>14</v>
      </c>
      <c r="M70" s="5">
        <f t="shared" si="24"/>
        <v>8</v>
      </c>
      <c r="N70" s="5">
        <f t="shared" si="24"/>
        <v>21</v>
      </c>
      <c r="O70" s="5">
        <f t="shared" si="24"/>
        <v>45</v>
      </c>
      <c r="P70" s="5">
        <f t="shared" si="24"/>
        <v>11</v>
      </c>
      <c r="Q70" s="5">
        <f t="shared" si="24"/>
        <v>39</v>
      </c>
      <c r="R70" s="5">
        <f t="shared" si="24"/>
        <v>9</v>
      </c>
      <c r="S70" s="5">
        <f t="shared" si="24"/>
        <v>11</v>
      </c>
      <c r="T70" s="5">
        <f t="shared" si="24"/>
        <v>31</v>
      </c>
      <c r="U70" s="5">
        <f t="shared" si="24"/>
        <v>20</v>
      </c>
      <c r="V70" s="5">
        <f t="shared" si="24"/>
        <v>35</v>
      </c>
      <c r="W70" s="5">
        <f t="shared" si="24"/>
        <v>43</v>
      </c>
      <c r="X70" s="5">
        <f t="shared" si="24"/>
        <v>37</v>
      </c>
      <c r="Y70" s="5">
        <f t="shared" si="24"/>
        <v>22</v>
      </c>
      <c r="Z70" s="5">
        <f t="shared" si="24"/>
        <v>25</v>
      </c>
      <c r="AA70" s="5">
        <f t="shared" si="24"/>
        <v>24</v>
      </c>
      <c r="AB70" s="5">
        <f t="shared" si="24"/>
        <v>13</v>
      </c>
      <c r="AC70" s="5">
        <f t="shared" si="24"/>
        <v>25</v>
      </c>
      <c r="AD70" s="5">
        <f t="shared" si="24"/>
        <v>52</v>
      </c>
      <c r="AE70" s="5">
        <f t="shared" si="24"/>
        <v>14</v>
      </c>
      <c r="AF70" s="5">
        <f t="shared" si="24"/>
        <v>36</v>
      </c>
      <c r="AG70" s="5">
        <f t="shared" si="24"/>
        <v>20</v>
      </c>
      <c r="AH70" s="5">
        <f t="shared" si="24"/>
        <v>18</v>
      </c>
      <c r="AI70" s="5"/>
      <c r="AJ70" s="5"/>
      <c r="AK70" s="5">
        <f t="shared" ref="AK70:AT70" si="25">RANK(AK55,AK2:AK61,0)</f>
        <v>20</v>
      </c>
      <c r="AL70" s="5">
        <f t="shared" si="25"/>
        <v>47</v>
      </c>
      <c r="AM70" s="5">
        <f t="shared" si="25"/>
        <v>50</v>
      </c>
      <c r="AN70" s="5">
        <f t="shared" si="25"/>
        <v>50</v>
      </c>
      <c r="AO70" s="5">
        <f t="shared" si="25"/>
        <v>33</v>
      </c>
      <c r="AP70" s="5">
        <f t="shared" si="25"/>
        <v>36</v>
      </c>
      <c r="AQ70" s="5">
        <f t="shared" si="25"/>
        <v>22</v>
      </c>
      <c r="AR70" s="5">
        <f t="shared" si="25"/>
        <v>43</v>
      </c>
      <c r="AS70" s="5">
        <f t="shared" si="25"/>
        <v>38</v>
      </c>
      <c r="AT70" s="5">
        <f t="shared" si="25"/>
        <v>46</v>
      </c>
      <c r="AU70" s="5"/>
      <c r="AV70" s="5">
        <f>RANK(AV55,AV2:AV61,0)</f>
        <v>8</v>
      </c>
      <c r="AW70" s="5"/>
      <c r="AX70" s="5">
        <f t="shared" ref="AX70:BE70" si="26">RANK(AX55,AX2:AX61,0)</f>
        <v>39</v>
      </c>
      <c r="AY70" s="5">
        <f t="shared" si="26"/>
        <v>47</v>
      </c>
      <c r="AZ70" s="5">
        <f t="shared" si="26"/>
        <v>15</v>
      </c>
      <c r="BA70" s="5">
        <f t="shared" si="26"/>
        <v>32</v>
      </c>
      <c r="BB70" s="5">
        <f t="shared" si="26"/>
        <v>12</v>
      </c>
      <c r="BC70" s="5">
        <f t="shared" si="26"/>
        <v>8</v>
      </c>
      <c r="BD70" s="5">
        <f t="shared" si="26"/>
        <v>18</v>
      </c>
      <c r="BE70" s="5">
        <f t="shared" si="26"/>
        <v>16</v>
      </c>
      <c r="BF70" s="5"/>
    </row>
    <row r="71" spans="1:60" x14ac:dyDescent="0.2">
      <c r="A71" s="127" t="s">
        <v>612</v>
      </c>
      <c r="B71" s="5">
        <f>COUNT(B2:B61)</f>
        <v>14</v>
      </c>
      <c r="C71" s="5">
        <f t="shared" ref="C71:BE71" si="27">COUNT(C2:C61)</f>
        <v>56</v>
      </c>
      <c r="D71" s="5">
        <f t="shared" si="27"/>
        <v>57</v>
      </c>
      <c r="E71" s="5">
        <f t="shared" si="27"/>
        <v>17</v>
      </c>
      <c r="F71" s="5">
        <f t="shared" si="27"/>
        <v>23</v>
      </c>
      <c r="G71" s="5">
        <f t="shared" si="27"/>
        <v>54</v>
      </c>
      <c r="H71" s="5">
        <f t="shared" si="27"/>
        <v>15</v>
      </c>
      <c r="I71" s="5">
        <f t="shared" si="27"/>
        <v>58</v>
      </c>
      <c r="J71" s="5">
        <f t="shared" si="27"/>
        <v>53</v>
      </c>
      <c r="K71" s="5">
        <f t="shared" si="27"/>
        <v>52</v>
      </c>
      <c r="L71" s="5">
        <f t="shared" si="27"/>
        <v>19</v>
      </c>
      <c r="M71" s="5">
        <f t="shared" si="27"/>
        <v>11</v>
      </c>
      <c r="N71" s="5">
        <f t="shared" si="27"/>
        <v>23</v>
      </c>
      <c r="O71" s="5">
        <f t="shared" si="27"/>
        <v>57</v>
      </c>
      <c r="P71" s="5">
        <f t="shared" si="27"/>
        <v>13</v>
      </c>
      <c r="Q71" s="5">
        <f t="shared" si="27"/>
        <v>53</v>
      </c>
      <c r="R71" s="5">
        <f t="shared" si="27"/>
        <v>10</v>
      </c>
      <c r="S71" s="5">
        <f t="shared" si="27"/>
        <v>16</v>
      </c>
      <c r="T71" s="5">
        <f t="shared" si="27"/>
        <v>41</v>
      </c>
      <c r="U71" s="5">
        <f t="shared" si="27"/>
        <v>21</v>
      </c>
      <c r="V71" s="5">
        <f t="shared" si="27"/>
        <v>54</v>
      </c>
      <c r="W71" s="5">
        <f t="shared" si="27"/>
        <v>44</v>
      </c>
      <c r="X71" s="5">
        <f t="shared" si="27"/>
        <v>53</v>
      </c>
      <c r="Y71" s="5">
        <f t="shared" si="27"/>
        <v>26</v>
      </c>
      <c r="Z71" s="5">
        <f t="shared" si="27"/>
        <v>43</v>
      </c>
      <c r="AA71" s="5">
        <f t="shared" si="27"/>
        <v>26</v>
      </c>
      <c r="AB71" s="5">
        <f t="shared" si="27"/>
        <v>27</v>
      </c>
      <c r="AC71" s="5">
        <f t="shared" si="27"/>
        <v>49</v>
      </c>
      <c r="AD71" s="5">
        <f t="shared" si="27"/>
        <v>54</v>
      </c>
      <c r="AE71" s="5">
        <f t="shared" si="27"/>
        <v>21</v>
      </c>
      <c r="AF71" s="5">
        <f t="shared" si="27"/>
        <v>56</v>
      </c>
      <c r="AG71" s="5">
        <f t="shared" si="27"/>
        <v>26</v>
      </c>
      <c r="AH71" s="5">
        <f t="shared" si="27"/>
        <v>22</v>
      </c>
      <c r="AI71" s="5">
        <f t="shared" si="27"/>
        <v>52</v>
      </c>
      <c r="AJ71" s="5">
        <f t="shared" si="27"/>
        <v>13</v>
      </c>
      <c r="AK71" s="5">
        <f t="shared" si="27"/>
        <v>26</v>
      </c>
      <c r="AL71" s="5">
        <f t="shared" si="27"/>
        <v>52</v>
      </c>
      <c r="AM71" s="5">
        <f t="shared" si="27"/>
        <v>52</v>
      </c>
      <c r="AN71" s="5">
        <f t="shared" si="27"/>
        <v>53</v>
      </c>
      <c r="AO71" s="5">
        <f t="shared" si="27"/>
        <v>55</v>
      </c>
      <c r="AP71" s="5">
        <f t="shared" si="27"/>
        <v>43</v>
      </c>
      <c r="AQ71" s="5">
        <f t="shared" si="27"/>
        <v>26</v>
      </c>
      <c r="AR71" s="5">
        <f t="shared" si="27"/>
        <v>55</v>
      </c>
      <c r="AS71" s="5">
        <f t="shared" si="27"/>
        <v>56</v>
      </c>
      <c r="AT71" s="5">
        <f t="shared" si="27"/>
        <v>58</v>
      </c>
      <c r="AU71" s="5">
        <f t="shared" si="27"/>
        <v>12</v>
      </c>
      <c r="AV71" s="5">
        <f t="shared" si="27"/>
        <v>13</v>
      </c>
      <c r="AW71" s="5">
        <f t="shared" si="27"/>
        <v>31</v>
      </c>
      <c r="AX71" s="5">
        <f t="shared" si="27"/>
        <v>48</v>
      </c>
      <c r="AY71" s="5">
        <f t="shared" si="27"/>
        <v>55</v>
      </c>
      <c r="AZ71" s="5">
        <f t="shared" si="27"/>
        <v>16</v>
      </c>
      <c r="BA71" s="5">
        <f t="shared" si="27"/>
        <v>37</v>
      </c>
      <c r="BB71" s="5">
        <f t="shared" si="27"/>
        <v>15</v>
      </c>
      <c r="BC71" s="5">
        <f t="shared" si="27"/>
        <v>15</v>
      </c>
      <c r="BD71" s="5">
        <f t="shared" si="27"/>
        <v>19</v>
      </c>
      <c r="BE71" s="5">
        <f t="shared" si="27"/>
        <v>19</v>
      </c>
      <c r="BF71" s="5"/>
      <c r="BH71" s="171">
        <f t="shared" ref="BH71" si="28">COUNT(BH2:BH61)</f>
        <v>58</v>
      </c>
    </row>
    <row r="72" spans="1:60" x14ac:dyDescent="0.2">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row>
    <row r="73" spans="1:60" x14ac:dyDescent="0.2">
      <c r="A73" s="202" t="s">
        <v>621</v>
      </c>
    </row>
  </sheetData>
  <conditionalFormatting sqref="BH2:BJ57">
    <cfRule type="top10" dxfId="2827" priority="6" percent="1" bottom="1" rank="1"/>
  </conditionalFormatting>
  <conditionalFormatting sqref="BH2:BJ57">
    <cfRule type="top10" dxfId="2826" priority="448" percent="1" rank="1"/>
  </conditionalFormatting>
  <conditionalFormatting sqref="BH58:BJ59">
    <cfRule type="top10" dxfId="2825" priority="1" percent="1" bottom="1" rank="1"/>
  </conditionalFormatting>
  <conditionalFormatting sqref="BH58:BJ59">
    <cfRule type="top10" dxfId="2824" priority="2" percent="1" rank="1"/>
  </conditionalFormatting>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6"/>
  <dimension ref="A1:AJ139"/>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N25" sqref="N25:N26"/>
    </sheetView>
  </sheetViews>
  <sheetFormatPr defaultRowHeight="12.75" x14ac:dyDescent="0.2"/>
  <cols>
    <col min="1" max="1" width="9.85546875" style="139" bestFit="1" customWidth="1"/>
    <col min="2" max="13" width="7.7109375" customWidth="1"/>
    <col min="14" max="14" width="10.42578125" style="103" customWidth="1"/>
    <col min="16" max="36" width="9.140625" style="10"/>
  </cols>
  <sheetData>
    <row r="1" spans="1:27" ht="16.5" thickBot="1" x14ac:dyDescent="0.3">
      <c r="A1" s="243" t="s">
        <v>29</v>
      </c>
      <c r="B1" s="244"/>
      <c r="C1" s="244"/>
      <c r="D1" s="244"/>
      <c r="E1" s="245"/>
      <c r="F1" s="245"/>
      <c r="G1" s="245"/>
      <c r="H1" s="245"/>
      <c r="I1" s="245"/>
      <c r="J1" s="245"/>
      <c r="K1" s="245"/>
      <c r="L1" s="245"/>
      <c r="M1" s="245"/>
      <c r="N1" s="246"/>
    </row>
    <row r="2" spans="1:27" ht="13.5" thickBot="1" x14ac:dyDescent="0.25">
      <c r="A2" s="135" t="s">
        <v>131</v>
      </c>
      <c r="B2" s="40" t="s">
        <v>175</v>
      </c>
      <c r="C2" s="37">
        <v>9.0588395203999994</v>
      </c>
      <c r="D2" s="38"/>
      <c r="E2" s="58"/>
      <c r="F2" s="68"/>
      <c r="G2" s="247" t="s">
        <v>80</v>
      </c>
      <c r="H2" s="247"/>
      <c r="I2" s="69"/>
      <c r="J2" s="69"/>
      <c r="K2" s="69"/>
      <c r="L2" s="69"/>
      <c r="M2" s="69"/>
      <c r="N2" s="165"/>
    </row>
    <row r="3" spans="1:27" ht="13.5" thickBot="1" x14ac:dyDescent="0.25">
      <c r="A3" s="136"/>
      <c r="B3" s="41" t="s">
        <v>176</v>
      </c>
      <c r="C3" s="36">
        <v>-79.666219820899997</v>
      </c>
      <c r="D3" s="39"/>
      <c r="E3" s="41" t="s">
        <v>78</v>
      </c>
      <c r="F3" s="65">
        <v>200</v>
      </c>
      <c r="G3" s="17"/>
      <c r="H3" s="66" t="s">
        <v>81</v>
      </c>
      <c r="I3" s="67">
        <v>60.96</v>
      </c>
      <c r="J3" s="17"/>
      <c r="K3" s="17"/>
      <c r="L3" s="17"/>
      <c r="M3" s="17"/>
      <c r="N3" s="39"/>
    </row>
    <row r="4" spans="1:27" ht="15.75" thickBot="1" x14ac:dyDescent="0.3">
      <c r="A4" s="137" t="s">
        <v>1</v>
      </c>
      <c r="B4" s="49" t="s">
        <v>2</v>
      </c>
      <c r="C4" s="43" t="s">
        <v>3</v>
      </c>
      <c r="D4" s="15" t="s">
        <v>4</v>
      </c>
      <c r="E4" s="43" t="s">
        <v>5</v>
      </c>
      <c r="F4" s="49" t="s">
        <v>6</v>
      </c>
      <c r="G4" s="43" t="s">
        <v>7</v>
      </c>
      <c r="H4" s="49" t="s">
        <v>8</v>
      </c>
      <c r="I4" s="43" t="s">
        <v>9</v>
      </c>
      <c r="J4" s="49" t="s">
        <v>10</v>
      </c>
      <c r="K4" s="43" t="s">
        <v>11</v>
      </c>
      <c r="L4" s="49" t="s">
        <v>12</v>
      </c>
      <c r="M4" s="45" t="s">
        <v>13</v>
      </c>
      <c r="N4" s="140" t="s">
        <v>582</v>
      </c>
      <c r="O4" s="143" t="s">
        <v>611</v>
      </c>
      <c r="P4" s="23"/>
      <c r="Q4" s="23"/>
      <c r="R4" s="23"/>
      <c r="S4" s="23"/>
      <c r="T4" s="23"/>
      <c r="U4" s="23"/>
      <c r="V4" s="23"/>
      <c r="W4" s="23"/>
      <c r="X4" s="23"/>
      <c r="Y4" s="23"/>
      <c r="Z4" s="23"/>
      <c r="AA4" s="23"/>
    </row>
    <row r="5" spans="1:27" ht="14.25" x14ac:dyDescent="0.2">
      <c r="A5" s="138">
        <v>1905</v>
      </c>
      <c r="B5" s="15"/>
      <c r="C5" s="15"/>
      <c r="D5" s="15"/>
      <c r="E5" s="15"/>
      <c r="F5" s="15"/>
      <c r="G5" s="15"/>
      <c r="H5" s="15">
        <v>158.49600000000001</v>
      </c>
      <c r="I5" s="15">
        <v>289.05200000000002</v>
      </c>
      <c r="J5" s="15">
        <v>168.40199999999999</v>
      </c>
      <c r="K5" s="15">
        <v>456.94600000000003</v>
      </c>
      <c r="L5" s="15">
        <v>132.334</v>
      </c>
      <c r="M5" s="15">
        <v>142.74799999999999</v>
      </c>
      <c r="N5" s="173" t="s">
        <v>60</v>
      </c>
      <c r="O5" s="144"/>
    </row>
    <row r="6" spans="1:27" ht="14.25" x14ac:dyDescent="0.2">
      <c r="A6" s="138">
        <v>1906</v>
      </c>
      <c r="B6" s="15">
        <v>32.512</v>
      </c>
      <c r="C6" s="15">
        <v>14.478</v>
      </c>
      <c r="D6" s="15">
        <v>11.43</v>
      </c>
      <c r="E6" s="15">
        <v>295.14800000000002</v>
      </c>
      <c r="F6" s="15">
        <v>191.51599999999999</v>
      </c>
      <c r="G6" s="15">
        <v>176.78399999999999</v>
      </c>
      <c r="H6" s="15">
        <v>320.80200000000002</v>
      </c>
      <c r="I6" s="15">
        <v>310.89600000000002</v>
      </c>
      <c r="J6" s="15">
        <v>167.89400000000001</v>
      </c>
      <c r="K6" s="15">
        <v>227.83799999999999</v>
      </c>
      <c r="L6" s="15">
        <v>483.108</v>
      </c>
      <c r="M6" s="15">
        <v>267.71600000000001</v>
      </c>
      <c r="N6" s="174">
        <v>2500.1219999999998</v>
      </c>
      <c r="O6" s="144">
        <f t="shared" ref="O6:O26" si="0">RANK(N6,N$5:N$127,0)</f>
        <v>7</v>
      </c>
    </row>
    <row r="7" spans="1:27" ht="14.25" x14ac:dyDescent="0.2">
      <c r="A7" s="138">
        <v>1907</v>
      </c>
      <c r="B7" s="15">
        <v>2.032</v>
      </c>
      <c r="C7" s="15">
        <v>3.302</v>
      </c>
      <c r="D7" s="15">
        <v>4.0640000000000001</v>
      </c>
      <c r="E7" s="15">
        <v>2.286</v>
      </c>
      <c r="F7" s="15">
        <v>161.54400000000001</v>
      </c>
      <c r="G7" s="15">
        <v>336.29599999999999</v>
      </c>
      <c r="H7" s="15">
        <v>251.20599999999999</v>
      </c>
      <c r="I7" s="15">
        <v>285.49599999999998</v>
      </c>
      <c r="J7" s="15">
        <v>275.84399999999999</v>
      </c>
      <c r="K7" s="15">
        <v>392.17599999999999</v>
      </c>
      <c r="L7" s="15">
        <v>264.16000000000003</v>
      </c>
      <c r="M7" s="15">
        <v>37.338000000000001</v>
      </c>
      <c r="N7" s="174">
        <v>2015.7440000000001</v>
      </c>
      <c r="O7" s="144">
        <f t="shared" si="0"/>
        <v>38</v>
      </c>
    </row>
    <row r="8" spans="1:27" ht="14.25" x14ac:dyDescent="0.2">
      <c r="A8" s="138">
        <v>1908</v>
      </c>
      <c r="B8" s="15">
        <v>19.05</v>
      </c>
      <c r="C8" s="15">
        <v>0</v>
      </c>
      <c r="D8" s="15">
        <v>10.414</v>
      </c>
      <c r="E8" s="15">
        <v>34.543999999999997</v>
      </c>
      <c r="F8" s="15">
        <v>327.91399999999999</v>
      </c>
      <c r="G8" s="15">
        <v>208.53400000000002</v>
      </c>
      <c r="H8" s="15">
        <v>299.46600000000001</v>
      </c>
      <c r="I8" s="15">
        <v>205.99399999999997</v>
      </c>
      <c r="J8" s="15">
        <v>247.904</v>
      </c>
      <c r="K8" s="15">
        <v>225.298</v>
      </c>
      <c r="L8" s="15">
        <v>113.28400000000001</v>
      </c>
      <c r="M8" s="15">
        <v>129.286</v>
      </c>
      <c r="N8" s="174">
        <v>1821.6880000000001</v>
      </c>
      <c r="O8" s="144">
        <f t="shared" si="0"/>
        <v>53</v>
      </c>
    </row>
    <row r="9" spans="1:27" ht="14.25" x14ac:dyDescent="0.2">
      <c r="A9" s="138">
        <v>1909</v>
      </c>
      <c r="B9" s="15">
        <v>57.911999999999999</v>
      </c>
      <c r="C9" s="15">
        <v>38.1</v>
      </c>
      <c r="D9" s="15">
        <v>5.3339999999999996</v>
      </c>
      <c r="E9" s="15">
        <v>84.581999999999994</v>
      </c>
      <c r="F9" s="15">
        <v>196.34200000000001</v>
      </c>
      <c r="G9" s="15">
        <v>199.136</v>
      </c>
      <c r="H9" s="15">
        <v>210.05799999999999</v>
      </c>
      <c r="I9" s="15">
        <v>182.88</v>
      </c>
      <c r="J9" s="15">
        <v>183.38800000000001</v>
      </c>
      <c r="K9" s="15">
        <v>536.95600000000002</v>
      </c>
      <c r="L9" s="15">
        <v>533.14599999999996</v>
      </c>
      <c r="M9" s="15">
        <v>239.77600000000001</v>
      </c>
      <c r="N9" s="174">
        <v>2467.6099999999997</v>
      </c>
      <c r="O9" s="144">
        <f t="shared" si="0"/>
        <v>8</v>
      </c>
    </row>
    <row r="10" spans="1:27" ht="14.25" x14ac:dyDescent="0.2">
      <c r="A10" s="138">
        <v>1910</v>
      </c>
      <c r="B10" s="15">
        <v>17.78</v>
      </c>
      <c r="C10" s="15">
        <v>19.05</v>
      </c>
      <c r="D10" s="15">
        <v>40.64</v>
      </c>
      <c r="E10" s="15">
        <v>107.696</v>
      </c>
      <c r="F10" s="15">
        <v>281.43200000000002</v>
      </c>
      <c r="G10" s="15">
        <v>257.55599999999998</v>
      </c>
      <c r="H10" s="15">
        <v>320.04000000000002</v>
      </c>
      <c r="I10" s="15">
        <v>256.03199999999998</v>
      </c>
      <c r="J10" s="15">
        <v>228.346</v>
      </c>
      <c r="K10" s="15">
        <v>319.27800000000002</v>
      </c>
      <c r="L10" s="15">
        <v>224.79</v>
      </c>
      <c r="M10" s="15">
        <v>230.124</v>
      </c>
      <c r="N10" s="174">
        <v>2302.7639999999997</v>
      </c>
      <c r="O10" s="144">
        <f t="shared" si="0"/>
        <v>13</v>
      </c>
    </row>
    <row r="11" spans="1:27" ht="14.25" x14ac:dyDescent="0.2">
      <c r="A11" s="138">
        <v>1911</v>
      </c>
      <c r="B11" s="15">
        <v>0.50800000000000001</v>
      </c>
      <c r="C11" s="15">
        <v>13.97</v>
      </c>
      <c r="D11" s="15">
        <v>5.08</v>
      </c>
      <c r="E11" s="15">
        <v>99.822000000000003</v>
      </c>
      <c r="F11" s="15">
        <v>348.99599999999998</v>
      </c>
      <c r="G11" s="15">
        <v>150.36799999999999</v>
      </c>
      <c r="H11" s="15">
        <v>101.6</v>
      </c>
      <c r="I11" s="15">
        <v>151.892</v>
      </c>
      <c r="J11" s="15">
        <v>138.684</v>
      </c>
      <c r="K11" s="15">
        <v>380.238</v>
      </c>
      <c r="L11" s="15">
        <v>297.94200000000001</v>
      </c>
      <c r="M11" s="15">
        <v>5.08</v>
      </c>
      <c r="N11" s="174">
        <v>1694.1799999999998</v>
      </c>
      <c r="O11" s="144">
        <f t="shared" si="0"/>
        <v>63</v>
      </c>
    </row>
    <row r="12" spans="1:27" ht="14.25" x14ac:dyDescent="0.2">
      <c r="A12" s="138">
        <v>1912</v>
      </c>
      <c r="B12" s="15">
        <v>0.254</v>
      </c>
      <c r="C12" s="15">
        <v>8.6359999999999992</v>
      </c>
      <c r="D12" s="15">
        <v>0.254</v>
      </c>
      <c r="E12" s="15">
        <v>67.055999999999997</v>
      </c>
      <c r="F12" s="15">
        <v>157.73400000000001</v>
      </c>
      <c r="G12" s="15">
        <v>215.9</v>
      </c>
      <c r="H12" s="15">
        <v>232.41</v>
      </c>
      <c r="I12" s="15">
        <v>267.46199999999999</v>
      </c>
      <c r="J12" s="15">
        <v>350.012</v>
      </c>
      <c r="K12" s="15">
        <v>315.976</v>
      </c>
      <c r="L12" s="15">
        <v>183.89599999999999</v>
      </c>
      <c r="M12" s="15">
        <v>94.233999999999995</v>
      </c>
      <c r="N12" s="174">
        <v>1893.8239999999998</v>
      </c>
      <c r="O12" s="144">
        <f t="shared" si="0"/>
        <v>50</v>
      </c>
    </row>
    <row r="13" spans="1:27" ht="14.25" x14ac:dyDescent="0.2">
      <c r="A13" s="138">
        <v>1913</v>
      </c>
      <c r="B13" s="15">
        <v>42.417999999999999</v>
      </c>
      <c r="C13" s="15">
        <v>20.065999999999999</v>
      </c>
      <c r="D13" s="15">
        <v>5.5880000000000001</v>
      </c>
      <c r="E13" s="15">
        <v>22.86</v>
      </c>
      <c r="F13" s="15">
        <v>298.19600000000003</v>
      </c>
      <c r="G13" s="15">
        <v>291.59199999999998</v>
      </c>
      <c r="H13" s="15">
        <v>123.69799999999999</v>
      </c>
      <c r="I13" s="15">
        <v>265.68400000000003</v>
      </c>
      <c r="J13" s="15">
        <v>232.15600000000001</v>
      </c>
      <c r="K13" s="15">
        <v>184.15</v>
      </c>
      <c r="L13" s="15">
        <v>361.44200000000001</v>
      </c>
      <c r="M13" s="15">
        <v>51.561999999999991</v>
      </c>
      <c r="N13" s="174">
        <v>1899.412</v>
      </c>
      <c r="O13" s="144">
        <f t="shared" si="0"/>
        <v>49</v>
      </c>
    </row>
    <row r="14" spans="1:27" ht="14.25" x14ac:dyDescent="0.2">
      <c r="A14" s="138">
        <v>1914</v>
      </c>
      <c r="B14" s="15">
        <v>8.6359999999999992</v>
      </c>
      <c r="C14" s="15">
        <v>6.8579999999999997</v>
      </c>
      <c r="D14" s="15">
        <v>0</v>
      </c>
      <c r="E14" s="15">
        <v>12.7</v>
      </c>
      <c r="F14" s="15">
        <v>326.89800000000002</v>
      </c>
      <c r="G14" s="15">
        <v>225.298</v>
      </c>
      <c r="H14" s="15">
        <v>127.508</v>
      </c>
      <c r="I14" s="15">
        <v>251.46</v>
      </c>
      <c r="J14" s="15">
        <v>245.11</v>
      </c>
      <c r="K14" s="15">
        <v>230.37799999999999</v>
      </c>
      <c r="L14" s="15">
        <v>152.4</v>
      </c>
      <c r="M14" s="15">
        <v>112.776</v>
      </c>
      <c r="N14" s="174">
        <v>1700.0220000000004</v>
      </c>
      <c r="O14" s="144">
        <f t="shared" si="0"/>
        <v>62</v>
      </c>
    </row>
    <row r="15" spans="1:27" ht="14.25" x14ac:dyDescent="0.2">
      <c r="A15" s="138">
        <v>1915</v>
      </c>
      <c r="B15" s="15">
        <v>17.018000000000001</v>
      </c>
      <c r="C15" s="15">
        <v>89.662000000000006</v>
      </c>
      <c r="D15" s="15">
        <v>6.0960000000000001</v>
      </c>
      <c r="E15" s="15">
        <v>125.98399999999999</v>
      </c>
      <c r="F15" s="15">
        <v>217.42400000000001</v>
      </c>
      <c r="G15" s="15">
        <v>180.59399999999999</v>
      </c>
      <c r="H15" s="15">
        <v>309.11799999999999</v>
      </c>
      <c r="I15" s="15">
        <v>251.96799999999999</v>
      </c>
      <c r="J15" s="15">
        <v>208.53400000000002</v>
      </c>
      <c r="K15" s="15">
        <v>415.54399999999998</v>
      </c>
      <c r="L15" s="15">
        <v>269.24</v>
      </c>
      <c r="M15" s="15">
        <v>118.61799999999999</v>
      </c>
      <c r="N15" s="174">
        <v>2209.7999999999997</v>
      </c>
      <c r="O15" s="144">
        <f t="shared" si="0"/>
        <v>21</v>
      </c>
    </row>
    <row r="16" spans="1:27" ht="14.25" x14ac:dyDescent="0.2">
      <c r="A16" s="138">
        <v>1916</v>
      </c>
      <c r="B16" s="15">
        <v>27.178000000000001</v>
      </c>
      <c r="C16" s="15">
        <v>37.845999999999997</v>
      </c>
      <c r="D16" s="15">
        <v>21.335999999999999</v>
      </c>
      <c r="E16" s="15">
        <v>102.87</v>
      </c>
      <c r="F16" s="15">
        <v>251.96799999999999</v>
      </c>
      <c r="G16" s="15">
        <v>178.56200000000001</v>
      </c>
      <c r="H16" s="15">
        <v>199.64400000000001</v>
      </c>
      <c r="I16" s="15">
        <v>143.76400000000001</v>
      </c>
      <c r="J16" s="15">
        <v>233.934</v>
      </c>
      <c r="K16" s="15">
        <v>362.96600000000001</v>
      </c>
      <c r="L16" s="15">
        <v>421.13199999999995</v>
      </c>
      <c r="M16" s="15">
        <v>129.79400000000001</v>
      </c>
      <c r="N16" s="174">
        <v>2110.9940000000001</v>
      </c>
      <c r="O16" s="144">
        <f t="shared" si="0"/>
        <v>28</v>
      </c>
    </row>
    <row r="17" spans="1:15" ht="14.25" x14ac:dyDescent="0.2">
      <c r="A17" s="138">
        <v>1917</v>
      </c>
      <c r="B17" s="15">
        <v>0.254</v>
      </c>
      <c r="C17" s="15">
        <v>2.032</v>
      </c>
      <c r="D17" s="15">
        <v>0.254</v>
      </c>
      <c r="E17" s="15">
        <v>60.96</v>
      </c>
      <c r="F17" s="15">
        <v>204.97800000000001</v>
      </c>
      <c r="G17" s="15">
        <v>310.89600000000002</v>
      </c>
      <c r="H17" s="15">
        <v>303.78399999999999</v>
      </c>
      <c r="I17" s="15">
        <v>222.50399999999999</v>
      </c>
      <c r="J17" s="15">
        <v>290.57600000000002</v>
      </c>
      <c r="K17" s="15">
        <v>162.05199999999999</v>
      </c>
      <c r="L17" s="15">
        <v>604.26599999999996</v>
      </c>
      <c r="M17" s="15">
        <v>195.834</v>
      </c>
      <c r="N17" s="174">
        <v>2358.39</v>
      </c>
      <c r="O17" s="144">
        <f t="shared" si="0"/>
        <v>12</v>
      </c>
    </row>
    <row r="18" spans="1:15" ht="14.25" x14ac:dyDescent="0.2">
      <c r="A18" s="138">
        <v>1918</v>
      </c>
      <c r="B18" s="15">
        <v>38.1</v>
      </c>
      <c r="C18" s="15">
        <v>0.50800000000000001</v>
      </c>
      <c r="D18" s="15">
        <v>5.08</v>
      </c>
      <c r="E18" s="15">
        <v>175.51400000000001</v>
      </c>
      <c r="F18" s="15">
        <v>344.42399999999998</v>
      </c>
      <c r="G18" s="15">
        <v>236.47399999999999</v>
      </c>
      <c r="H18" s="15">
        <v>234.696</v>
      </c>
      <c r="I18" s="15">
        <v>131.572</v>
      </c>
      <c r="J18" s="15">
        <v>234.95</v>
      </c>
      <c r="K18" s="15">
        <v>511.81</v>
      </c>
      <c r="L18" s="15">
        <v>182.626</v>
      </c>
      <c r="M18" s="15">
        <v>9.6519999999999992</v>
      </c>
      <c r="N18" s="174">
        <v>2105.4059999999999</v>
      </c>
      <c r="O18" s="144">
        <f t="shared" si="0"/>
        <v>30</v>
      </c>
    </row>
    <row r="19" spans="1:15" ht="14.25" x14ac:dyDescent="0.2">
      <c r="A19" s="138">
        <v>1919</v>
      </c>
      <c r="B19" s="15">
        <v>12.7</v>
      </c>
      <c r="C19" s="15">
        <v>6.0960000000000001</v>
      </c>
      <c r="D19" s="15">
        <v>1.27</v>
      </c>
      <c r="E19" s="15">
        <v>191.00800000000001</v>
      </c>
      <c r="F19" s="15">
        <v>178.054</v>
      </c>
      <c r="G19" s="15">
        <v>141.47800000000001</v>
      </c>
      <c r="H19" s="15">
        <v>196.08799999999999</v>
      </c>
      <c r="I19" s="15">
        <v>215.64599999999999</v>
      </c>
      <c r="J19" s="15">
        <v>280.416</v>
      </c>
      <c r="K19" s="15">
        <v>315.214</v>
      </c>
      <c r="L19" s="15">
        <v>168.91</v>
      </c>
      <c r="M19" s="15">
        <v>61.722000000000001</v>
      </c>
      <c r="N19" s="174">
        <v>1768.6019999999999</v>
      </c>
      <c r="O19" s="144">
        <f t="shared" si="0"/>
        <v>58</v>
      </c>
    </row>
    <row r="20" spans="1:15" ht="14.25" x14ac:dyDescent="0.2">
      <c r="A20" s="138">
        <v>1920</v>
      </c>
      <c r="B20" s="15">
        <v>3.81</v>
      </c>
      <c r="C20" s="15">
        <v>1.27</v>
      </c>
      <c r="D20" s="15">
        <v>20.32</v>
      </c>
      <c r="E20" s="15">
        <v>38.353999999999999</v>
      </c>
      <c r="F20" s="15">
        <v>194.56399999999999</v>
      </c>
      <c r="G20" s="15">
        <v>279.654</v>
      </c>
      <c r="H20" s="15">
        <v>283.97199999999998</v>
      </c>
      <c r="I20" s="15">
        <v>254.25399999999999</v>
      </c>
      <c r="J20" s="15">
        <v>480.822</v>
      </c>
      <c r="K20" s="15">
        <v>397.25599999999997</v>
      </c>
      <c r="L20" s="15">
        <v>236.22</v>
      </c>
      <c r="M20" s="15">
        <v>39.624000000000002</v>
      </c>
      <c r="N20" s="174">
        <v>2230.1199999999994</v>
      </c>
      <c r="O20" s="144">
        <f t="shared" si="0"/>
        <v>18</v>
      </c>
    </row>
    <row r="21" spans="1:15" ht="14.25" x14ac:dyDescent="0.2">
      <c r="A21" s="138">
        <v>1921</v>
      </c>
      <c r="B21" s="15">
        <v>3.81</v>
      </c>
      <c r="C21" s="15">
        <v>40.131999999999998</v>
      </c>
      <c r="D21" s="15">
        <v>13.208</v>
      </c>
      <c r="E21" s="15">
        <v>16.510000000000002</v>
      </c>
      <c r="F21" s="15">
        <v>184.91200000000001</v>
      </c>
      <c r="G21" s="15">
        <v>237.744</v>
      </c>
      <c r="H21" s="15">
        <v>297.68799999999999</v>
      </c>
      <c r="I21" s="15">
        <v>353.06</v>
      </c>
      <c r="J21" s="15">
        <v>199.39</v>
      </c>
      <c r="K21" s="15">
        <v>346.71</v>
      </c>
      <c r="L21" s="15">
        <v>265.93799999999999</v>
      </c>
      <c r="M21" s="15">
        <v>111.506</v>
      </c>
      <c r="N21" s="174">
        <v>2070.6080000000002</v>
      </c>
      <c r="O21" s="144">
        <f t="shared" si="0"/>
        <v>33</v>
      </c>
    </row>
    <row r="22" spans="1:15" ht="14.25" x14ac:dyDescent="0.2">
      <c r="A22" s="138">
        <v>1922</v>
      </c>
      <c r="B22" s="15">
        <v>90.932000000000002</v>
      </c>
      <c r="C22" s="15">
        <v>22.606000000000002</v>
      </c>
      <c r="D22" s="15">
        <v>6.6040000000000001</v>
      </c>
      <c r="E22" s="15">
        <v>0</v>
      </c>
      <c r="F22" s="15">
        <v>279.14600000000002</v>
      </c>
      <c r="G22" s="15">
        <v>220.98</v>
      </c>
      <c r="H22" s="15">
        <v>165.86199999999999</v>
      </c>
      <c r="I22" s="15">
        <v>124.46</v>
      </c>
      <c r="J22" s="15">
        <v>159.512</v>
      </c>
      <c r="K22" s="15">
        <v>293.37</v>
      </c>
      <c r="L22" s="15">
        <v>287.78199999999998</v>
      </c>
      <c r="M22" s="15">
        <v>109.474</v>
      </c>
      <c r="N22" s="174">
        <v>1760.7280000000001</v>
      </c>
      <c r="O22" s="144">
        <f t="shared" si="0"/>
        <v>59</v>
      </c>
    </row>
    <row r="23" spans="1:15" ht="14.25" x14ac:dyDescent="0.2">
      <c r="A23" s="138">
        <v>1923</v>
      </c>
      <c r="B23" s="15">
        <v>25.654</v>
      </c>
      <c r="C23" s="15">
        <v>0.50800000000000001</v>
      </c>
      <c r="D23" s="15">
        <v>0</v>
      </c>
      <c r="E23" s="15">
        <v>5.5880000000000001</v>
      </c>
      <c r="F23" s="15">
        <v>230.124</v>
      </c>
      <c r="G23" s="15">
        <v>450.85</v>
      </c>
      <c r="H23" s="15">
        <v>99.313999999999993</v>
      </c>
      <c r="I23" s="15">
        <v>244.34800000000001</v>
      </c>
      <c r="J23" s="15">
        <v>199.39</v>
      </c>
      <c r="K23" s="15">
        <v>491.99799999999999</v>
      </c>
      <c r="L23" s="15">
        <v>268.98599999999999</v>
      </c>
      <c r="M23" s="15">
        <v>81.28</v>
      </c>
      <c r="N23" s="174">
        <v>2098.04</v>
      </c>
      <c r="O23" s="144">
        <f t="shared" si="0"/>
        <v>31</v>
      </c>
    </row>
    <row r="24" spans="1:15" ht="14.25" x14ac:dyDescent="0.2">
      <c r="A24" s="138">
        <v>1924</v>
      </c>
      <c r="B24" s="15">
        <v>0.254</v>
      </c>
      <c r="C24" s="15">
        <v>23.114000000000001</v>
      </c>
      <c r="D24" s="15">
        <v>20.827999999999999</v>
      </c>
      <c r="E24" s="15">
        <v>108.20399999999999</v>
      </c>
      <c r="F24" s="15">
        <v>195.072</v>
      </c>
      <c r="G24" s="15">
        <v>266.95400000000001</v>
      </c>
      <c r="H24" s="15">
        <v>218.44</v>
      </c>
      <c r="I24" s="15">
        <v>261.62</v>
      </c>
      <c r="J24" s="15">
        <v>201.93</v>
      </c>
      <c r="K24" s="15">
        <v>324.10399999999998</v>
      </c>
      <c r="L24" s="15">
        <v>444.24599999999998</v>
      </c>
      <c r="M24" s="15">
        <v>143.51</v>
      </c>
      <c r="N24" s="174">
        <v>2208.2759999999998</v>
      </c>
      <c r="O24" s="144">
        <f t="shared" si="0"/>
        <v>22</v>
      </c>
    </row>
    <row r="25" spans="1:15" ht="14.25" x14ac:dyDescent="0.2">
      <c r="A25" s="138">
        <v>1925</v>
      </c>
      <c r="B25" s="15">
        <v>43.18</v>
      </c>
      <c r="C25" s="15">
        <v>1.778</v>
      </c>
      <c r="D25" s="15">
        <v>6.0960000000000001</v>
      </c>
      <c r="E25" s="15">
        <v>191.77</v>
      </c>
      <c r="F25" s="15">
        <v>308.35599999999999</v>
      </c>
      <c r="G25" s="15">
        <v>246.38</v>
      </c>
      <c r="H25" s="15">
        <v>223.52</v>
      </c>
      <c r="I25" s="15">
        <v>213.614</v>
      </c>
      <c r="J25" s="15">
        <v>343.154</v>
      </c>
      <c r="K25" s="15">
        <v>365.76</v>
      </c>
      <c r="L25" s="15">
        <v>233.934</v>
      </c>
      <c r="M25" s="15">
        <v>48.514000000000003</v>
      </c>
      <c r="N25" s="174">
        <v>2226.056</v>
      </c>
      <c r="O25" s="144">
        <f t="shared" si="0"/>
        <v>19</v>
      </c>
    </row>
    <row r="26" spans="1:15" ht="14.25" x14ac:dyDescent="0.2">
      <c r="A26" s="138">
        <v>1926</v>
      </c>
      <c r="B26" s="15">
        <v>2.032</v>
      </c>
      <c r="C26" s="15">
        <v>1.778</v>
      </c>
      <c r="D26" s="15">
        <v>0</v>
      </c>
      <c r="E26" s="15">
        <v>0</v>
      </c>
      <c r="F26" s="15">
        <v>267.71600000000001</v>
      </c>
      <c r="G26" s="15">
        <v>280.416</v>
      </c>
      <c r="H26" s="15">
        <v>438.91199999999998</v>
      </c>
      <c r="I26" s="15">
        <v>187.96</v>
      </c>
      <c r="J26" s="15">
        <v>343.66199999999998</v>
      </c>
      <c r="K26" s="15">
        <v>434.08600000000001</v>
      </c>
      <c r="L26" s="15">
        <v>180.08600000000001</v>
      </c>
      <c r="M26" s="15">
        <v>251.46</v>
      </c>
      <c r="N26" s="174">
        <v>2388.1080000000002</v>
      </c>
      <c r="O26" s="144">
        <f t="shared" si="0"/>
        <v>11</v>
      </c>
    </row>
    <row r="27" spans="1:15" x14ac:dyDescent="0.2">
      <c r="A27" s="138">
        <v>1927</v>
      </c>
      <c r="B27" s="15">
        <v>7.62</v>
      </c>
      <c r="C27" s="15">
        <v>43.942</v>
      </c>
      <c r="D27" s="15">
        <v>0</v>
      </c>
      <c r="E27" s="15"/>
      <c r="F27" s="15"/>
      <c r="G27" s="15"/>
      <c r="H27" s="15"/>
      <c r="I27" s="15"/>
      <c r="J27" s="15"/>
      <c r="K27" s="15"/>
      <c r="L27" s="15"/>
      <c r="M27" s="15"/>
      <c r="N27" s="174"/>
    </row>
    <row r="28" spans="1:15" x14ac:dyDescent="0.2">
      <c r="A28" s="138">
        <v>1928</v>
      </c>
      <c r="B28" s="15"/>
      <c r="C28" s="15"/>
      <c r="D28" s="15"/>
      <c r="E28" s="15"/>
      <c r="F28" s="15"/>
      <c r="G28" s="15"/>
      <c r="H28" s="15"/>
      <c r="I28" s="15"/>
      <c r="J28" s="15"/>
      <c r="K28" s="15"/>
      <c r="L28" s="15"/>
      <c r="M28" s="15"/>
      <c r="N28" s="174"/>
    </row>
    <row r="29" spans="1:15" x14ac:dyDescent="0.2">
      <c r="A29" s="138">
        <v>1929</v>
      </c>
      <c r="B29" s="15"/>
      <c r="C29" s="15"/>
      <c r="D29" s="15"/>
      <c r="E29" s="15"/>
      <c r="F29" s="15"/>
      <c r="G29" s="15"/>
      <c r="H29" s="15"/>
      <c r="I29" s="15"/>
      <c r="J29" s="15"/>
      <c r="K29" s="15"/>
      <c r="L29" s="15"/>
      <c r="M29" s="15"/>
      <c r="N29" s="174"/>
    </row>
    <row r="30" spans="1:15" x14ac:dyDescent="0.2">
      <c r="A30" s="138">
        <v>1930</v>
      </c>
      <c r="B30" s="15"/>
      <c r="C30" s="15"/>
      <c r="D30" s="15"/>
      <c r="E30" s="15"/>
      <c r="F30" s="15"/>
      <c r="G30" s="15"/>
      <c r="H30" s="15"/>
      <c r="I30" s="15"/>
      <c r="J30" s="15"/>
      <c r="K30" s="15"/>
      <c r="L30" s="15"/>
      <c r="M30" s="15"/>
      <c r="N30" s="174"/>
    </row>
    <row r="31" spans="1:15" x14ac:dyDescent="0.2">
      <c r="A31" s="138">
        <v>1931</v>
      </c>
      <c r="B31" s="15"/>
      <c r="C31" s="15"/>
      <c r="D31" s="15"/>
      <c r="E31" s="15"/>
      <c r="F31" s="15"/>
      <c r="G31" s="15"/>
      <c r="H31" s="15"/>
      <c r="I31" s="15"/>
      <c r="J31" s="15"/>
      <c r="K31" s="15"/>
      <c r="L31" s="15"/>
      <c r="M31" s="15"/>
      <c r="N31" s="174"/>
    </row>
    <row r="32" spans="1:15" x14ac:dyDescent="0.2">
      <c r="A32" s="138">
        <v>1932</v>
      </c>
      <c r="B32" s="15"/>
      <c r="C32" s="15"/>
      <c r="D32" s="15"/>
      <c r="E32" s="15"/>
      <c r="F32" s="15"/>
      <c r="G32" s="15"/>
      <c r="H32" s="15"/>
      <c r="I32" s="15"/>
      <c r="J32" s="15"/>
      <c r="K32" s="15"/>
      <c r="L32" s="15"/>
      <c r="M32" s="15"/>
      <c r="N32" s="174"/>
    </row>
    <row r="33" spans="1:14" x14ac:dyDescent="0.2">
      <c r="A33" s="138">
        <v>1933</v>
      </c>
      <c r="B33" s="15"/>
      <c r="C33" s="15"/>
      <c r="D33" s="15"/>
      <c r="E33" s="15"/>
      <c r="F33" s="15"/>
      <c r="G33" s="15"/>
      <c r="H33" s="15"/>
      <c r="I33" s="15"/>
      <c r="J33" s="15"/>
      <c r="K33" s="15"/>
      <c r="L33" s="15"/>
      <c r="M33" s="15"/>
      <c r="N33" s="174"/>
    </row>
    <row r="34" spans="1:14" x14ac:dyDescent="0.2">
      <c r="A34" s="138">
        <v>1934</v>
      </c>
      <c r="B34" s="15"/>
      <c r="C34" s="15"/>
      <c r="D34" s="15"/>
      <c r="E34" s="15"/>
      <c r="F34" s="15"/>
      <c r="G34" s="15"/>
      <c r="H34" s="15"/>
      <c r="I34" s="15"/>
      <c r="J34" s="15"/>
      <c r="K34" s="15"/>
      <c r="L34" s="15"/>
      <c r="M34" s="15"/>
      <c r="N34" s="174"/>
    </row>
    <row r="35" spans="1:14" x14ac:dyDescent="0.2">
      <c r="A35" s="138">
        <v>1935</v>
      </c>
      <c r="B35" s="15"/>
      <c r="C35" s="15"/>
      <c r="D35" s="15"/>
      <c r="E35" s="15"/>
      <c r="F35" s="15"/>
      <c r="G35" s="15"/>
      <c r="H35" s="15"/>
      <c r="I35" s="15"/>
      <c r="J35" s="15"/>
      <c r="K35" s="15"/>
      <c r="L35" s="15"/>
      <c r="M35" s="15"/>
      <c r="N35" s="174"/>
    </row>
    <row r="36" spans="1:14" x14ac:dyDescent="0.2">
      <c r="A36" s="138">
        <v>1936</v>
      </c>
      <c r="B36" s="15"/>
      <c r="C36" s="15"/>
      <c r="D36" s="15"/>
      <c r="E36" s="15"/>
      <c r="F36" s="15"/>
      <c r="G36" s="15"/>
      <c r="H36" s="15"/>
      <c r="I36" s="15"/>
      <c r="J36" s="15"/>
      <c r="K36" s="15"/>
      <c r="L36" s="15"/>
      <c r="M36" s="15"/>
      <c r="N36" s="174"/>
    </row>
    <row r="37" spans="1:14" x14ac:dyDescent="0.2">
      <c r="A37" s="138">
        <v>1937</v>
      </c>
      <c r="B37" s="15"/>
      <c r="C37" s="15"/>
      <c r="D37" s="15"/>
      <c r="E37" s="15"/>
      <c r="F37" s="15"/>
      <c r="G37" s="15"/>
      <c r="H37" s="15"/>
      <c r="I37" s="15"/>
      <c r="J37" s="15"/>
      <c r="K37" s="15"/>
      <c r="L37" s="15"/>
      <c r="M37" s="15"/>
      <c r="N37" s="174"/>
    </row>
    <row r="38" spans="1:14" x14ac:dyDescent="0.2">
      <c r="A38" s="138">
        <v>1938</v>
      </c>
      <c r="B38" s="15"/>
      <c r="C38" s="15"/>
      <c r="D38" s="15"/>
      <c r="E38" s="15"/>
      <c r="F38" s="15"/>
      <c r="G38" s="15"/>
      <c r="H38" s="15"/>
      <c r="I38" s="15"/>
      <c r="J38" s="15"/>
      <c r="K38" s="15"/>
      <c r="L38" s="15"/>
      <c r="M38" s="15"/>
      <c r="N38" s="174"/>
    </row>
    <row r="39" spans="1:14" x14ac:dyDescent="0.2">
      <c r="A39" s="138">
        <v>1939</v>
      </c>
      <c r="B39" s="15"/>
      <c r="C39" s="15"/>
      <c r="D39" s="15"/>
      <c r="E39" s="15"/>
      <c r="F39" s="15"/>
      <c r="G39" s="15"/>
      <c r="H39" s="15"/>
      <c r="I39" s="15"/>
      <c r="J39" s="15"/>
      <c r="K39" s="15"/>
      <c r="L39" s="15"/>
      <c r="M39" s="15"/>
      <c r="N39" s="174"/>
    </row>
    <row r="40" spans="1:14" x14ac:dyDescent="0.2">
      <c r="A40" s="138">
        <v>1940</v>
      </c>
      <c r="B40" s="15"/>
      <c r="C40" s="15"/>
      <c r="D40" s="15"/>
      <c r="E40" s="15"/>
      <c r="F40" s="15"/>
      <c r="G40" s="15"/>
      <c r="H40" s="15"/>
      <c r="I40" s="15"/>
      <c r="J40" s="15"/>
      <c r="K40" s="15"/>
      <c r="L40" s="15"/>
      <c r="M40" s="15"/>
      <c r="N40" s="174"/>
    </row>
    <row r="41" spans="1:14" x14ac:dyDescent="0.2">
      <c r="A41" s="138">
        <v>1941</v>
      </c>
      <c r="B41" s="15"/>
      <c r="C41" s="15"/>
      <c r="D41" s="15"/>
      <c r="E41" s="15"/>
      <c r="F41" s="15"/>
      <c r="G41" s="15"/>
      <c r="H41" s="15"/>
      <c r="I41" s="15"/>
      <c r="J41" s="15"/>
      <c r="K41" s="15"/>
      <c r="L41" s="15"/>
      <c r="M41" s="15"/>
      <c r="N41" s="174"/>
    </row>
    <row r="42" spans="1:14" x14ac:dyDescent="0.2">
      <c r="A42" s="138">
        <v>1942</v>
      </c>
      <c r="B42" s="15"/>
      <c r="C42" s="15"/>
      <c r="D42" s="15"/>
      <c r="E42" s="15"/>
      <c r="F42" s="15"/>
      <c r="G42" s="15"/>
      <c r="H42" s="15"/>
      <c r="I42" s="15"/>
      <c r="J42" s="15"/>
      <c r="K42" s="15"/>
      <c r="L42" s="15"/>
      <c r="M42" s="15"/>
      <c r="N42" s="174"/>
    </row>
    <row r="43" spans="1:14" x14ac:dyDescent="0.2">
      <c r="A43" s="138">
        <v>1943</v>
      </c>
      <c r="B43" s="15"/>
      <c r="C43" s="15"/>
      <c r="D43" s="15"/>
      <c r="E43" s="15"/>
      <c r="F43" s="15"/>
      <c r="G43" s="15"/>
      <c r="H43" s="15"/>
      <c r="I43" s="15"/>
      <c r="J43" s="15"/>
      <c r="K43" s="15"/>
      <c r="L43" s="15"/>
      <c r="M43" s="15"/>
      <c r="N43" s="174"/>
    </row>
    <row r="44" spans="1:14" x14ac:dyDescent="0.2">
      <c r="A44" s="138">
        <v>1944</v>
      </c>
      <c r="B44" s="15"/>
      <c r="C44" s="15"/>
      <c r="D44" s="15"/>
      <c r="E44" s="15"/>
      <c r="F44" s="15"/>
      <c r="G44" s="15"/>
      <c r="H44" s="15"/>
      <c r="I44" s="15"/>
      <c r="J44" s="15"/>
      <c r="K44" s="15"/>
      <c r="L44" s="15"/>
      <c r="M44" s="15"/>
      <c r="N44" s="174"/>
    </row>
    <row r="45" spans="1:14" x14ac:dyDescent="0.2">
      <c r="A45" s="138">
        <v>1945</v>
      </c>
      <c r="B45" s="15"/>
      <c r="C45" s="15"/>
      <c r="D45" s="15"/>
      <c r="E45" s="15"/>
      <c r="F45" s="15"/>
      <c r="G45" s="15"/>
      <c r="H45" s="15"/>
      <c r="I45" s="15"/>
      <c r="J45" s="15"/>
      <c r="K45" s="15"/>
      <c r="L45" s="15"/>
      <c r="M45" s="15"/>
      <c r="N45" s="174"/>
    </row>
    <row r="46" spans="1:14" x14ac:dyDescent="0.2">
      <c r="A46" s="138">
        <v>1946</v>
      </c>
      <c r="B46" s="15"/>
      <c r="C46" s="15"/>
      <c r="D46" s="15"/>
      <c r="E46" s="15"/>
      <c r="F46" s="15"/>
      <c r="G46" s="15"/>
      <c r="H46" s="15"/>
      <c r="I46" s="15"/>
      <c r="J46" s="15"/>
      <c r="K46" s="15"/>
      <c r="L46" s="15"/>
      <c r="M46" s="15"/>
      <c r="N46" s="174"/>
    </row>
    <row r="47" spans="1:14" x14ac:dyDescent="0.2">
      <c r="A47" s="138">
        <v>1947</v>
      </c>
      <c r="B47" s="15"/>
      <c r="C47" s="15"/>
      <c r="D47" s="15"/>
      <c r="E47" s="15"/>
      <c r="F47" s="15"/>
      <c r="G47" s="15"/>
      <c r="H47" s="15"/>
      <c r="I47" s="15"/>
      <c r="J47" s="15"/>
      <c r="K47" s="15"/>
      <c r="L47" s="15"/>
      <c r="M47" s="15"/>
      <c r="N47" s="174"/>
    </row>
    <row r="48" spans="1:14" x14ac:dyDescent="0.2">
      <c r="A48" s="138">
        <v>1948</v>
      </c>
      <c r="B48" s="15"/>
      <c r="C48" s="15"/>
      <c r="D48" s="15"/>
      <c r="E48" s="15"/>
      <c r="F48" s="15"/>
      <c r="G48" s="15"/>
      <c r="H48" s="15"/>
      <c r="I48" s="15"/>
      <c r="J48" s="15"/>
      <c r="K48" s="15"/>
      <c r="L48" s="15"/>
      <c r="M48" s="15"/>
      <c r="N48" s="174"/>
    </row>
    <row r="49" spans="1:15" x14ac:dyDescent="0.2">
      <c r="A49" s="138">
        <v>1949</v>
      </c>
      <c r="B49" s="15"/>
      <c r="C49" s="15"/>
      <c r="D49" s="15"/>
      <c r="E49" s="15"/>
      <c r="F49" s="15"/>
      <c r="G49" s="15"/>
      <c r="H49" s="15"/>
      <c r="I49" s="15"/>
      <c r="J49" s="15"/>
      <c r="K49" s="15"/>
      <c r="L49" s="15"/>
      <c r="M49" s="15"/>
      <c r="N49" s="174"/>
    </row>
    <row r="50" spans="1:15" x14ac:dyDescent="0.2">
      <c r="A50" s="138">
        <v>1950</v>
      </c>
      <c r="B50" s="15"/>
      <c r="C50" s="15"/>
      <c r="D50" s="15"/>
      <c r="E50" s="15"/>
      <c r="F50" s="15"/>
      <c r="G50" s="15"/>
      <c r="H50" s="15"/>
      <c r="I50" s="15"/>
      <c r="J50" s="15"/>
      <c r="K50" s="15"/>
      <c r="L50" s="15"/>
      <c r="M50" s="15"/>
      <c r="N50" s="174"/>
    </row>
    <row r="51" spans="1:15" x14ac:dyDescent="0.2">
      <c r="A51" s="138">
        <v>1951</v>
      </c>
      <c r="B51" s="15"/>
      <c r="C51" s="15"/>
      <c r="D51" s="15"/>
      <c r="E51" s="15"/>
      <c r="F51" s="15"/>
      <c r="G51" s="15"/>
      <c r="H51" s="15"/>
      <c r="I51" s="15"/>
      <c r="J51" s="15"/>
      <c r="K51" s="15"/>
      <c r="L51" s="15"/>
      <c r="M51" s="15"/>
      <c r="N51" s="174"/>
    </row>
    <row r="52" spans="1:15" x14ac:dyDescent="0.2">
      <c r="A52" s="138">
        <v>1952</v>
      </c>
      <c r="B52" s="15"/>
      <c r="C52" s="15"/>
      <c r="D52" s="15"/>
      <c r="E52" s="15"/>
      <c r="F52" s="15"/>
      <c r="G52" s="15"/>
      <c r="H52" s="15"/>
      <c r="I52" s="15"/>
      <c r="J52" s="15"/>
      <c r="K52" s="15"/>
      <c r="L52" s="15"/>
      <c r="M52" s="15"/>
      <c r="N52" s="174"/>
    </row>
    <row r="53" spans="1:15" x14ac:dyDescent="0.2">
      <c r="A53" s="138">
        <v>1953</v>
      </c>
      <c r="B53" s="15"/>
      <c r="C53" s="15"/>
      <c r="D53" s="15"/>
      <c r="E53" s="15"/>
      <c r="F53" s="15"/>
      <c r="G53" s="15"/>
      <c r="H53" s="15"/>
      <c r="I53" s="15"/>
      <c r="J53" s="15"/>
      <c r="K53" s="15"/>
      <c r="L53" s="15"/>
      <c r="M53" s="15"/>
      <c r="N53" s="174"/>
    </row>
    <row r="54" spans="1:15" x14ac:dyDescent="0.2">
      <c r="A54" s="138">
        <v>1954</v>
      </c>
      <c r="B54" s="15"/>
      <c r="C54" s="15"/>
      <c r="D54" s="15"/>
      <c r="E54" s="15"/>
      <c r="F54" s="15"/>
      <c r="G54" s="15"/>
      <c r="H54" s="15"/>
      <c r="I54" s="15"/>
      <c r="J54" s="15"/>
      <c r="K54" s="15"/>
      <c r="L54" s="15"/>
      <c r="M54" s="15"/>
      <c r="N54" s="174"/>
    </row>
    <row r="55" spans="1:15" x14ac:dyDescent="0.2">
      <c r="A55" s="138">
        <v>1955</v>
      </c>
      <c r="B55" s="15"/>
      <c r="C55" s="15"/>
      <c r="D55" s="15"/>
      <c r="E55" s="15"/>
      <c r="F55" s="15"/>
      <c r="G55" s="15"/>
      <c r="H55" s="15"/>
      <c r="I55" s="15"/>
      <c r="J55" s="15"/>
      <c r="K55" s="15"/>
      <c r="L55" s="15"/>
      <c r="M55" s="15"/>
      <c r="N55" s="174"/>
    </row>
    <row r="56" spans="1:15" x14ac:dyDescent="0.2">
      <c r="A56" s="138">
        <v>1956</v>
      </c>
      <c r="B56" s="15"/>
      <c r="C56" s="15"/>
      <c r="D56" s="15"/>
      <c r="E56" s="15"/>
      <c r="F56" s="15"/>
      <c r="G56" s="15"/>
      <c r="H56" s="15"/>
      <c r="I56" s="15"/>
      <c r="J56" s="15"/>
      <c r="K56" s="15"/>
      <c r="L56" s="15"/>
      <c r="M56" s="15"/>
      <c r="N56" s="174"/>
    </row>
    <row r="57" spans="1:15" x14ac:dyDescent="0.2">
      <c r="A57" s="138">
        <v>1957</v>
      </c>
      <c r="B57" s="15"/>
      <c r="C57" s="15"/>
      <c r="D57" s="15"/>
      <c r="E57" s="15"/>
      <c r="F57" s="15"/>
      <c r="G57" s="15"/>
      <c r="H57" s="15"/>
      <c r="I57" s="15"/>
      <c r="J57" s="15"/>
      <c r="K57" s="15"/>
      <c r="L57" s="15"/>
      <c r="M57" s="15"/>
      <c r="N57" s="174"/>
    </row>
    <row r="58" spans="1:15" x14ac:dyDescent="0.2">
      <c r="A58" s="138">
        <v>1958</v>
      </c>
      <c r="B58" s="15"/>
      <c r="C58" s="15"/>
      <c r="D58" s="15"/>
      <c r="E58" s="15"/>
      <c r="F58" s="15"/>
      <c r="G58" s="15"/>
      <c r="H58" s="15"/>
      <c r="I58" s="15"/>
      <c r="J58" s="15"/>
      <c r="K58" s="15"/>
      <c r="L58" s="15"/>
      <c r="M58" s="15"/>
      <c r="N58" s="174"/>
    </row>
    <row r="59" spans="1:15" x14ac:dyDescent="0.2">
      <c r="A59" s="138">
        <v>1959</v>
      </c>
      <c r="B59" s="15"/>
      <c r="C59" s="15"/>
      <c r="D59" s="15"/>
      <c r="E59" s="15"/>
      <c r="F59" s="15"/>
      <c r="G59" s="15"/>
      <c r="H59" s="15"/>
      <c r="I59" s="15"/>
      <c r="J59" s="15"/>
      <c r="K59" s="15"/>
      <c r="L59" s="15"/>
      <c r="M59" s="15"/>
      <c r="N59" s="174"/>
    </row>
    <row r="60" spans="1:15" x14ac:dyDescent="0.2">
      <c r="A60" s="138">
        <v>1960</v>
      </c>
      <c r="B60" s="15"/>
      <c r="C60" s="15"/>
      <c r="D60" s="15"/>
      <c r="E60" s="15"/>
      <c r="F60" s="15"/>
      <c r="G60" s="15"/>
      <c r="H60" s="15"/>
      <c r="I60" s="15"/>
      <c r="J60" s="15"/>
      <c r="K60" s="15"/>
      <c r="L60" s="15"/>
      <c r="M60" s="15"/>
      <c r="N60" s="174"/>
    </row>
    <row r="61" spans="1:15" x14ac:dyDescent="0.2">
      <c r="A61" s="138">
        <v>1961</v>
      </c>
      <c r="B61" s="15"/>
      <c r="C61" s="15"/>
      <c r="D61" s="15"/>
      <c r="E61" s="15"/>
      <c r="F61" s="15"/>
      <c r="G61" s="15"/>
      <c r="H61" s="15"/>
      <c r="I61" s="15"/>
      <c r="J61" s="15"/>
      <c r="K61" s="15"/>
      <c r="L61" s="15"/>
      <c r="M61" s="15"/>
      <c r="N61" s="174"/>
    </row>
    <row r="62" spans="1:15" ht="14.25" x14ac:dyDescent="0.2">
      <c r="A62" s="138">
        <v>1962</v>
      </c>
      <c r="B62" s="15">
        <v>18.795999999999999</v>
      </c>
      <c r="C62" s="15">
        <v>5.5880000000000001</v>
      </c>
      <c r="D62" s="15">
        <v>1.524</v>
      </c>
      <c r="E62" s="15">
        <v>58.927999999999997</v>
      </c>
      <c r="F62" s="15">
        <v>241.80799999999999</v>
      </c>
      <c r="G62" s="15">
        <v>242.82400000000001</v>
      </c>
      <c r="H62" s="15">
        <v>140.71600000000001</v>
      </c>
      <c r="I62" s="15">
        <v>220.47200000000001</v>
      </c>
      <c r="J62" s="15">
        <v>278.13</v>
      </c>
      <c r="K62" s="15">
        <v>231.14</v>
      </c>
      <c r="L62" s="15">
        <v>263.39800000000002</v>
      </c>
      <c r="M62" s="15">
        <v>89.662000000000006</v>
      </c>
      <c r="N62" s="174">
        <v>1792.9860000000001</v>
      </c>
      <c r="O62" s="144">
        <f>RANK(N62,N$5:N$127,0)</f>
        <v>55</v>
      </c>
    </row>
    <row r="63" spans="1:15" ht="14.25" x14ac:dyDescent="0.2">
      <c r="A63" s="138">
        <v>1963</v>
      </c>
      <c r="B63" s="15">
        <v>67.817999999999998</v>
      </c>
      <c r="C63" s="15">
        <v>27.94</v>
      </c>
      <c r="D63" s="15">
        <v>0.50800000000000001</v>
      </c>
      <c r="E63" s="15">
        <v>197.86600000000001</v>
      </c>
      <c r="F63" s="15">
        <v>214.88399999999999</v>
      </c>
      <c r="G63" s="15">
        <v>255.77799999999999</v>
      </c>
      <c r="H63" s="15">
        <v>303.27600000000001</v>
      </c>
      <c r="I63" s="15">
        <v>207.77199999999999</v>
      </c>
      <c r="J63" s="15">
        <v>227.33</v>
      </c>
      <c r="K63" s="15">
        <v>167.386</v>
      </c>
      <c r="L63" s="15">
        <v>319.53199999999998</v>
      </c>
      <c r="M63" s="15">
        <v>81.28</v>
      </c>
      <c r="N63" s="174">
        <v>2071.37</v>
      </c>
      <c r="O63" s="144">
        <f>RANK(N63,N$5:N$127,0)</f>
        <v>32</v>
      </c>
    </row>
    <row r="64" spans="1:15" x14ac:dyDescent="0.2">
      <c r="A64" s="138">
        <v>1964</v>
      </c>
      <c r="B64" s="15">
        <v>7.1120000000000001</v>
      </c>
      <c r="C64" s="15">
        <v>0</v>
      </c>
      <c r="D64" s="15">
        <v>0.76200000000000001</v>
      </c>
      <c r="E64" s="15">
        <v>112.52200000000001</v>
      </c>
      <c r="F64" s="15">
        <v>302.00599999999997</v>
      </c>
      <c r="G64" s="15">
        <v>295.14800000000002</v>
      </c>
      <c r="H64" s="15">
        <v>322.58</v>
      </c>
      <c r="I64" s="15">
        <v>187.70599999999999</v>
      </c>
      <c r="J64" s="15">
        <v>272.03399999999999</v>
      </c>
      <c r="K64" s="15"/>
      <c r="L64" s="15"/>
      <c r="M64" s="15"/>
      <c r="N64" s="174"/>
    </row>
    <row r="65" spans="1:16" x14ac:dyDescent="0.2">
      <c r="A65" s="138">
        <v>1965</v>
      </c>
      <c r="B65" s="15"/>
      <c r="C65" s="15"/>
      <c r="D65" s="15"/>
      <c r="E65" s="15"/>
      <c r="F65" s="15"/>
      <c r="G65" s="15"/>
      <c r="H65" s="15"/>
      <c r="I65" s="15"/>
      <c r="J65" s="15"/>
      <c r="K65" s="15"/>
      <c r="L65" s="15"/>
      <c r="M65" s="15"/>
      <c r="N65" s="174"/>
      <c r="P65" s="13"/>
    </row>
    <row r="66" spans="1:16" x14ac:dyDescent="0.2">
      <c r="A66" s="138">
        <v>1966</v>
      </c>
      <c r="B66" s="15"/>
      <c r="C66" s="15"/>
      <c r="D66" s="15"/>
      <c r="E66" s="15"/>
      <c r="F66" s="15"/>
      <c r="G66" s="15"/>
      <c r="H66" s="15"/>
      <c r="I66" s="15"/>
      <c r="J66" s="15"/>
      <c r="K66" s="15"/>
      <c r="L66" s="15"/>
      <c r="M66" s="15"/>
      <c r="N66" s="174"/>
      <c r="P66" s="13"/>
    </row>
    <row r="67" spans="1:16" x14ac:dyDescent="0.2">
      <c r="A67" s="138">
        <v>1967</v>
      </c>
      <c r="B67" s="15"/>
      <c r="C67" s="15"/>
      <c r="D67" s="15"/>
      <c r="E67" s="15"/>
      <c r="F67" s="15"/>
      <c r="G67" s="15"/>
      <c r="H67" s="15"/>
      <c r="I67" s="15"/>
      <c r="J67" s="15"/>
      <c r="K67" s="15"/>
      <c r="L67" s="15"/>
      <c r="M67" s="15"/>
      <c r="N67" s="174"/>
      <c r="P67" s="13"/>
    </row>
    <row r="68" spans="1:16" x14ac:dyDescent="0.2">
      <c r="A68" s="138">
        <v>1968</v>
      </c>
      <c r="B68" s="15"/>
      <c r="C68" s="15"/>
      <c r="D68" s="15"/>
      <c r="E68" s="15"/>
      <c r="F68" s="15"/>
      <c r="G68" s="15"/>
      <c r="H68" s="15"/>
      <c r="I68" s="15"/>
      <c r="J68" s="15"/>
      <c r="K68" s="15"/>
      <c r="L68" s="15"/>
      <c r="M68" s="15"/>
      <c r="N68" s="174"/>
      <c r="P68" s="13"/>
    </row>
    <row r="69" spans="1:16" x14ac:dyDescent="0.2">
      <c r="A69" s="138">
        <v>1969</v>
      </c>
      <c r="B69" s="15"/>
      <c r="C69" s="15"/>
      <c r="D69" s="15"/>
      <c r="E69" s="15"/>
      <c r="F69" s="15"/>
      <c r="G69" s="15"/>
      <c r="H69" s="15"/>
      <c r="I69" s="15"/>
      <c r="J69" s="15"/>
      <c r="K69" s="15"/>
      <c r="L69" s="15"/>
      <c r="M69" s="15"/>
      <c r="N69" s="174"/>
      <c r="P69" s="13"/>
    </row>
    <row r="70" spans="1:16" x14ac:dyDescent="0.2">
      <c r="A70" s="138">
        <v>1970</v>
      </c>
      <c r="B70" s="15" t="s">
        <v>60</v>
      </c>
      <c r="C70" s="15" t="s">
        <v>60</v>
      </c>
      <c r="D70" s="15" t="s">
        <v>60</v>
      </c>
      <c r="E70" s="15" t="s">
        <v>60</v>
      </c>
      <c r="F70" s="15" t="s">
        <v>60</v>
      </c>
      <c r="G70" s="15" t="s">
        <v>60</v>
      </c>
      <c r="H70" s="15" t="s">
        <v>60</v>
      </c>
      <c r="I70" s="15" t="s">
        <v>60</v>
      </c>
      <c r="J70" s="15" t="s">
        <v>60</v>
      </c>
      <c r="K70" s="15" t="s">
        <v>60</v>
      </c>
      <c r="L70" s="15" t="s">
        <v>60</v>
      </c>
      <c r="M70" s="15" t="s">
        <v>60</v>
      </c>
      <c r="N70" s="174"/>
      <c r="P70" s="13"/>
    </row>
    <row r="71" spans="1:16" x14ac:dyDescent="0.2">
      <c r="A71" s="138">
        <v>1971</v>
      </c>
      <c r="B71" s="15" t="s">
        <v>60</v>
      </c>
      <c r="C71" s="15" t="s">
        <v>60</v>
      </c>
      <c r="D71" s="15" t="s">
        <v>60</v>
      </c>
      <c r="E71" s="15" t="s">
        <v>60</v>
      </c>
      <c r="F71" s="15" t="s">
        <v>60</v>
      </c>
      <c r="G71" s="15" t="s">
        <v>60</v>
      </c>
      <c r="H71" s="15" t="s">
        <v>60</v>
      </c>
      <c r="I71" s="15" t="s">
        <v>60</v>
      </c>
      <c r="J71" s="15" t="s">
        <v>60</v>
      </c>
      <c r="K71" s="15" t="s">
        <v>60</v>
      </c>
      <c r="L71" s="15" t="s">
        <v>60</v>
      </c>
      <c r="M71" s="15" t="s">
        <v>60</v>
      </c>
      <c r="N71" s="174"/>
      <c r="P71" s="13"/>
    </row>
    <row r="72" spans="1:16" x14ac:dyDescent="0.2">
      <c r="A72" s="138">
        <v>1972</v>
      </c>
      <c r="B72" s="15" t="s">
        <v>60</v>
      </c>
      <c r="C72" s="15" t="s">
        <v>60</v>
      </c>
      <c r="D72" s="15" t="s">
        <v>60</v>
      </c>
      <c r="E72" s="15" t="s">
        <v>60</v>
      </c>
      <c r="F72" s="15" t="s">
        <v>60</v>
      </c>
      <c r="G72" s="15" t="s">
        <v>60</v>
      </c>
      <c r="H72" s="15" t="s">
        <v>60</v>
      </c>
      <c r="I72" s="15" t="s">
        <v>60</v>
      </c>
      <c r="J72" s="15" t="s">
        <v>60</v>
      </c>
      <c r="K72" s="15" t="s">
        <v>60</v>
      </c>
      <c r="L72" s="15" t="s">
        <v>60</v>
      </c>
      <c r="M72" s="15" t="s">
        <v>60</v>
      </c>
      <c r="N72" s="174"/>
      <c r="P72" s="13"/>
    </row>
    <row r="73" spans="1:16" x14ac:dyDescent="0.2">
      <c r="A73" s="138">
        <v>1973</v>
      </c>
      <c r="B73" s="15" t="s">
        <v>60</v>
      </c>
      <c r="C73" s="15" t="s">
        <v>60</v>
      </c>
      <c r="D73" s="15" t="s">
        <v>60</v>
      </c>
      <c r="E73" s="15" t="s">
        <v>60</v>
      </c>
      <c r="F73" s="15" t="s">
        <v>60</v>
      </c>
      <c r="G73" s="15" t="s">
        <v>60</v>
      </c>
      <c r="H73" s="15" t="s">
        <v>60</v>
      </c>
      <c r="I73" s="15" t="s">
        <v>60</v>
      </c>
      <c r="J73" s="15" t="s">
        <v>60</v>
      </c>
      <c r="K73" s="15" t="s">
        <v>60</v>
      </c>
      <c r="L73" s="15" t="s">
        <v>60</v>
      </c>
      <c r="M73" s="15" t="s">
        <v>60</v>
      </c>
      <c r="N73" s="174"/>
      <c r="P73" s="13"/>
    </row>
    <row r="74" spans="1:16" x14ac:dyDescent="0.2">
      <c r="A74" s="138">
        <v>1974</v>
      </c>
      <c r="B74" s="15" t="s">
        <v>60</v>
      </c>
      <c r="C74" s="15" t="s">
        <v>60</v>
      </c>
      <c r="D74" s="15" t="s">
        <v>60</v>
      </c>
      <c r="E74" s="15" t="s">
        <v>60</v>
      </c>
      <c r="F74" s="15" t="s">
        <v>60</v>
      </c>
      <c r="G74" s="15" t="s">
        <v>60</v>
      </c>
      <c r="H74" s="15" t="s">
        <v>60</v>
      </c>
      <c r="I74" s="15" t="s">
        <v>60</v>
      </c>
      <c r="J74" s="15" t="s">
        <v>60</v>
      </c>
      <c r="K74" s="15" t="s">
        <v>60</v>
      </c>
      <c r="L74" s="15" t="s">
        <v>60</v>
      </c>
      <c r="M74" s="15" t="s">
        <v>60</v>
      </c>
      <c r="N74" s="174"/>
      <c r="P74" s="13"/>
    </row>
    <row r="75" spans="1:16" x14ac:dyDescent="0.2">
      <c r="A75" s="138">
        <v>1975</v>
      </c>
      <c r="B75" s="15" t="s">
        <v>60</v>
      </c>
      <c r="C75" s="15" t="s">
        <v>60</v>
      </c>
      <c r="D75" s="15" t="s">
        <v>60</v>
      </c>
      <c r="E75" s="15" t="s">
        <v>60</v>
      </c>
      <c r="F75" s="15" t="s">
        <v>60</v>
      </c>
      <c r="G75" s="15" t="s">
        <v>60</v>
      </c>
      <c r="H75" s="15" t="s">
        <v>60</v>
      </c>
      <c r="I75" s="15" t="s">
        <v>60</v>
      </c>
      <c r="J75" s="15" t="s">
        <v>60</v>
      </c>
      <c r="K75" s="15" t="s">
        <v>60</v>
      </c>
      <c r="L75" s="15" t="s">
        <v>60</v>
      </c>
      <c r="M75" s="15" t="s">
        <v>60</v>
      </c>
      <c r="N75" s="174"/>
      <c r="P75" s="13"/>
    </row>
    <row r="76" spans="1:16" x14ac:dyDescent="0.2">
      <c r="A76" s="138">
        <v>1976</v>
      </c>
      <c r="B76" s="15" t="s">
        <v>60</v>
      </c>
      <c r="C76" s="15" t="s">
        <v>60</v>
      </c>
      <c r="D76" s="15" t="s">
        <v>60</v>
      </c>
      <c r="E76" s="15" t="s">
        <v>60</v>
      </c>
      <c r="F76" s="15" t="s">
        <v>60</v>
      </c>
      <c r="G76" s="15" t="s">
        <v>60</v>
      </c>
      <c r="H76" s="15" t="s">
        <v>60</v>
      </c>
      <c r="I76" s="15" t="s">
        <v>60</v>
      </c>
      <c r="J76" s="15" t="s">
        <v>60</v>
      </c>
      <c r="K76" s="15" t="s">
        <v>60</v>
      </c>
      <c r="L76" s="15" t="s">
        <v>60</v>
      </c>
      <c r="M76" s="15" t="s">
        <v>60</v>
      </c>
      <c r="N76" s="174"/>
      <c r="P76" s="13"/>
    </row>
    <row r="77" spans="1:16" x14ac:dyDescent="0.2">
      <c r="A77" s="138">
        <v>1977</v>
      </c>
      <c r="B77" s="15" t="s">
        <v>60</v>
      </c>
      <c r="C77" s="15" t="s">
        <v>60</v>
      </c>
      <c r="D77" s="15" t="s">
        <v>60</v>
      </c>
      <c r="E77" s="15" t="s">
        <v>60</v>
      </c>
      <c r="F77" s="15" t="s">
        <v>60</v>
      </c>
      <c r="G77" s="15" t="s">
        <v>60</v>
      </c>
      <c r="H77" s="15" t="s">
        <v>60</v>
      </c>
      <c r="I77" s="15" t="s">
        <v>60</v>
      </c>
      <c r="J77" s="15" t="s">
        <v>60</v>
      </c>
      <c r="K77" s="15" t="s">
        <v>60</v>
      </c>
      <c r="L77" s="15" t="s">
        <v>60</v>
      </c>
      <c r="M77" s="15" t="s">
        <v>60</v>
      </c>
      <c r="N77" s="174"/>
      <c r="P77" s="13"/>
    </row>
    <row r="78" spans="1:16" x14ac:dyDescent="0.2">
      <c r="A78" s="138">
        <v>1978</v>
      </c>
      <c r="B78" s="15" t="s">
        <v>60</v>
      </c>
      <c r="C78" s="15" t="s">
        <v>60</v>
      </c>
      <c r="D78" s="15" t="s">
        <v>60</v>
      </c>
      <c r="E78" s="15" t="s">
        <v>60</v>
      </c>
      <c r="F78" s="15" t="s">
        <v>60</v>
      </c>
      <c r="G78" s="15" t="s">
        <v>60</v>
      </c>
      <c r="H78" s="15" t="s">
        <v>60</v>
      </c>
      <c r="I78" s="15" t="s">
        <v>60</v>
      </c>
      <c r="J78" s="15" t="s">
        <v>60</v>
      </c>
      <c r="K78" s="15" t="s">
        <v>60</v>
      </c>
      <c r="L78" s="15" t="s">
        <v>60</v>
      </c>
      <c r="M78" s="15">
        <v>88.9</v>
      </c>
      <c r="N78" s="174"/>
      <c r="P78" s="13"/>
    </row>
    <row r="79" spans="1:16" ht="14.25" x14ac:dyDescent="0.2">
      <c r="A79" s="138">
        <v>1979</v>
      </c>
      <c r="B79" s="15">
        <v>0</v>
      </c>
      <c r="C79" s="15">
        <v>2.54</v>
      </c>
      <c r="D79" s="15">
        <v>0</v>
      </c>
      <c r="E79" s="15">
        <v>175.26</v>
      </c>
      <c r="F79" s="15">
        <v>327.66000000000003</v>
      </c>
      <c r="G79" s="15">
        <v>248.92</v>
      </c>
      <c r="H79" s="15">
        <v>134.62</v>
      </c>
      <c r="I79" s="15">
        <v>213.35999999999996</v>
      </c>
      <c r="J79" s="15">
        <v>127.00000000000003</v>
      </c>
      <c r="K79" s="15">
        <v>449.58</v>
      </c>
      <c r="L79" s="15">
        <v>274.32000000000005</v>
      </c>
      <c r="M79" s="15">
        <v>88.9</v>
      </c>
      <c r="N79" s="174">
        <f t="shared" ref="N79:N108" si="1">IF(COUNT(B79:M79)=12,SUM(B79:M79),"")</f>
        <v>2042.1599999999999</v>
      </c>
      <c r="O79" s="144">
        <f t="shared" ref="O79:O115" si="2">RANK(N79,N$5:N$127,0)</f>
        <v>35</v>
      </c>
      <c r="P79" s="13"/>
    </row>
    <row r="80" spans="1:16" ht="14.25" x14ac:dyDescent="0.2">
      <c r="A80" s="138">
        <v>1980</v>
      </c>
      <c r="B80" s="15">
        <v>60.96</v>
      </c>
      <c r="C80" s="15">
        <v>22.86</v>
      </c>
      <c r="D80" s="15">
        <v>0</v>
      </c>
      <c r="E80" s="15">
        <v>12.7</v>
      </c>
      <c r="F80" s="15">
        <v>241.30000000000004</v>
      </c>
      <c r="G80" s="15">
        <v>289.56</v>
      </c>
      <c r="H80" s="15">
        <v>266.7</v>
      </c>
      <c r="I80" s="15">
        <v>266.7</v>
      </c>
      <c r="J80" s="15">
        <v>238.76</v>
      </c>
      <c r="K80" s="15">
        <v>218.44000000000003</v>
      </c>
      <c r="L80" s="15">
        <v>302.26</v>
      </c>
      <c r="M80" s="15">
        <v>121.92000000000002</v>
      </c>
      <c r="N80" s="174">
        <f t="shared" si="1"/>
        <v>2042.1600000000003</v>
      </c>
      <c r="O80" s="144">
        <f t="shared" si="2"/>
        <v>34</v>
      </c>
      <c r="P80" s="13"/>
    </row>
    <row r="81" spans="1:16" ht="14.25" x14ac:dyDescent="0.2">
      <c r="A81" s="138">
        <v>1981</v>
      </c>
      <c r="B81" s="15">
        <v>15.239999999999998</v>
      </c>
      <c r="C81" s="15">
        <v>0</v>
      </c>
      <c r="D81" s="15">
        <v>60.959999999999994</v>
      </c>
      <c r="E81" s="15">
        <v>292.09999999999997</v>
      </c>
      <c r="F81" s="15">
        <v>220.97999999999996</v>
      </c>
      <c r="G81" s="15">
        <v>381</v>
      </c>
      <c r="H81" s="15">
        <v>271.78000000000009</v>
      </c>
      <c r="I81" s="15">
        <v>154.94000000000003</v>
      </c>
      <c r="J81" s="15">
        <v>266.70000000000005</v>
      </c>
      <c r="K81" s="15">
        <v>137.16000000000003</v>
      </c>
      <c r="L81" s="15">
        <v>320.04000000000002</v>
      </c>
      <c r="M81" s="15">
        <v>142.23999999999998</v>
      </c>
      <c r="N81" s="174">
        <f t="shared" si="1"/>
        <v>2263.14</v>
      </c>
      <c r="O81" s="144">
        <f t="shared" si="2"/>
        <v>15</v>
      </c>
      <c r="P81" s="13"/>
    </row>
    <row r="82" spans="1:16" ht="14.25" x14ac:dyDescent="0.2">
      <c r="A82" s="138">
        <v>1982</v>
      </c>
      <c r="B82" s="15">
        <v>76.2</v>
      </c>
      <c r="C82" s="15">
        <v>12.7</v>
      </c>
      <c r="D82" s="15">
        <v>0</v>
      </c>
      <c r="E82" s="15">
        <v>73.66</v>
      </c>
      <c r="F82" s="15">
        <v>335.28</v>
      </c>
      <c r="G82" s="15">
        <v>124.46000000000002</v>
      </c>
      <c r="H82" s="15">
        <v>208.28000000000003</v>
      </c>
      <c r="I82" s="15">
        <v>210.82000000000005</v>
      </c>
      <c r="J82" s="15">
        <v>243.84000000000003</v>
      </c>
      <c r="K82" s="15">
        <v>279.40000000000009</v>
      </c>
      <c r="L82" s="15">
        <v>165.1</v>
      </c>
      <c r="M82" s="15">
        <v>0</v>
      </c>
      <c r="N82" s="174">
        <f t="shared" si="1"/>
        <v>1729.7400000000002</v>
      </c>
      <c r="O82" s="144">
        <f t="shared" si="2"/>
        <v>61</v>
      </c>
      <c r="P82" s="13"/>
    </row>
    <row r="83" spans="1:16" ht="14.25" x14ac:dyDescent="0.2">
      <c r="A83" s="138">
        <v>1983</v>
      </c>
      <c r="B83" s="15">
        <v>2.54</v>
      </c>
      <c r="C83" s="15">
        <v>2.54</v>
      </c>
      <c r="D83" s="15">
        <v>17.78</v>
      </c>
      <c r="E83" s="15">
        <v>63.5</v>
      </c>
      <c r="F83" s="15">
        <v>233.67999999999998</v>
      </c>
      <c r="G83" s="15">
        <v>215.9</v>
      </c>
      <c r="H83" s="15">
        <v>175.26</v>
      </c>
      <c r="I83" s="15">
        <v>162.56</v>
      </c>
      <c r="J83" s="15">
        <v>363.22000000000014</v>
      </c>
      <c r="K83" s="15">
        <v>279.39999999999998</v>
      </c>
      <c r="L83" s="15">
        <v>312.42000000000007</v>
      </c>
      <c r="M83" s="15">
        <v>165.1</v>
      </c>
      <c r="N83" s="174">
        <f t="shared" si="1"/>
        <v>1993.9</v>
      </c>
      <c r="O83" s="144">
        <f t="shared" si="2"/>
        <v>40</v>
      </c>
      <c r="P83" s="13"/>
    </row>
    <row r="84" spans="1:16" ht="14.25" x14ac:dyDescent="0.2">
      <c r="A84" s="138">
        <v>1984</v>
      </c>
      <c r="B84" s="15">
        <v>35.56</v>
      </c>
      <c r="C84" s="15">
        <v>58.419999999999995</v>
      </c>
      <c r="D84" s="15">
        <v>0</v>
      </c>
      <c r="E84" s="15">
        <v>25.400000000000002</v>
      </c>
      <c r="F84" s="15">
        <v>243.84000000000003</v>
      </c>
      <c r="G84" s="15">
        <v>223.52</v>
      </c>
      <c r="H84" s="15">
        <v>238.76</v>
      </c>
      <c r="I84" s="15">
        <v>383.53999999999996</v>
      </c>
      <c r="J84" s="15">
        <v>345.44</v>
      </c>
      <c r="K84" s="15">
        <v>469.90000000000003</v>
      </c>
      <c r="L84" s="15">
        <v>187.96000000000004</v>
      </c>
      <c r="M84" s="15">
        <v>7.62</v>
      </c>
      <c r="N84" s="174">
        <f t="shared" si="1"/>
        <v>2219.96</v>
      </c>
      <c r="O84" s="144">
        <f t="shared" si="2"/>
        <v>20</v>
      </c>
      <c r="P84" s="13"/>
    </row>
    <row r="85" spans="1:16" ht="14.25" x14ac:dyDescent="0.2">
      <c r="A85" s="138">
        <v>1985</v>
      </c>
      <c r="B85" s="15">
        <v>7.62</v>
      </c>
      <c r="C85" s="15">
        <v>7.62</v>
      </c>
      <c r="D85" s="15">
        <v>25.4</v>
      </c>
      <c r="E85" s="15">
        <v>43.18</v>
      </c>
      <c r="F85" s="15">
        <v>287.02</v>
      </c>
      <c r="G85" s="15">
        <v>388.62</v>
      </c>
      <c r="H85" s="15">
        <v>309.87999999999994</v>
      </c>
      <c r="I85" s="15">
        <v>170.18</v>
      </c>
      <c r="J85" s="15">
        <v>266.70000000000005</v>
      </c>
      <c r="K85" s="15">
        <v>149.86000000000001</v>
      </c>
      <c r="L85" s="15">
        <v>165.10000000000002</v>
      </c>
      <c r="M85" s="15">
        <v>144.77999999999997</v>
      </c>
      <c r="N85" s="174">
        <f t="shared" si="1"/>
        <v>1965.9599999999998</v>
      </c>
      <c r="O85" s="144">
        <f t="shared" si="2"/>
        <v>45</v>
      </c>
      <c r="P85" s="13"/>
    </row>
    <row r="86" spans="1:16" ht="14.25" x14ac:dyDescent="0.2">
      <c r="A86" s="138">
        <v>1986</v>
      </c>
      <c r="B86" s="15">
        <v>2.54</v>
      </c>
      <c r="C86" s="15">
        <v>5.08</v>
      </c>
      <c r="D86" s="15">
        <v>68.58</v>
      </c>
      <c r="E86" s="15">
        <v>172.72</v>
      </c>
      <c r="F86" s="15">
        <v>91.440000000000012</v>
      </c>
      <c r="G86" s="15">
        <v>269.24000000000007</v>
      </c>
      <c r="H86" s="15">
        <v>170.17999999999998</v>
      </c>
      <c r="I86" s="15">
        <v>292.09999999999997</v>
      </c>
      <c r="J86" s="15">
        <v>243.84000000000003</v>
      </c>
      <c r="K86" s="15">
        <v>571.5</v>
      </c>
      <c r="L86" s="15">
        <v>193.04</v>
      </c>
      <c r="M86" s="15">
        <v>27.939999999999998</v>
      </c>
      <c r="N86" s="174">
        <f t="shared" si="1"/>
        <v>2108.2000000000003</v>
      </c>
      <c r="O86" s="144">
        <f t="shared" si="2"/>
        <v>29</v>
      </c>
      <c r="P86" s="13"/>
    </row>
    <row r="87" spans="1:16" ht="14.25" x14ac:dyDescent="0.2">
      <c r="A87" s="138">
        <v>1987</v>
      </c>
      <c r="B87" s="15">
        <v>0</v>
      </c>
      <c r="C87" s="15">
        <v>10.16</v>
      </c>
      <c r="D87" s="15">
        <v>0</v>
      </c>
      <c r="E87" s="15">
        <v>162.56</v>
      </c>
      <c r="F87" s="15">
        <v>177.79999999999998</v>
      </c>
      <c r="G87" s="15">
        <v>327.65999999999997</v>
      </c>
      <c r="H87" s="15">
        <v>231.14000000000004</v>
      </c>
      <c r="I87" s="15">
        <v>340.36</v>
      </c>
      <c r="J87" s="15">
        <v>408.93999999999994</v>
      </c>
      <c r="K87" s="15">
        <v>259.0800000000001</v>
      </c>
      <c r="L87" s="15">
        <v>233.67999999999998</v>
      </c>
      <c r="M87" s="15">
        <v>93.97999999999999</v>
      </c>
      <c r="N87" s="174">
        <f t="shared" si="1"/>
        <v>2245.36</v>
      </c>
      <c r="O87" s="144">
        <f t="shared" si="2"/>
        <v>16</v>
      </c>
      <c r="P87" s="13"/>
    </row>
    <row r="88" spans="1:16" ht="14.25" x14ac:dyDescent="0.2">
      <c r="A88" s="138">
        <v>1988</v>
      </c>
      <c r="B88" s="15">
        <v>0</v>
      </c>
      <c r="C88" s="15">
        <v>12.7</v>
      </c>
      <c r="D88" s="15">
        <v>2.54</v>
      </c>
      <c r="E88" s="15">
        <v>20.32</v>
      </c>
      <c r="F88" s="15">
        <v>269.23999999999995</v>
      </c>
      <c r="G88" s="15">
        <v>325.11999999999995</v>
      </c>
      <c r="H88" s="15">
        <v>200.66</v>
      </c>
      <c r="I88" s="15">
        <v>325.12</v>
      </c>
      <c r="J88" s="15">
        <v>259.08000000000004</v>
      </c>
      <c r="K88" s="15">
        <v>563.88</v>
      </c>
      <c r="L88" s="15">
        <v>320.04000000000002</v>
      </c>
      <c r="M88" s="15">
        <v>160.02000000000004</v>
      </c>
      <c r="N88" s="174">
        <f t="shared" si="1"/>
        <v>2458.7199999999998</v>
      </c>
      <c r="O88" s="144">
        <f t="shared" si="2"/>
        <v>9</v>
      </c>
      <c r="P88" s="13"/>
    </row>
    <row r="89" spans="1:16" ht="14.25" x14ac:dyDescent="0.2">
      <c r="A89" s="138">
        <v>1989</v>
      </c>
      <c r="B89" s="15">
        <v>10.16</v>
      </c>
      <c r="C89" s="15">
        <v>12.7</v>
      </c>
      <c r="D89" s="15">
        <v>5.08</v>
      </c>
      <c r="E89" s="15">
        <v>0</v>
      </c>
      <c r="F89" s="15">
        <v>121.92000000000002</v>
      </c>
      <c r="G89" s="15">
        <v>175.26</v>
      </c>
      <c r="H89" s="15">
        <v>220.98000000000008</v>
      </c>
      <c r="I89" s="15">
        <v>340.36000000000007</v>
      </c>
      <c r="J89" s="15">
        <v>137.16</v>
      </c>
      <c r="K89" s="15">
        <v>238.76000000000008</v>
      </c>
      <c r="L89" s="15">
        <v>347.98</v>
      </c>
      <c r="M89" s="15">
        <v>142.24</v>
      </c>
      <c r="N89" s="174">
        <f t="shared" si="1"/>
        <v>1752.6000000000004</v>
      </c>
      <c r="O89" s="144">
        <f t="shared" si="2"/>
        <v>60</v>
      </c>
      <c r="P89" s="13"/>
    </row>
    <row r="90" spans="1:16" ht="14.25" x14ac:dyDescent="0.2">
      <c r="A90" s="138">
        <v>1990</v>
      </c>
      <c r="B90" s="15">
        <v>30.479999999999997</v>
      </c>
      <c r="C90" s="15">
        <v>2.54</v>
      </c>
      <c r="D90" s="15">
        <v>12.7</v>
      </c>
      <c r="E90" s="15">
        <v>60.959999999999994</v>
      </c>
      <c r="F90" s="15">
        <v>370.84</v>
      </c>
      <c r="G90" s="15">
        <v>101.60000000000002</v>
      </c>
      <c r="H90" s="15">
        <v>391.16</v>
      </c>
      <c r="I90" s="15">
        <v>370.83999999999986</v>
      </c>
      <c r="J90" s="15">
        <v>345.44</v>
      </c>
      <c r="K90" s="15">
        <v>525.78</v>
      </c>
      <c r="L90" s="15">
        <v>271.77999999999997</v>
      </c>
      <c r="M90" s="15">
        <v>190.49999999999997</v>
      </c>
      <c r="N90" s="174">
        <f t="shared" si="1"/>
        <v>2674.62</v>
      </c>
      <c r="O90" s="144">
        <f t="shared" si="2"/>
        <v>5</v>
      </c>
      <c r="P90" s="13"/>
    </row>
    <row r="91" spans="1:16" ht="14.25" x14ac:dyDescent="0.2">
      <c r="A91" s="138">
        <v>1991</v>
      </c>
      <c r="B91" s="15">
        <v>38.1</v>
      </c>
      <c r="C91" s="15">
        <v>7.62</v>
      </c>
      <c r="D91" s="15">
        <v>53.34</v>
      </c>
      <c r="E91" s="15">
        <v>101.6</v>
      </c>
      <c r="F91" s="15">
        <v>495.30000000000007</v>
      </c>
      <c r="G91" s="15">
        <v>231.14</v>
      </c>
      <c r="H91" s="15">
        <v>302.26</v>
      </c>
      <c r="I91" s="15">
        <v>368.30000000000013</v>
      </c>
      <c r="J91" s="15">
        <v>431.80000000000007</v>
      </c>
      <c r="K91" s="15">
        <v>401.32</v>
      </c>
      <c r="L91" s="15">
        <v>241.29999999999998</v>
      </c>
      <c r="M91" s="15">
        <v>71.12</v>
      </c>
      <c r="N91" s="174">
        <f t="shared" si="1"/>
        <v>2743.2000000000007</v>
      </c>
      <c r="O91" s="144">
        <f t="shared" si="2"/>
        <v>3</v>
      </c>
      <c r="P91" s="13"/>
    </row>
    <row r="92" spans="1:16" ht="14.25" x14ac:dyDescent="0.2">
      <c r="A92" s="138">
        <v>1992</v>
      </c>
      <c r="B92" s="15">
        <v>0</v>
      </c>
      <c r="C92" s="15">
        <v>2.54</v>
      </c>
      <c r="D92" s="15">
        <v>2.54</v>
      </c>
      <c r="E92" s="15">
        <v>78.739999999999995</v>
      </c>
      <c r="F92" s="15">
        <v>132.08000000000001</v>
      </c>
      <c r="G92" s="15">
        <v>508.00000000000006</v>
      </c>
      <c r="H92" s="15">
        <v>261.62</v>
      </c>
      <c r="I92" s="15">
        <v>190.50000000000003</v>
      </c>
      <c r="J92" s="15">
        <v>228.59999999999997</v>
      </c>
      <c r="K92" s="15">
        <v>375.91999999999996</v>
      </c>
      <c r="L92" s="15">
        <v>213.36</v>
      </c>
      <c r="M92" s="15">
        <v>45.719999999999992</v>
      </c>
      <c r="N92" s="174">
        <f t="shared" si="1"/>
        <v>2039.6200000000001</v>
      </c>
      <c r="O92" s="144">
        <f t="shared" si="2"/>
        <v>36</v>
      </c>
      <c r="P92" s="13"/>
    </row>
    <row r="93" spans="1:16" ht="14.25" x14ac:dyDescent="0.2">
      <c r="A93" s="138">
        <v>1993</v>
      </c>
      <c r="B93" s="15">
        <v>99.06</v>
      </c>
      <c r="C93" s="15">
        <v>5.08</v>
      </c>
      <c r="D93" s="15">
        <v>17.78</v>
      </c>
      <c r="E93" s="15">
        <v>88.899999999999991</v>
      </c>
      <c r="F93" s="15">
        <v>172.72000000000006</v>
      </c>
      <c r="G93" s="15">
        <v>558.79999999999984</v>
      </c>
      <c r="H93" s="15">
        <v>302.26</v>
      </c>
      <c r="I93" s="15">
        <v>241.3</v>
      </c>
      <c r="J93" s="15">
        <v>523.24</v>
      </c>
      <c r="K93" s="15">
        <v>340.36</v>
      </c>
      <c r="L93" s="15">
        <v>365.76</v>
      </c>
      <c r="M93" s="15">
        <v>124.46</v>
      </c>
      <c r="N93" s="174">
        <f t="shared" si="1"/>
        <v>2839.7200000000003</v>
      </c>
      <c r="O93" s="144">
        <f t="shared" si="2"/>
        <v>2</v>
      </c>
      <c r="P93" s="13"/>
    </row>
    <row r="94" spans="1:16" ht="14.25" x14ac:dyDescent="0.2">
      <c r="A94" s="138">
        <v>1994</v>
      </c>
      <c r="B94" s="15">
        <v>20.32</v>
      </c>
      <c r="C94" s="15">
        <v>2.54</v>
      </c>
      <c r="D94" s="15">
        <v>50.8</v>
      </c>
      <c r="E94" s="15">
        <v>50.8</v>
      </c>
      <c r="F94" s="15">
        <v>320.04000000000008</v>
      </c>
      <c r="G94" s="15">
        <v>231.14000000000004</v>
      </c>
      <c r="H94" s="15">
        <v>111.76</v>
      </c>
      <c r="I94" s="15">
        <v>236.22</v>
      </c>
      <c r="J94" s="15">
        <v>223.51999999999998</v>
      </c>
      <c r="K94" s="15">
        <v>492.7600000000001</v>
      </c>
      <c r="L94" s="15">
        <v>416.56000000000006</v>
      </c>
      <c r="M94" s="15">
        <v>20.32</v>
      </c>
      <c r="N94" s="174">
        <f t="shared" si="1"/>
        <v>2176.7800000000002</v>
      </c>
      <c r="O94" s="144">
        <f t="shared" si="2"/>
        <v>23</v>
      </c>
      <c r="P94" s="13"/>
    </row>
    <row r="95" spans="1:16" ht="14.25" x14ac:dyDescent="0.2">
      <c r="A95" s="138">
        <v>1995</v>
      </c>
      <c r="B95" s="15">
        <v>10.16</v>
      </c>
      <c r="C95" s="15">
        <v>0</v>
      </c>
      <c r="D95" s="15">
        <v>22.86</v>
      </c>
      <c r="E95" s="15">
        <v>137.16</v>
      </c>
      <c r="F95" s="15">
        <v>276.86</v>
      </c>
      <c r="G95" s="15">
        <v>317.5</v>
      </c>
      <c r="H95" s="15">
        <v>309.87999999999994</v>
      </c>
      <c r="I95" s="15">
        <v>187.95999999999998</v>
      </c>
      <c r="J95" s="15">
        <v>172.72</v>
      </c>
      <c r="K95" s="15">
        <v>254.00000000000003</v>
      </c>
      <c r="L95" s="15">
        <v>383.54</v>
      </c>
      <c r="M95" s="15">
        <v>63.499999999999993</v>
      </c>
      <c r="N95" s="174">
        <f t="shared" si="1"/>
        <v>2136.14</v>
      </c>
      <c r="O95" s="144">
        <f t="shared" si="2"/>
        <v>24</v>
      </c>
      <c r="P95" s="13"/>
    </row>
    <row r="96" spans="1:16" ht="14.25" x14ac:dyDescent="0.2">
      <c r="A96" s="138">
        <v>1996</v>
      </c>
      <c r="B96" s="15">
        <v>182.88000000000002</v>
      </c>
      <c r="C96" s="15">
        <v>15.24</v>
      </c>
      <c r="D96" s="15">
        <v>15.24</v>
      </c>
      <c r="E96" s="15">
        <v>35.56</v>
      </c>
      <c r="F96" s="15">
        <v>264.16000000000003</v>
      </c>
      <c r="G96" s="15">
        <v>137.16</v>
      </c>
      <c r="H96" s="15">
        <v>226.06</v>
      </c>
      <c r="I96" s="15">
        <v>187.96000000000004</v>
      </c>
      <c r="J96" s="15">
        <v>223.52</v>
      </c>
      <c r="K96" s="15">
        <v>248.92000000000002</v>
      </c>
      <c r="L96" s="15">
        <v>205.73999999999998</v>
      </c>
      <c r="M96" s="15">
        <v>99.060000000000031</v>
      </c>
      <c r="N96" s="174">
        <f t="shared" si="1"/>
        <v>1841.5</v>
      </c>
      <c r="O96" s="144">
        <f t="shared" si="2"/>
        <v>52</v>
      </c>
      <c r="P96" s="13"/>
    </row>
    <row r="97" spans="1:16" ht="14.25" x14ac:dyDescent="0.2">
      <c r="A97" s="138">
        <v>1997</v>
      </c>
      <c r="B97" s="15">
        <v>7.62</v>
      </c>
      <c r="C97" s="15">
        <v>0</v>
      </c>
      <c r="D97" s="15">
        <v>0</v>
      </c>
      <c r="E97" s="15">
        <v>15.24</v>
      </c>
      <c r="F97" s="15">
        <v>162.55999999999997</v>
      </c>
      <c r="G97" s="15">
        <v>127.00000000000001</v>
      </c>
      <c r="H97" s="15">
        <v>208.28</v>
      </c>
      <c r="I97" s="15">
        <v>185.42</v>
      </c>
      <c r="J97" s="15">
        <v>185.42000000000002</v>
      </c>
      <c r="K97" s="15">
        <v>195.58000000000004</v>
      </c>
      <c r="L97" s="15">
        <v>195.57999999999998</v>
      </c>
      <c r="M97" s="15">
        <v>10.16</v>
      </c>
      <c r="N97" s="174">
        <f t="shared" si="1"/>
        <v>1292.8599999999999</v>
      </c>
      <c r="O97" s="144">
        <f t="shared" si="2"/>
        <v>67</v>
      </c>
      <c r="P97" s="13"/>
    </row>
    <row r="98" spans="1:16" ht="14.25" x14ac:dyDescent="0.2">
      <c r="A98" s="138">
        <v>1998</v>
      </c>
      <c r="B98" s="15">
        <v>0</v>
      </c>
      <c r="C98" s="15">
        <v>2.54</v>
      </c>
      <c r="D98" s="15">
        <v>0</v>
      </c>
      <c r="E98" s="15">
        <v>43.18</v>
      </c>
      <c r="F98" s="15">
        <v>279.40000000000003</v>
      </c>
      <c r="G98" s="15">
        <v>279.39999999999998</v>
      </c>
      <c r="H98" s="15">
        <v>261.62000000000006</v>
      </c>
      <c r="I98" s="15">
        <v>398.78000000000003</v>
      </c>
      <c r="J98" s="15">
        <v>271.77999999999997</v>
      </c>
      <c r="K98" s="15">
        <v>264.15999999999997</v>
      </c>
      <c r="L98" s="15">
        <v>332.73999999999995</v>
      </c>
      <c r="M98" s="15">
        <v>320.04000000000002</v>
      </c>
      <c r="N98" s="174">
        <f t="shared" si="1"/>
        <v>2453.64</v>
      </c>
      <c r="O98" s="144">
        <f t="shared" si="2"/>
        <v>10</v>
      </c>
      <c r="P98" s="13"/>
    </row>
    <row r="99" spans="1:16" ht="14.25" x14ac:dyDescent="0.2">
      <c r="A99" s="138">
        <v>1999</v>
      </c>
      <c r="B99" s="15">
        <v>27.939999999999998</v>
      </c>
      <c r="C99" s="15">
        <v>53.34</v>
      </c>
      <c r="D99" s="15">
        <v>12.7</v>
      </c>
      <c r="E99" s="15">
        <v>63.5</v>
      </c>
      <c r="F99" s="15">
        <v>177.8</v>
      </c>
      <c r="G99" s="15">
        <v>360.67999999999995</v>
      </c>
      <c r="H99" s="15">
        <v>93.97999999999999</v>
      </c>
      <c r="I99" s="15">
        <v>220.97999999999996</v>
      </c>
      <c r="J99" s="15">
        <v>474.97999999999996</v>
      </c>
      <c r="K99" s="15">
        <v>248.92000000000007</v>
      </c>
      <c r="L99" s="15">
        <v>264.16000000000003</v>
      </c>
      <c r="M99" s="15">
        <v>238.76000000000002</v>
      </c>
      <c r="N99" s="174">
        <f t="shared" si="1"/>
        <v>2237.7400000000002</v>
      </c>
      <c r="O99" s="144">
        <f t="shared" si="2"/>
        <v>17</v>
      </c>
      <c r="P99" s="13"/>
    </row>
    <row r="100" spans="1:16" ht="14.25" x14ac:dyDescent="0.2">
      <c r="A100" s="138">
        <v>2000</v>
      </c>
      <c r="B100" s="15">
        <v>78.740000000000023</v>
      </c>
      <c r="C100" s="15">
        <v>0</v>
      </c>
      <c r="D100" s="15">
        <v>2.54</v>
      </c>
      <c r="E100" s="15">
        <v>111.75999999999999</v>
      </c>
      <c r="F100" s="15">
        <v>220.98000000000002</v>
      </c>
      <c r="G100" s="15">
        <v>248.92000000000004</v>
      </c>
      <c r="H100" s="15">
        <v>147.32000000000002</v>
      </c>
      <c r="I100" s="15">
        <v>243.83999999999995</v>
      </c>
      <c r="J100" s="15">
        <v>309.88</v>
      </c>
      <c r="K100" s="15">
        <v>322.58000000000004</v>
      </c>
      <c r="L100" s="15">
        <v>160.02000000000004</v>
      </c>
      <c r="M100" s="15">
        <v>157.47999999999999</v>
      </c>
      <c r="N100" s="174">
        <f t="shared" si="1"/>
        <v>2004.06</v>
      </c>
      <c r="O100" s="144">
        <f t="shared" si="2"/>
        <v>39</v>
      </c>
      <c r="P100" s="13"/>
    </row>
    <row r="101" spans="1:16" ht="14.25" x14ac:dyDescent="0.2">
      <c r="A101" s="138">
        <v>2001</v>
      </c>
      <c r="B101" s="15">
        <v>15.239999999999998</v>
      </c>
      <c r="C101" s="15">
        <v>0</v>
      </c>
      <c r="D101" s="15">
        <v>12.7</v>
      </c>
      <c r="E101" s="15">
        <v>20.32</v>
      </c>
      <c r="F101" s="15">
        <v>137.16000000000003</v>
      </c>
      <c r="G101" s="15">
        <v>134.62000000000006</v>
      </c>
      <c r="H101" s="15">
        <v>327.66000000000008</v>
      </c>
      <c r="I101" s="15">
        <v>137.16</v>
      </c>
      <c r="J101" s="15">
        <v>276.86000000000007</v>
      </c>
      <c r="K101" s="15">
        <v>261.62</v>
      </c>
      <c r="L101" s="15">
        <v>208.28000000000003</v>
      </c>
      <c r="M101" s="15">
        <v>251.46000000000004</v>
      </c>
      <c r="N101" s="174">
        <f t="shared" si="1"/>
        <v>1783.0800000000002</v>
      </c>
      <c r="O101" s="144">
        <f t="shared" si="2"/>
        <v>57</v>
      </c>
    </row>
    <row r="102" spans="1:16" ht="14.25" x14ac:dyDescent="0.2">
      <c r="A102" s="138">
        <v>2002</v>
      </c>
      <c r="B102" s="15">
        <v>15.24</v>
      </c>
      <c r="C102" s="15">
        <v>7.62</v>
      </c>
      <c r="D102" s="15">
        <v>25.4</v>
      </c>
      <c r="E102" s="15">
        <v>63.5</v>
      </c>
      <c r="F102" s="15">
        <v>228.60000000000002</v>
      </c>
      <c r="G102" s="15">
        <v>205.74</v>
      </c>
      <c r="H102" s="15">
        <v>198.12000000000003</v>
      </c>
      <c r="I102" s="15">
        <v>342.90000000000003</v>
      </c>
      <c r="J102" s="15">
        <v>193.04</v>
      </c>
      <c r="K102" s="15">
        <v>309.88</v>
      </c>
      <c r="L102" s="15">
        <v>294.64000000000004</v>
      </c>
      <c r="M102" s="15">
        <v>20.32</v>
      </c>
      <c r="N102" s="174">
        <f t="shared" si="1"/>
        <v>1905</v>
      </c>
      <c r="O102" s="144">
        <f t="shared" si="2"/>
        <v>48</v>
      </c>
    </row>
    <row r="103" spans="1:16" ht="14.25" x14ac:dyDescent="0.2">
      <c r="A103" s="138">
        <v>2003</v>
      </c>
      <c r="B103" s="15">
        <v>0</v>
      </c>
      <c r="C103" s="15">
        <v>12.7</v>
      </c>
      <c r="D103" s="15">
        <v>0</v>
      </c>
      <c r="E103" s="15">
        <v>114.30000000000001</v>
      </c>
      <c r="F103" s="15">
        <v>182.88</v>
      </c>
      <c r="G103" s="15">
        <v>203.2</v>
      </c>
      <c r="H103" s="15">
        <v>223.52000000000007</v>
      </c>
      <c r="I103" s="15">
        <v>264.15999999999997</v>
      </c>
      <c r="J103" s="15">
        <v>360.68000000000006</v>
      </c>
      <c r="K103" s="15">
        <v>340.35999999999996</v>
      </c>
      <c r="L103" s="15">
        <v>353.06</v>
      </c>
      <c r="M103" s="15">
        <v>215.89999999999998</v>
      </c>
      <c r="N103" s="174">
        <f t="shared" si="1"/>
        <v>2270.7600000000002</v>
      </c>
      <c r="O103" s="144">
        <f t="shared" si="2"/>
        <v>14</v>
      </c>
    </row>
    <row r="104" spans="1:16" ht="14.25" x14ac:dyDescent="0.2">
      <c r="A104" s="138">
        <v>2004</v>
      </c>
      <c r="B104" s="15">
        <v>50.8</v>
      </c>
      <c r="C104" s="15">
        <v>0</v>
      </c>
      <c r="D104" s="15">
        <v>0</v>
      </c>
      <c r="E104" s="15">
        <v>81.28</v>
      </c>
      <c r="F104" s="15">
        <v>284.48</v>
      </c>
      <c r="G104" s="15">
        <v>218.44</v>
      </c>
      <c r="H104" s="15">
        <v>208.28000000000006</v>
      </c>
      <c r="I104" s="15">
        <v>363.21999999999997</v>
      </c>
      <c r="J104" s="15">
        <v>200.66</v>
      </c>
      <c r="K104" s="15">
        <v>223.52000000000004</v>
      </c>
      <c r="L104" s="15">
        <v>299.72000000000003</v>
      </c>
      <c r="M104" s="15">
        <v>53.339999999999996</v>
      </c>
      <c r="N104" s="174">
        <f t="shared" si="1"/>
        <v>1983.74</v>
      </c>
      <c r="O104" s="144">
        <f t="shared" si="2"/>
        <v>42</v>
      </c>
    </row>
    <row r="105" spans="1:16" ht="14.25" x14ac:dyDescent="0.2">
      <c r="A105" s="138">
        <v>2005</v>
      </c>
      <c r="B105" s="15">
        <v>38.099999999999994</v>
      </c>
      <c r="C105" s="15">
        <v>0</v>
      </c>
      <c r="D105" s="15">
        <v>83.820000000000007</v>
      </c>
      <c r="E105" s="15">
        <v>66.039999999999992</v>
      </c>
      <c r="F105" s="15">
        <v>302.26</v>
      </c>
      <c r="G105" s="15">
        <v>121.92</v>
      </c>
      <c r="H105" s="15">
        <v>144.78</v>
      </c>
      <c r="I105" s="15">
        <v>284.48</v>
      </c>
      <c r="J105" s="15">
        <v>312.42</v>
      </c>
      <c r="K105" s="15">
        <v>236.22</v>
      </c>
      <c r="L105" s="15">
        <v>104.14000000000001</v>
      </c>
      <c r="M105" s="15">
        <v>106.67999999999999</v>
      </c>
      <c r="N105" s="174">
        <f t="shared" si="1"/>
        <v>1800.8600000000004</v>
      </c>
      <c r="O105" s="144">
        <f t="shared" si="2"/>
        <v>54</v>
      </c>
    </row>
    <row r="106" spans="1:16" ht="14.25" x14ac:dyDescent="0.2">
      <c r="A106" s="138">
        <v>2006</v>
      </c>
      <c r="B106" s="15">
        <v>0</v>
      </c>
      <c r="C106" s="15">
        <v>5.08</v>
      </c>
      <c r="D106" s="15">
        <v>25.4</v>
      </c>
      <c r="E106" s="15">
        <v>2.54</v>
      </c>
      <c r="F106" s="15">
        <v>35.56</v>
      </c>
      <c r="G106" s="15">
        <v>246.38000000000002</v>
      </c>
      <c r="H106" s="15">
        <v>233.67999999999995</v>
      </c>
      <c r="I106" s="15">
        <v>345.44000000000005</v>
      </c>
      <c r="J106" s="15">
        <v>203.19999999999996</v>
      </c>
      <c r="K106" s="15">
        <v>246.38000000000002</v>
      </c>
      <c r="L106" s="15">
        <v>414.02000000000004</v>
      </c>
      <c r="M106" s="15">
        <v>33.019999999999996</v>
      </c>
      <c r="N106" s="174">
        <f t="shared" si="1"/>
        <v>1790.7</v>
      </c>
      <c r="O106" s="144">
        <f t="shared" si="2"/>
        <v>56</v>
      </c>
    </row>
    <row r="107" spans="1:16" ht="14.25" x14ac:dyDescent="0.2">
      <c r="A107" s="138">
        <v>2007</v>
      </c>
      <c r="B107" s="15">
        <v>0</v>
      </c>
      <c r="C107" s="15">
        <v>0</v>
      </c>
      <c r="D107" s="15">
        <v>2.54</v>
      </c>
      <c r="E107" s="15">
        <v>61</v>
      </c>
      <c r="F107" s="15">
        <v>393</v>
      </c>
      <c r="G107" s="15">
        <v>285</v>
      </c>
      <c r="H107" s="15">
        <v>192</v>
      </c>
      <c r="I107" s="15">
        <v>188</v>
      </c>
      <c r="J107" s="15">
        <v>377</v>
      </c>
      <c r="K107" s="15">
        <v>232</v>
      </c>
      <c r="L107" s="15">
        <v>236</v>
      </c>
      <c r="M107" s="15">
        <v>154</v>
      </c>
      <c r="N107" s="174">
        <f t="shared" si="1"/>
        <v>2120.54</v>
      </c>
      <c r="O107" s="144">
        <f t="shared" si="2"/>
        <v>27</v>
      </c>
    </row>
    <row r="108" spans="1:16" ht="14.25" x14ac:dyDescent="0.2">
      <c r="A108" s="138">
        <v>2008</v>
      </c>
      <c r="B108" s="15">
        <v>11</v>
      </c>
      <c r="C108" s="15">
        <v>62</v>
      </c>
      <c r="D108" s="15">
        <v>13</v>
      </c>
      <c r="E108" s="15">
        <v>80</v>
      </c>
      <c r="F108" s="15">
        <v>180</v>
      </c>
      <c r="G108" s="15">
        <v>276</v>
      </c>
      <c r="H108" s="15">
        <v>305</v>
      </c>
      <c r="I108" s="15">
        <v>261</v>
      </c>
      <c r="J108" s="15">
        <v>80</v>
      </c>
      <c r="K108" s="15">
        <v>200</v>
      </c>
      <c r="L108" s="15">
        <v>417</v>
      </c>
      <c r="M108" s="15">
        <v>34</v>
      </c>
      <c r="N108" s="174">
        <f t="shared" si="1"/>
        <v>1919</v>
      </c>
      <c r="O108" s="144">
        <f t="shared" si="2"/>
        <v>47</v>
      </c>
    </row>
    <row r="109" spans="1:16" ht="14.25" x14ac:dyDescent="0.2">
      <c r="A109" s="138">
        <v>2009</v>
      </c>
      <c r="B109" s="15">
        <v>16</v>
      </c>
      <c r="C109" s="15">
        <v>13</v>
      </c>
      <c r="D109" s="15">
        <v>38</v>
      </c>
      <c r="E109" s="15">
        <v>8</v>
      </c>
      <c r="F109" s="15">
        <v>240</v>
      </c>
      <c r="G109" s="15">
        <v>206</v>
      </c>
      <c r="H109" s="15">
        <v>214</v>
      </c>
      <c r="I109" s="15">
        <v>422</v>
      </c>
      <c r="J109" s="15">
        <v>214</v>
      </c>
      <c r="K109" s="15">
        <v>326</v>
      </c>
      <c r="L109" s="15">
        <v>228</v>
      </c>
      <c r="M109" s="15">
        <v>55</v>
      </c>
      <c r="N109" s="174">
        <f t="shared" ref="N109:N119" si="3">IF(COUNT(B109:M109)=12,SUM(B109:M109),"")</f>
        <v>1980</v>
      </c>
      <c r="O109" s="144">
        <f t="shared" si="2"/>
        <v>43</v>
      </c>
    </row>
    <row r="110" spans="1:16" ht="14.25" x14ac:dyDescent="0.2">
      <c r="A110" s="138">
        <v>2010</v>
      </c>
      <c r="B110" s="15">
        <v>11</v>
      </c>
      <c r="C110" s="15">
        <v>10</v>
      </c>
      <c r="D110" s="15">
        <v>15</v>
      </c>
      <c r="E110" s="15">
        <v>164</v>
      </c>
      <c r="F110" s="15">
        <v>176</v>
      </c>
      <c r="G110" s="15">
        <v>311</v>
      </c>
      <c r="H110" s="15">
        <v>521</v>
      </c>
      <c r="I110" s="15">
        <v>174</v>
      </c>
      <c r="J110" s="15">
        <v>165</v>
      </c>
      <c r="K110" s="15">
        <v>356</v>
      </c>
      <c r="L110" s="15">
        <v>279</v>
      </c>
      <c r="M110" s="15">
        <v>519</v>
      </c>
      <c r="N110" s="174">
        <f t="shared" si="3"/>
        <v>2701</v>
      </c>
      <c r="O110" s="144">
        <f t="shared" si="2"/>
        <v>4</v>
      </c>
    </row>
    <row r="111" spans="1:16" ht="14.25" x14ac:dyDescent="0.2">
      <c r="A111" s="138">
        <v>2011</v>
      </c>
      <c r="B111" s="15">
        <v>60</v>
      </c>
      <c r="C111" s="15">
        <v>6</v>
      </c>
      <c r="D111" s="15">
        <v>9</v>
      </c>
      <c r="E111" s="15">
        <v>64</v>
      </c>
      <c r="F111" s="15">
        <v>304</v>
      </c>
      <c r="G111" s="15">
        <v>289</v>
      </c>
      <c r="H111" s="15">
        <v>351</v>
      </c>
      <c r="I111" s="15">
        <v>282</v>
      </c>
      <c r="J111" s="15">
        <v>428</v>
      </c>
      <c r="K111" s="15">
        <v>235</v>
      </c>
      <c r="L111" s="15">
        <v>608</v>
      </c>
      <c r="M111" s="15">
        <v>302</v>
      </c>
      <c r="N111" s="174">
        <f t="shared" si="3"/>
        <v>2938</v>
      </c>
      <c r="O111" s="144">
        <f t="shared" si="2"/>
        <v>1</v>
      </c>
    </row>
    <row r="112" spans="1:16" ht="14.25" x14ac:dyDescent="0.2">
      <c r="A112" s="138">
        <v>2012</v>
      </c>
      <c r="B112" s="15">
        <v>1</v>
      </c>
      <c r="C112" s="15">
        <v>0</v>
      </c>
      <c r="D112" s="15">
        <v>2</v>
      </c>
      <c r="E112" s="15">
        <v>201</v>
      </c>
      <c r="F112" s="15">
        <v>178</v>
      </c>
      <c r="G112" s="15">
        <v>246</v>
      </c>
      <c r="H112" s="15">
        <v>273</v>
      </c>
      <c r="I112" s="15">
        <v>133</v>
      </c>
      <c r="J112" s="15">
        <v>196</v>
      </c>
      <c r="K112" s="15">
        <v>295</v>
      </c>
      <c r="L112" s="15">
        <v>277</v>
      </c>
      <c r="M112" s="15">
        <v>183</v>
      </c>
      <c r="N112" s="174">
        <f t="shared" si="3"/>
        <v>1985</v>
      </c>
      <c r="O112" s="144">
        <f t="shared" si="2"/>
        <v>41</v>
      </c>
    </row>
    <row r="113" spans="1:15" ht="14.25" x14ac:dyDescent="0.2">
      <c r="A113" s="138">
        <v>2013</v>
      </c>
      <c r="B113" s="15">
        <v>5</v>
      </c>
      <c r="C113" s="15">
        <v>8</v>
      </c>
      <c r="D113" s="15">
        <v>4</v>
      </c>
      <c r="E113" s="15">
        <v>114</v>
      </c>
      <c r="F113" s="15">
        <v>216</v>
      </c>
      <c r="G113" s="15">
        <v>204</v>
      </c>
      <c r="H113" s="15">
        <v>208</v>
      </c>
      <c r="I113" s="15">
        <v>233</v>
      </c>
      <c r="J113" s="15">
        <v>416</v>
      </c>
      <c r="K113" s="15">
        <v>417</v>
      </c>
      <c r="L113" s="15">
        <v>181</v>
      </c>
      <c r="M113" s="15">
        <v>117</v>
      </c>
      <c r="N113" s="174">
        <f t="shared" si="3"/>
        <v>2123</v>
      </c>
      <c r="O113" s="144">
        <f t="shared" si="2"/>
        <v>26</v>
      </c>
    </row>
    <row r="114" spans="1:15" ht="14.25" x14ac:dyDescent="0.2">
      <c r="A114" s="138">
        <v>2014</v>
      </c>
      <c r="B114" s="15">
        <v>11</v>
      </c>
      <c r="C114" s="15">
        <v>0</v>
      </c>
      <c r="D114" s="15">
        <v>13</v>
      </c>
      <c r="E114" s="15">
        <v>28</v>
      </c>
      <c r="F114" s="15">
        <v>306</v>
      </c>
      <c r="G114" s="15">
        <v>189</v>
      </c>
      <c r="H114" s="15">
        <v>82</v>
      </c>
      <c r="I114" s="15">
        <v>230.7</v>
      </c>
      <c r="J114" s="15">
        <v>351</v>
      </c>
      <c r="K114" s="15">
        <v>273</v>
      </c>
      <c r="L114" s="15">
        <v>269</v>
      </c>
      <c r="M114" s="15">
        <v>188</v>
      </c>
      <c r="N114" s="174">
        <f t="shared" si="3"/>
        <v>1940.7</v>
      </c>
      <c r="O114" s="144">
        <f t="shared" si="2"/>
        <v>46</v>
      </c>
    </row>
    <row r="115" spans="1:15" ht="14.25" x14ac:dyDescent="0.2">
      <c r="A115" s="138">
        <v>2015</v>
      </c>
      <c r="B115" s="15">
        <v>6</v>
      </c>
      <c r="C115" s="15">
        <v>10</v>
      </c>
      <c r="D115" s="15">
        <v>0</v>
      </c>
      <c r="E115" s="15">
        <v>101</v>
      </c>
      <c r="F115" s="15">
        <v>108</v>
      </c>
      <c r="G115" s="15">
        <v>175</v>
      </c>
      <c r="H115" s="15">
        <v>103</v>
      </c>
      <c r="I115" s="15">
        <v>139</v>
      </c>
      <c r="J115" s="15">
        <v>361</v>
      </c>
      <c r="K115" s="15">
        <v>255</v>
      </c>
      <c r="L115" s="15">
        <v>367</v>
      </c>
      <c r="M115" s="15">
        <v>67</v>
      </c>
      <c r="N115" s="174">
        <f t="shared" si="3"/>
        <v>1692</v>
      </c>
      <c r="O115" s="144">
        <f t="shared" si="2"/>
        <v>64</v>
      </c>
    </row>
    <row r="116" spans="1:15" x14ac:dyDescent="0.2">
      <c r="A116" s="138">
        <v>2016</v>
      </c>
      <c r="B116" s="15">
        <v>0</v>
      </c>
      <c r="C116" s="15">
        <v>1</v>
      </c>
      <c r="D116" s="15">
        <v>0</v>
      </c>
      <c r="E116" s="15">
        <v>38</v>
      </c>
      <c r="F116" s="15">
        <v>363</v>
      </c>
      <c r="G116" s="15">
        <v>218</v>
      </c>
      <c r="H116" s="15">
        <v>235</v>
      </c>
      <c r="I116" s="15">
        <v>98</v>
      </c>
      <c r="J116" s="15">
        <v>216</v>
      </c>
      <c r="K116" s="15">
        <v>219</v>
      </c>
      <c r="L116" s="15">
        <v>592</v>
      </c>
      <c r="M116" s="15"/>
      <c r="N116" s="174"/>
    </row>
    <row r="117" spans="1:15" ht="14.25" x14ac:dyDescent="0.2">
      <c r="A117" s="138">
        <v>2017</v>
      </c>
      <c r="B117" s="3">
        <v>23</v>
      </c>
      <c r="C117" s="15">
        <v>10</v>
      </c>
      <c r="D117" s="15">
        <v>1</v>
      </c>
      <c r="E117" s="15">
        <v>190</v>
      </c>
      <c r="F117" s="15">
        <v>318</v>
      </c>
      <c r="G117" s="15">
        <v>233</v>
      </c>
      <c r="H117" s="15">
        <v>148</v>
      </c>
      <c r="I117" s="3">
        <v>221</v>
      </c>
      <c r="J117" s="15">
        <v>170</v>
      </c>
      <c r="K117" s="15">
        <v>202</v>
      </c>
      <c r="L117" s="15">
        <v>359</v>
      </c>
      <c r="M117" s="15">
        <v>91</v>
      </c>
      <c r="N117" s="174">
        <f t="shared" si="3"/>
        <v>1966</v>
      </c>
      <c r="O117" s="144">
        <f>RANK(N117,N$5:N$127,0)</f>
        <v>44</v>
      </c>
    </row>
    <row r="118" spans="1:15" ht="14.25" x14ac:dyDescent="0.2">
      <c r="A118" s="138">
        <v>2018</v>
      </c>
      <c r="B118" s="3">
        <v>69</v>
      </c>
      <c r="C118" s="15">
        <v>0</v>
      </c>
      <c r="D118" s="15">
        <v>10</v>
      </c>
      <c r="E118" s="15">
        <v>98</v>
      </c>
      <c r="F118" s="15">
        <v>91</v>
      </c>
      <c r="G118" s="15">
        <v>415</v>
      </c>
      <c r="H118" s="15">
        <v>476</v>
      </c>
      <c r="I118" s="3">
        <v>319</v>
      </c>
      <c r="J118" s="15">
        <v>197</v>
      </c>
      <c r="K118" s="15">
        <v>278</v>
      </c>
      <c r="L118" s="15">
        <v>149</v>
      </c>
      <c r="M118" s="15">
        <v>23</v>
      </c>
      <c r="N118" s="174">
        <f t="shared" si="3"/>
        <v>2125</v>
      </c>
      <c r="O118" s="144">
        <f>RANK(N118,N$5:N$127,0)</f>
        <v>25</v>
      </c>
    </row>
    <row r="119" spans="1:15" ht="14.25" x14ac:dyDescent="0.2">
      <c r="A119" s="138">
        <v>2019</v>
      </c>
      <c r="B119" s="170">
        <v>13</v>
      </c>
      <c r="C119" s="15">
        <v>0</v>
      </c>
      <c r="D119" s="15">
        <v>23</v>
      </c>
      <c r="E119" s="15">
        <v>50</v>
      </c>
      <c r="F119" s="15">
        <v>200</v>
      </c>
      <c r="G119" s="15">
        <v>210</v>
      </c>
      <c r="H119" s="15">
        <v>365</v>
      </c>
      <c r="I119" s="170">
        <v>134</v>
      </c>
      <c r="J119" s="15">
        <v>154</v>
      </c>
      <c r="K119" s="15">
        <v>181</v>
      </c>
      <c r="L119" s="15">
        <v>188</v>
      </c>
      <c r="M119" s="15">
        <v>56</v>
      </c>
      <c r="N119" s="174">
        <f t="shared" si="3"/>
        <v>1574</v>
      </c>
      <c r="O119" s="144">
        <f>RANK(N119,N$5:N$127,0)</f>
        <v>65</v>
      </c>
    </row>
    <row r="120" spans="1:15" ht="14.25" x14ac:dyDescent="0.2">
      <c r="A120" s="138">
        <v>2020</v>
      </c>
      <c r="B120" s="3">
        <v>12</v>
      </c>
      <c r="C120" s="15">
        <v>2</v>
      </c>
      <c r="D120" s="15">
        <v>2</v>
      </c>
      <c r="E120" s="15">
        <v>47</v>
      </c>
      <c r="F120" s="15">
        <v>343</v>
      </c>
      <c r="G120" s="15">
        <v>236</v>
      </c>
      <c r="H120" s="15">
        <v>228</v>
      </c>
      <c r="I120" s="3">
        <v>201</v>
      </c>
      <c r="J120" s="15">
        <v>184</v>
      </c>
      <c r="K120" s="15">
        <v>215</v>
      </c>
      <c r="L120" s="15">
        <v>281</v>
      </c>
      <c r="M120" s="15">
        <v>93</v>
      </c>
      <c r="N120" s="174">
        <f t="shared" ref="N120" si="4">IF(COUNT(B120:M120)=12,SUM(B120:M120),"")</f>
        <v>1844</v>
      </c>
      <c r="O120" s="144">
        <f t="shared" ref="O120" si="5">RANK(N120,N$5:N$127,0)</f>
        <v>51</v>
      </c>
    </row>
    <row r="121" spans="1:15" ht="14.25" x14ac:dyDescent="0.2">
      <c r="A121" s="138">
        <v>2021</v>
      </c>
      <c r="B121" s="3">
        <v>34</v>
      </c>
      <c r="C121" s="3">
        <v>2</v>
      </c>
      <c r="D121" s="3">
        <v>17</v>
      </c>
      <c r="E121" s="3">
        <v>157</v>
      </c>
      <c r="F121" s="3">
        <v>334</v>
      </c>
      <c r="G121" s="3">
        <v>388</v>
      </c>
      <c r="H121" s="3">
        <v>415</v>
      </c>
      <c r="I121" s="3">
        <v>340</v>
      </c>
      <c r="J121" s="3">
        <v>222</v>
      </c>
      <c r="K121" s="3">
        <v>325</v>
      </c>
      <c r="L121" s="3">
        <v>221</v>
      </c>
      <c r="M121" s="3">
        <v>116</v>
      </c>
      <c r="N121" s="174">
        <f t="shared" ref="N121" si="6">IF(COUNT(B121:M121)=12,SUM(B121:M121),"")</f>
        <v>2571</v>
      </c>
      <c r="O121" s="144">
        <f t="shared" ref="O121" si="7">RANK(N121,N$5:N$127,0)</f>
        <v>6</v>
      </c>
    </row>
    <row r="122" spans="1:15" ht="14.25" x14ac:dyDescent="0.2">
      <c r="A122" s="138">
        <v>2022</v>
      </c>
      <c r="B122" s="3">
        <v>3</v>
      </c>
      <c r="C122" s="3">
        <v>9</v>
      </c>
      <c r="D122" s="3">
        <v>71</v>
      </c>
      <c r="E122" s="3">
        <v>237</v>
      </c>
      <c r="F122" s="3">
        <v>274</v>
      </c>
      <c r="G122" s="3">
        <v>186</v>
      </c>
      <c r="H122" s="3">
        <v>231</v>
      </c>
      <c r="I122" s="3">
        <v>285</v>
      </c>
      <c r="J122" s="3">
        <v>148</v>
      </c>
      <c r="K122" s="3">
        <v>284</v>
      </c>
      <c r="L122" s="3">
        <v>268</v>
      </c>
      <c r="M122" s="3">
        <v>28</v>
      </c>
      <c r="N122" s="174">
        <f t="shared" ref="N122:N123" si="8">IF(COUNT(B122:M122)=12,SUM(B122:M122),"")</f>
        <v>2024</v>
      </c>
      <c r="O122" s="144">
        <f t="shared" ref="O122:O123" si="9">RANK(N122,N$5:N$127,0)</f>
        <v>37</v>
      </c>
    </row>
    <row r="123" spans="1:15" ht="14.25" x14ac:dyDescent="0.2">
      <c r="A123" s="138">
        <v>2023</v>
      </c>
      <c r="B123" s="3">
        <v>80</v>
      </c>
      <c r="C123" s="3">
        <v>0</v>
      </c>
      <c r="D123" s="3">
        <v>18</v>
      </c>
      <c r="E123" s="3">
        <v>17</v>
      </c>
      <c r="F123" s="3">
        <v>140</v>
      </c>
      <c r="G123" s="3">
        <v>182</v>
      </c>
      <c r="H123" s="3">
        <v>372</v>
      </c>
      <c r="I123" s="3">
        <v>187</v>
      </c>
      <c r="J123" s="3">
        <v>75</v>
      </c>
      <c r="K123" s="3">
        <v>196</v>
      </c>
      <c r="L123" s="3">
        <v>167</v>
      </c>
      <c r="M123" s="3">
        <v>89</v>
      </c>
      <c r="N123" s="174">
        <f t="shared" si="8"/>
        <v>1523</v>
      </c>
      <c r="O123" s="144">
        <f t="shared" si="9"/>
        <v>66</v>
      </c>
    </row>
    <row r="124" spans="1:15" ht="14.25" x14ac:dyDescent="0.2">
      <c r="A124" s="138">
        <v>2024</v>
      </c>
      <c r="B124" s="3"/>
      <c r="C124" s="15"/>
      <c r="D124" s="15"/>
      <c r="E124" s="15"/>
      <c r="F124" s="15"/>
      <c r="G124" s="15"/>
      <c r="H124" s="15"/>
      <c r="I124" s="3"/>
      <c r="J124" s="15"/>
      <c r="K124" s="15"/>
      <c r="L124" s="15"/>
      <c r="M124" s="15"/>
      <c r="N124" s="174"/>
      <c r="O124" s="144"/>
    </row>
    <row r="125" spans="1:15" ht="14.25" x14ac:dyDescent="0.2">
      <c r="A125" s="138">
        <v>2025</v>
      </c>
      <c r="B125" s="3"/>
      <c r="C125" s="15"/>
      <c r="D125" s="15"/>
      <c r="E125" s="15"/>
      <c r="F125" s="15"/>
      <c r="G125" s="15"/>
      <c r="H125" s="15"/>
      <c r="I125" s="3"/>
      <c r="J125" s="15"/>
      <c r="K125" s="15"/>
      <c r="L125" s="15"/>
      <c r="M125" s="15"/>
      <c r="N125" s="174"/>
      <c r="O125" s="144"/>
    </row>
    <row r="126" spans="1:15" ht="14.25" x14ac:dyDescent="0.2">
      <c r="A126" s="138">
        <v>2026</v>
      </c>
      <c r="B126" s="3"/>
      <c r="C126" s="15"/>
      <c r="D126" s="15"/>
      <c r="E126" s="15"/>
      <c r="F126" s="15"/>
      <c r="G126" s="15"/>
      <c r="H126" s="15"/>
      <c r="I126" s="3"/>
      <c r="J126" s="15"/>
      <c r="K126" s="15"/>
      <c r="L126" s="15"/>
      <c r="M126" s="15"/>
      <c r="N126" s="174"/>
      <c r="O126" s="144"/>
    </row>
    <row r="127" spans="1:15" ht="13.5" thickBot="1" x14ac:dyDescent="0.25">
      <c r="A127" s="146"/>
      <c r="B127" s="98"/>
      <c r="C127" s="15"/>
      <c r="D127" s="15"/>
      <c r="E127" s="15"/>
      <c r="F127" s="15"/>
      <c r="G127" s="15"/>
      <c r="H127" s="15"/>
      <c r="I127" s="98"/>
      <c r="J127" s="15"/>
      <c r="K127" s="15"/>
      <c r="L127" s="15"/>
      <c r="M127" s="15"/>
      <c r="N127" s="175"/>
    </row>
    <row r="128" spans="1:15" x14ac:dyDescent="0.2">
      <c r="A128" s="147" t="s">
        <v>603</v>
      </c>
      <c r="B128" s="105">
        <f>AVERAGE(B5:B127)</f>
        <v>24.683857142857146</v>
      </c>
      <c r="C128" s="105">
        <f>AVERAGE(C5:C127)</f>
        <v>11.806000000000003</v>
      </c>
      <c r="D128" s="105">
        <f t="shared" ref="D128:N128" si="10">AVERAGE(D5:D127)</f>
        <v>13.477000000000002</v>
      </c>
      <c r="E128" s="105">
        <f t="shared" si="10"/>
        <v>86.152927536231871</v>
      </c>
      <c r="F128" s="105">
        <f t="shared" si="10"/>
        <v>241.50504347826083</v>
      </c>
      <c r="G128" s="105">
        <f t="shared" si="10"/>
        <v>251.24776811594205</v>
      </c>
      <c r="H128" s="105">
        <f t="shared" si="10"/>
        <v>242.60534285714292</v>
      </c>
      <c r="I128" s="105">
        <f t="shared" si="10"/>
        <v>242.35382857142852</v>
      </c>
      <c r="J128" s="105">
        <f t="shared" si="10"/>
        <v>256.91348571428574</v>
      </c>
      <c r="K128" s="105">
        <f t="shared" si="10"/>
        <v>311.34594202898558</v>
      </c>
      <c r="L128" s="105">
        <f t="shared" si="10"/>
        <v>282.98750724637682</v>
      </c>
      <c r="M128" s="105">
        <f t="shared" si="10"/>
        <v>117.43550724637683</v>
      </c>
      <c r="N128" s="105">
        <f t="shared" si="10"/>
        <v>2082.3434328358207</v>
      </c>
    </row>
    <row r="129" spans="1:14" x14ac:dyDescent="0.2">
      <c r="A129" s="148" t="s">
        <v>604</v>
      </c>
      <c r="B129" s="3">
        <f>STDEV(B5:B127)</f>
        <v>31.663389744691326</v>
      </c>
      <c r="C129" s="3">
        <f>STDEV(C5:C127)</f>
        <v>17.22498124523074</v>
      </c>
      <c r="D129" s="3">
        <f t="shared" ref="D129:N129" si="11">STDEV(D5:D127)</f>
        <v>18.661224803303249</v>
      </c>
      <c r="E129" s="3">
        <f t="shared" si="11"/>
        <v>70.119111246993171</v>
      </c>
      <c r="F129" s="3">
        <f t="shared" si="11"/>
        <v>82.420918751469344</v>
      </c>
      <c r="G129" s="3">
        <f t="shared" si="11"/>
        <v>87.32631788233499</v>
      </c>
      <c r="H129" s="3">
        <f t="shared" si="11"/>
        <v>91.604715194583179</v>
      </c>
      <c r="I129" s="3">
        <f t="shared" si="11"/>
        <v>75.105397497034829</v>
      </c>
      <c r="J129" s="3">
        <f t="shared" si="11"/>
        <v>94.745505789593437</v>
      </c>
      <c r="K129" s="3">
        <f t="shared" si="11"/>
        <v>107.0295125989698</v>
      </c>
      <c r="L129" s="3">
        <f t="shared" si="11"/>
        <v>112.53578927999418</v>
      </c>
      <c r="M129" s="3">
        <f t="shared" si="11"/>
        <v>90.411898135800271</v>
      </c>
      <c r="N129" s="114">
        <f t="shared" si="11"/>
        <v>316.1587847103936</v>
      </c>
    </row>
    <row r="130" spans="1:14" x14ac:dyDescent="0.2">
      <c r="A130" s="148" t="s">
        <v>605</v>
      </c>
      <c r="B130" s="3">
        <f>B129/B128*100</f>
        <v>128.27569679017475</v>
      </c>
      <c r="C130" s="3">
        <f>C129/C128*100</f>
        <v>145.90023077444297</v>
      </c>
      <c r="D130" s="3">
        <f t="shared" ref="D130:N130" si="12">D129/D128*100</f>
        <v>138.46720192404277</v>
      </c>
      <c r="E130" s="3">
        <f t="shared" si="12"/>
        <v>81.389121939593252</v>
      </c>
      <c r="F130" s="3">
        <f t="shared" si="12"/>
        <v>34.128032095896373</v>
      </c>
      <c r="G130" s="3">
        <f t="shared" si="12"/>
        <v>34.757052186842493</v>
      </c>
      <c r="H130" s="3">
        <f t="shared" si="12"/>
        <v>37.758737757281878</v>
      </c>
      <c r="I130" s="3">
        <f t="shared" si="12"/>
        <v>30.98997772791493</v>
      </c>
      <c r="J130" s="3">
        <f t="shared" si="12"/>
        <v>36.878369979752719</v>
      </c>
      <c r="K130" s="3">
        <f t="shared" si="12"/>
        <v>34.376395562273174</v>
      </c>
      <c r="L130" s="3">
        <f t="shared" si="12"/>
        <v>39.767052042342414</v>
      </c>
      <c r="M130" s="3">
        <f t="shared" si="12"/>
        <v>76.988553339424257</v>
      </c>
      <c r="N130" s="114">
        <f t="shared" si="12"/>
        <v>15.182835824532345</v>
      </c>
    </row>
    <row r="131" spans="1:14" x14ac:dyDescent="0.2">
      <c r="A131" s="148" t="s">
        <v>606</v>
      </c>
      <c r="B131" s="3">
        <f>MIN(B5:B127)</f>
        <v>0</v>
      </c>
      <c r="C131" s="3">
        <f>MIN(C5:C127)</f>
        <v>0</v>
      </c>
      <c r="D131" s="3">
        <f t="shared" ref="D131:N131" si="13">MIN(D5:D127)</f>
        <v>0</v>
      </c>
      <c r="E131" s="3">
        <f t="shared" si="13"/>
        <v>0</v>
      </c>
      <c r="F131" s="3">
        <f t="shared" si="13"/>
        <v>35.56</v>
      </c>
      <c r="G131" s="3">
        <f t="shared" si="13"/>
        <v>101.60000000000002</v>
      </c>
      <c r="H131" s="3">
        <f t="shared" si="13"/>
        <v>82</v>
      </c>
      <c r="I131" s="3">
        <f t="shared" si="13"/>
        <v>98</v>
      </c>
      <c r="J131" s="3">
        <f t="shared" si="13"/>
        <v>75</v>
      </c>
      <c r="K131" s="3">
        <f t="shared" si="13"/>
        <v>137.16000000000003</v>
      </c>
      <c r="L131" s="3">
        <f t="shared" si="13"/>
        <v>104.14000000000001</v>
      </c>
      <c r="M131" s="3">
        <f t="shared" si="13"/>
        <v>0</v>
      </c>
      <c r="N131" s="114">
        <f t="shared" si="13"/>
        <v>1292.8599999999999</v>
      </c>
    </row>
    <row r="132" spans="1:14" x14ac:dyDescent="0.2">
      <c r="A132" s="148" t="s">
        <v>607</v>
      </c>
      <c r="B132" s="3">
        <f>MAX(B5:B127)</f>
        <v>182.88000000000002</v>
      </c>
      <c r="C132" s="3">
        <f>MAX(C5:C127)</f>
        <v>89.662000000000006</v>
      </c>
      <c r="D132" s="3">
        <f t="shared" ref="D132:N132" si="14">MAX(D5:D127)</f>
        <v>83.820000000000007</v>
      </c>
      <c r="E132" s="3">
        <f t="shared" si="14"/>
        <v>295.14800000000002</v>
      </c>
      <c r="F132" s="3">
        <f t="shared" si="14"/>
        <v>495.30000000000007</v>
      </c>
      <c r="G132" s="3">
        <f t="shared" si="14"/>
        <v>558.79999999999984</v>
      </c>
      <c r="H132" s="3">
        <f t="shared" si="14"/>
        <v>521</v>
      </c>
      <c r="I132" s="3">
        <f t="shared" si="14"/>
        <v>422</v>
      </c>
      <c r="J132" s="3">
        <f t="shared" si="14"/>
        <v>523.24</v>
      </c>
      <c r="K132" s="3">
        <f t="shared" si="14"/>
        <v>571.5</v>
      </c>
      <c r="L132" s="3">
        <f t="shared" si="14"/>
        <v>608</v>
      </c>
      <c r="M132" s="3">
        <f t="shared" si="14"/>
        <v>519</v>
      </c>
      <c r="N132" s="114">
        <f t="shared" si="14"/>
        <v>2938</v>
      </c>
    </row>
    <row r="133" spans="1:14" x14ac:dyDescent="0.2">
      <c r="A133" s="148" t="s">
        <v>608</v>
      </c>
      <c r="B133" s="3">
        <f>QUARTILE(B5:B127,1)</f>
        <v>2.6550000000000002</v>
      </c>
      <c r="C133" s="3">
        <f>QUARTILE(C5:C127,1)</f>
        <v>1.0674999999999999</v>
      </c>
      <c r="D133" s="3">
        <f t="shared" ref="D133:N133" si="15">QUARTILE(D5:D127,1)</f>
        <v>0.57150000000000001</v>
      </c>
      <c r="E133" s="3">
        <f t="shared" si="15"/>
        <v>34.543999999999997</v>
      </c>
      <c r="F133" s="3">
        <f t="shared" si="15"/>
        <v>180</v>
      </c>
      <c r="G133" s="3">
        <f t="shared" si="15"/>
        <v>203.2</v>
      </c>
      <c r="H133" s="3">
        <f t="shared" si="15"/>
        <v>193.02199999999999</v>
      </c>
      <c r="I133" s="3">
        <f t="shared" si="15"/>
        <v>187.95999999999998</v>
      </c>
      <c r="J133" s="3">
        <f t="shared" si="15"/>
        <v>196.25</v>
      </c>
      <c r="K133" s="3">
        <f t="shared" si="15"/>
        <v>231.14</v>
      </c>
      <c r="L133" s="3">
        <f t="shared" si="15"/>
        <v>195.57999999999998</v>
      </c>
      <c r="M133" s="3">
        <f t="shared" si="15"/>
        <v>53.339999999999996</v>
      </c>
      <c r="N133" s="114">
        <f t="shared" si="15"/>
        <v>1868.9119999999998</v>
      </c>
    </row>
    <row r="134" spans="1:14" x14ac:dyDescent="0.2">
      <c r="A134" s="148" t="s">
        <v>609</v>
      </c>
      <c r="B134" s="3">
        <f>QUARTILE(B5:B127,2)</f>
        <v>12.85</v>
      </c>
      <c r="C134" s="3">
        <f>QUARTILE(C5:C127,2)</f>
        <v>5.7940000000000005</v>
      </c>
      <c r="D134" s="3">
        <f t="shared" ref="D134:N134" si="16">QUARTILE(D5:D127,2)</f>
        <v>5.8420000000000005</v>
      </c>
      <c r="E134" s="3">
        <f t="shared" si="16"/>
        <v>66.039999999999992</v>
      </c>
      <c r="F134" s="3">
        <f t="shared" si="16"/>
        <v>240</v>
      </c>
      <c r="G134" s="3">
        <f t="shared" si="16"/>
        <v>236.47399999999999</v>
      </c>
      <c r="H134" s="3">
        <f t="shared" si="16"/>
        <v>231.07000000000002</v>
      </c>
      <c r="I134" s="3">
        <f t="shared" si="16"/>
        <v>234.61</v>
      </c>
      <c r="J134" s="3">
        <f t="shared" si="16"/>
        <v>234.44200000000001</v>
      </c>
      <c r="K134" s="3">
        <f t="shared" si="16"/>
        <v>284</v>
      </c>
      <c r="L134" s="3">
        <f t="shared" si="16"/>
        <v>268.98599999999999</v>
      </c>
      <c r="M134" s="3">
        <f t="shared" si="16"/>
        <v>99.060000000000031</v>
      </c>
      <c r="N134" s="114">
        <f t="shared" si="16"/>
        <v>2042.1600000000003</v>
      </c>
    </row>
    <row r="135" spans="1:14" x14ac:dyDescent="0.2">
      <c r="A135" s="148" t="s">
        <v>610</v>
      </c>
      <c r="B135" s="3">
        <f>QUARTILE(B5:B127,3)</f>
        <v>35.17</v>
      </c>
      <c r="C135" s="3">
        <f>QUARTILE(C5:C127,3)</f>
        <v>12.925000000000001</v>
      </c>
      <c r="D135" s="3">
        <f t="shared" ref="D135:N135" si="17">QUARTILE(D5:D127,3)</f>
        <v>17.78</v>
      </c>
      <c r="E135" s="3">
        <f t="shared" si="17"/>
        <v>114</v>
      </c>
      <c r="F135" s="3">
        <f t="shared" si="17"/>
        <v>302.26</v>
      </c>
      <c r="G135" s="3">
        <f t="shared" si="17"/>
        <v>289</v>
      </c>
      <c r="H135" s="3">
        <f t="shared" si="17"/>
        <v>303.02199999999999</v>
      </c>
      <c r="I135" s="3">
        <f t="shared" si="17"/>
        <v>285.37199999999996</v>
      </c>
      <c r="J135" s="3">
        <f t="shared" si="17"/>
        <v>311.78500000000003</v>
      </c>
      <c r="K135" s="3">
        <f t="shared" si="17"/>
        <v>375.91999999999996</v>
      </c>
      <c r="L135" s="3">
        <f t="shared" si="17"/>
        <v>332.73999999999995</v>
      </c>
      <c r="M135" s="3">
        <f t="shared" si="17"/>
        <v>154</v>
      </c>
      <c r="N135" s="114">
        <f t="shared" si="17"/>
        <v>2233.9299999999998</v>
      </c>
    </row>
    <row r="136" spans="1:14" x14ac:dyDescent="0.2">
      <c r="A136" s="148" t="s">
        <v>611</v>
      </c>
      <c r="B136">
        <f>RANK(B123,B5:B127,0)</f>
        <v>4</v>
      </c>
      <c r="C136">
        <f>RANK(C123,C5:C127,0)</f>
        <v>56</v>
      </c>
      <c r="D136">
        <f t="shared" ref="D136:N136" si="18">RANK(D123,D5:D127,0)</f>
        <v>17</v>
      </c>
      <c r="E136">
        <f t="shared" si="18"/>
        <v>58</v>
      </c>
      <c r="F136">
        <f t="shared" si="18"/>
        <v>62</v>
      </c>
      <c r="G136">
        <f t="shared" si="18"/>
        <v>56</v>
      </c>
      <c r="H136">
        <f t="shared" si="18"/>
        <v>6</v>
      </c>
      <c r="I136">
        <f t="shared" si="18"/>
        <v>55</v>
      </c>
      <c r="J136">
        <f t="shared" si="18"/>
        <v>70</v>
      </c>
      <c r="K136">
        <f t="shared" si="18"/>
        <v>62</v>
      </c>
      <c r="L136">
        <f t="shared" si="18"/>
        <v>61</v>
      </c>
      <c r="M136">
        <f t="shared" si="18"/>
        <v>41</v>
      </c>
      <c r="N136" s="103">
        <f t="shared" si="18"/>
        <v>66</v>
      </c>
    </row>
    <row r="137" spans="1:14" x14ac:dyDescent="0.2">
      <c r="A137" s="148" t="s">
        <v>612</v>
      </c>
      <c r="B137">
        <f>COUNT(B5:B127)</f>
        <v>70</v>
      </c>
      <c r="C137">
        <f>COUNT(C5:C127)</f>
        <v>70</v>
      </c>
      <c r="D137">
        <f t="shared" ref="D137:N137" si="19">COUNT(D5:D127)</f>
        <v>70</v>
      </c>
      <c r="E137">
        <f t="shared" si="19"/>
        <v>69</v>
      </c>
      <c r="F137">
        <f t="shared" si="19"/>
        <v>69</v>
      </c>
      <c r="G137">
        <f t="shared" si="19"/>
        <v>69</v>
      </c>
      <c r="H137">
        <f t="shared" si="19"/>
        <v>70</v>
      </c>
      <c r="I137">
        <f t="shared" si="19"/>
        <v>70</v>
      </c>
      <c r="J137">
        <f t="shared" si="19"/>
        <v>70</v>
      </c>
      <c r="K137">
        <f t="shared" si="19"/>
        <v>69</v>
      </c>
      <c r="L137">
        <f t="shared" si="19"/>
        <v>69</v>
      </c>
      <c r="M137">
        <f t="shared" si="19"/>
        <v>69</v>
      </c>
      <c r="N137" s="103">
        <f t="shared" si="19"/>
        <v>67</v>
      </c>
    </row>
    <row r="138" spans="1:14" x14ac:dyDescent="0.2">
      <c r="A138" s="148" t="s">
        <v>614</v>
      </c>
      <c r="B138" s="3">
        <f>B123</f>
        <v>80</v>
      </c>
      <c r="C138" s="3">
        <f>B138+C123</f>
        <v>80</v>
      </c>
      <c r="D138" s="3">
        <f t="shared" ref="D138:M138" si="20">C138+D123</f>
        <v>98</v>
      </c>
      <c r="E138" s="3">
        <f t="shared" si="20"/>
        <v>115</v>
      </c>
      <c r="F138" s="3">
        <f t="shared" si="20"/>
        <v>255</v>
      </c>
      <c r="G138" s="3">
        <f t="shared" si="20"/>
        <v>437</v>
      </c>
      <c r="H138" s="3">
        <f t="shared" si="20"/>
        <v>809</v>
      </c>
      <c r="I138" s="3">
        <f t="shared" si="20"/>
        <v>996</v>
      </c>
      <c r="J138" s="3">
        <f t="shared" si="20"/>
        <v>1071</v>
      </c>
      <c r="K138" s="3">
        <f t="shared" si="20"/>
        <v>1267</v>
      </c>
      <c r="L138" s="3">
        <f t="shared" si="20"/>
        <v>1434</v>
      </c>
      <c r="M138" s="3">
        <f t="shared" si="20"/>
        <v>1523</v>
      </c>
      <c r="N138"/>
    </row>
    <row r="139" spans="1:14" x14ac:dyDescent="0.2">
      <c r="A139" s="148" t="s">
        <v>613</v>
      </c>
      <c r="B139" s="3">
        <f>B128</f>
        <v>24.683857142857146</v>
      </c>
      <c r="C139" s="3">
        <f>B139+C128</f>
        <v>36.489857142857147</v>
      </c>
      <c r="D139" s="3">
        <f t="shared" ref="D139:M139" si="21">C139+D128</f>
        <v>49.966857142857151</v>
      </c>
      <c r="E139" s="3">
        <f t="shared" si="21"/>
        <v>136.11978467908904</v>
      </c>
      <c r="F139" s="3">
        <f t="shared" si="21"/>
        <v>377.62482815734984</v>
      </c>
      <c r="G139" s="3">
        <f t="shared" si="21"/>
        <v>628.87259627329195</v>
      </c>
      <c r="H139" s="3">
        <f t="shared" si="21"/>
        <v>871.47793913043483</v>
      </c>
      <c r="I139" s="3">
        <f t="shared" si="21"/>
        <v>1113.8317677018633</v>
      </c>
      <c r="J139" s="3">
        <f t="shared" si="21"/>
        <v>1370.7452534161491</v>
      </c>
      <c r="K139" s="3">
        <f t="shared" si="21"/>
        <v>1682.0911954451346</v>
      </c>
      <c r="L139" s="3">
        <f t="shared" si="21"/>
        <v>1965.0787026915114</v>
      </c>
      <c r="M139" s="3">
        <f t="shared" si="21"/>
        <v>2082.5142099378882</v>
      </c>
      <c r="N139"/>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I127">
    <cfRule type="top10" dxfId="1499" priority="141" bottom="1" rank="1"/>
    <cfRule type="top10" dxfId="1498" priority="142" rank="1"/>
  </conditionalFormatting>
  <conditionalFormatting sqref="I111:I117 I120:I126">
    <cfRule type="top10" dxfId="1497" priority="65" bottom="1" rank="1"/>
    <cfRule type="top10" dxfId="1496" priority="66" rank="1"/>
  </conditionalFormatting>
  <conditionalFormatting sqref="B5:B127">
    <cfRule type="top10" dxfId="1495" priority="155" bottom="1" rank="1"/>
    <cfRule type="top10" dxfId="1494" priority="156" rank="1"/>
  </conditionalFormatting>
  <conditionalFormatting sqref="C5:C127">
    <cfRule type="top10" dxfId="1493" priority="51" bottom="1" rank="1"/>
    <cfRule type="top10" dxfId="1492" priority="52" rank="1"/>
  </conditionalFormatting>
  <conditionalFormatting sqref="D4:D127">
    <cfRule type="top10" dxfId="1491" priority="49" bottom="1" rank="1"/>
    <cfRule type="top10" dxfId="1490" priority="50" rank="1"/>
  </conditionalFormatting>
  <conditionalFormatting sqref="E5:E127">
    <cfRule type="top10" dxfId="1489" priority="47" bottom="1" rank="1"/>
    <cfRule type="top10" dxfId="1488" priority="48" rank="1"/>
  </conditionalFormatting>
  <conditionalFormatting sqref="F5:F127">
    <cfRule type="top10" dxfId="1487" priority="45" bottom="1" rank="1"/>
    <cfRule type="top10" dxfId="1486" priority="46" rank="1"/>
  </conditionalFormatting>
  <conditionalFormatting sqref="G5:G127">
    <cfRule type="top10" dxfId="1485" priority="43" bottom="1" rank="1"/>
    <cfRule type="top10" dxfId="1484" priority="44" rank="1"/>
  </conditionalFormatting>
  <conditionalFormatting sqref="H5:H127">
    <cfRule type="top10" dxfId="1483" priority="41" bottom="1" rank="1"/>
    <cfRule type="top10" dxfId="1482" priority="42" rank="1"/>
  </conditionalFormatting>
  <conditionalFormatting sqref="I5:I110">
    <cfRule type="top10" dxfId="1481" priority="39" bottom="1" rank="1"/>
    <cfRule type="top10" dxfId="1480" priority="40" rank="1"/>
  </conditionalFormatting>
  <conditionalFormatting sqref="J5:J127">
    <cfRule type="top10" dxfId="1479" priority="11" bottom="1" rank="1"/>
    <cfRule type="top10" dxfId="1478" priority="12" rank="1"/>
  </conditionalFormatting>
  <conditionalFormatting sqref="K5:K127">
    <cfRule type="top10" dxfId="1477" priority="9" bottom="1" rank="1"/>
    <cfRule type="top10" dxfId="1476" priority="10" rank="1"/>
  </conditionalFormatting>
  <conditionalFormatting sqref="L5:L127">
    <cfRule type="top10" dxfId="1475" priority="7" bottom="1" rank="1"/>
    <cfRule type="top10" dxfId="1474" priority="8" rank="1"/>
  </conditionalFormatting>
  <conditionalFormatting sqref="M5:M127">
    <cfRule type="top10" dxfId="1473" priority="5" bottom="1" rank="1"/>
    <cfRule type="top10" dxfId="1472" priority="6" rank="1"/>
  </conditionalFormatting>
  <conditionalFormatting sqref="N5:N127">
    <cfRule type="top10" dxfId="1471" priority="3" bottom="1" rank="1"/>
    <cfRule type="top10" dxfId="1470" priority="4"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7"/>
  <dimension ref="A1:AJ123"/>
  <sheetViews>
    <sheetView zoomScale="75" zoomScaleNormal="75" workbookViewId="0">
      <pane xSplit="1" ySplit="4" topLeftCell="B36" activePane="bottomRight" state="frozen"/>
      <selection activeCell="C149" sqref="C149:O149"/>
      <selection pane="topRight" activeCell="C149" sqref="C149:O149"/>
      <selection pane="bottomLeft" activeCell="C149" sqref="C149:O149"/>
      <selection pane="bottomRight" activeCell="N79" sqref="N79:N80"/>
    </sheetView>
  </sheetViews>
  <sheetFormatPr defaultRowHeight="12.75" x14ac:dyDescent="0.2"/>
  <cols>
    <col min="1" max="1" width="9.85546875" style="139" bestFit="1" customWidth="1"/>
    <col min="2" max="13" width="7.7109375" customWidth="1"/>
    <col min="14" max="14" width="10.5703125" style="103" customWidth="1"/>
    <col min="16" max="36" width="9.140625" style="10"/>
  </cols>
  <sheetData>
    <row r="1" spans="1:27" ht="16.5" thickBot="1" x14ac:dyDescent="0.3">
      <c r="A1" s="243" t="s">
        <v>30</v>
      </c>
      <c r="B1" s="244"/>
      <c r="C1" s="244"/>
      <c r="D1" s="244"/>
      <c r="E1" s="245"/>
      <c r="F1" s="245"/>
      <c r="G1" s="245"/>
      <c r="H1" s="245"/>
      <c r="I1" s="245"/>
      <c r="J1" s="245"/>
      <c r="K1" s="245"/>
      <c r="L1" s="245"/>
      <c r="M1" s="245"/>
      <c r="N1" s="246"/>
    </row>
    <row r="2" spans="1:27" ht="13.5" thickBot="1" x14ac:dyDescent="0.25">
      <c r="A2" s="135" t="s">
        <v>132</v>
      </c>
      <c r="B2" s="40" t="s">
        <v>175</v>
      </c>
      <c r="C2" s="37" t="s">
        <v>280</v>
      </c>
      <c r="D2" s="38"/>
      <c r="E2" s="58"/>
      <c r="F2" s="68"/>
      <c r="G2" s="247" t="s">
        <v>80</v>
      </c>
      <c r="H2" s="247"/>
      <c r="I2" s="69"/>
      <c r="J2" s="69"/>
      <c r="K2" s="69"/>
      <c r="L2" s="69"/>
      <c r="M2" s="69"/>
      <c r="N2" s="165"/>
    </row>
    <row r="3" spans="1:27" ht="13.5" thickBot="1" x14ac:dyDescent="0.25">
      <c r="A3" s="136"/>
      <c r="B3" s="41" t="s">
        <v>176</v>
      </c>
      <c r="C3" s="36" t="s">
        <v>281</v>
      </c>
      <c r="D3" s="39"/>
      <c r="E3" s="41" t="s">
        <v>78</v>
      </c>
      <c r="F3" s="65">
        <v>1575</v>
      </c>
      <c r="G3" s="17"/>
      <c r="H3" s="66" t="s">
        <v>81</v>
      </c>
      <c r="I3" s="67">
        <v>480.06</v>
      </c>
      <c r="J3" s="17"/>
      <c r="K3" s="17"/>
      <c r="L3" s="17"/>
      <c r="M3" s="17"/>
      <c r="N3" s="39"/>
    </row>
    <row r="4" spans="1:27" ht="15.75" thickBot="1" x14ac:dyDescent="0.3">
      <c r="A4" s="137" t="s">
        <v>1</v>
      </c>
      <c r="B4" s="49" t="s">
        <v>2</v>
      </c>
      <c r="C4" s="43" t="s">
        <v>3</v>
      </c>
      <c r="D4" s="49" t="s">
        <v>4</v>
      </c>
      <c r="E4" s="43" t="s">
        <v>5</v>
      </c>
      <c r="F4" s="49" t="s">
        <v>6</v>
      </c>
      <c r="G4" s="43" t="s">
        <v>7</v>
      </c>
      <c r="H4" s="49" t="s">
        <v>8</v>
      </c>
      <c r="I4" s="43" t="s">
        <v>9</v>
      </c>
      <c r="J4" s="49" t="s">
        <v>10</v>
      </c>
      <c r="K4" s="43" t="s">
        <v>11</v>
      </c>
      <c r="L4" s="49" t="s">
        <v>12</v>
      </c>
      <c r="M4" s="45" t="s">
        <v>13</v>
      </c>
      <c r="N4" s="140" t="s">
        <v>14</v>
      </c>
      <c r="O4" s="143" t="s">
        <v>611</v>
      </c>
      <c r="P4" s="23"/>
      <c r="Q4" s="23"/>
      <c r="R4" s="23"/>
      <c r="S4" s="23"/>
      <c r="T4" s="23"/>
      <c r="U4" s="23"/>
      <c r="V4" s="23"/>
      <c r="W4" s="23"/>
      <c r="X4" s="23"/>
      <c r="Y4" s="23"/>
      <c r="Z4" s="23"/>
      <c r="AA4" s="23"/>
    </row>
    <row r="5" spans="1:27" ht="14.25" x14ac:dyDescent="0.2">
      <c r="A5" s="138">
        <v>1948</v>
      </c>
      <c r="B5" s="26">
        <v>118.872</v>
      </c>
      <c r="C5" s="26">
        <v>30.225999999999999</v>
      </c>
      <c r="D5" s="26">
        <v>32.003999999999998</v>
      </c>
      <c r="E5" s="26">
        <v>107.44199999999999</v>
      </c>
      <c r="F5" s="26"/>
      <c r="G5" s="26"/>
      <c r="H5" s="26"/>
      <c r="I5" s="26"/>
      <c r="J5" s="26"/>
      <c r="K5" s="26">
        <v>248.92</v>
      </c>
      <c r="L5" s="26">
        <v>352.298</v>
      </c>
      <c r="M5" s="26">
        <v>155.702</v>
      </c>
      <c r="N5" s="180"/>
      <c r="O5" s="144"/>
    </row>
    <row r="6" spans="1:27" ht="14.25" x14ac:dyDescent="0.2">
      <c r="A6" s="138">
        <v>1949</v>
      </c>
      <c r="B6" s="26">
        <v>55.88</v>
      </c>
      <c r="C6" s="26">
        <v>56.134</v>
      </c>
      <c r="D6" s="26">
        <v>32.003999999999998</v>
      </c>
      <c r="E6" s="26">
        <v>142.494</v>
      </c>
      <c r="F6" s="26">
        <v>347.21800000000002</v>
      </c>
      <c r="G6" s="26">
        <v>572.51599999999996</v>
      </c>
      <c r="H6" s="26">
        <v>437.13400000000001</v>
      </c>
      <c r="I6" s="26">
        <v>391.92200000000003</v>
      </c>
      <c r="J6" s="26">
        <v>277.87599999999998</v>
      </c>
      <c r="K6" s="26">
        <v>390.65199999999999</v>
      </c>
      <c r="L6" s="26">
        <v>411.48</v>
      </c>
      <c r="M6" s="26">
        <v>290.57600000000002</v>
      </c>
      <c r="N6" s="235">
        <v>3405.886</v>
      </c>
      <c r="O6" s="144">
        <f t="shared" ref="O6:O15" si="0">RANK(N6,N$5:N$84,0)</f>
        <v>31</v>
      </c>
    </row>
    <row r="7" spans="1:27" ht="14.25" x14ac:dyDescent="0.2">
      <c r="A7" s="138">
        <v>1950</v>
      </c>
      <c r="B7" s="26">
        <v>87.376000000000005</v>
      </c>
      <c r="C7" s="26">
        <v>173.99</v>
      </c>
      <c r="D7" s="26">
        <v>43.942</v>
      </c>
      <c r="E7" s="26">
        <v>225.298</v>
      </c>
      <c r="F7" s="26">
        <v>444.5</v>
      </c>
      <c r="G7" s="26">
        <v>300.73599999999999</v>
      </c>
      <c r="H7" s="26">
        <v>681.99</v>
      </c>
      <c r="I7" s="26">
        <v>202.43799999999999</v>
      </c>
      <c r="J7" s="26">
        <v>249.93600000000001</v>
      </c>
      <c r="K7" s="26">
        <v>240.792</v>
      </c>
      <c r="L7" s="26">
        <v>542.29</v>
      </c>
      <c r="M7" s="26">
        <v>571.75400000000002</v>
      </c>
      <c r="N7" s="235">
        <v>3765.0419999999999</v>
      </c>
      <c r="O7" s="144">
        <f t="shared" si="0"/>
        <v>11</v>
      </c>
    </row>
    <row r="8" spans="1:27" ht="14.25" x14ac:dyDescent="0.2">
      <c r="A8" s="138">
        <v>1951</v>
      </c>
      <c r="B8" s="26">
        <v>114.80800000000001</v>
      </c>
      <c r="C8" s="26">
        <v>381.762</v>
      </c>
      <c r="D8" s="26">
        <v>61.975999999999999</v>
      </c>
      <c r="E8" s="26">
        <v>272.03399999999999</v>
      </c>
      <c r="F8" s="26">
        <v>351.536</v>
      </c>
      <c r="G8" s="26">
        <v>294.13200000000001</v>
      </c>
      <c r="H8" s="26">
        <v>219.71</v>
      </c>
      <c r="I8" s="26">
        <v>429.26</v>
      </c>
      <c r="J8" s="26">
        <v>284.73399999999998</v>
      </c>
      <c r="K8" s="26">
        <v>401.82799999999997</v>
      </c>
      <c r="L8" s="26">
        <v>275.58999999999997</v>
      </c>
      <c r="M8" s="26">
        <v>182.37200000000001</v>
      </c>
      <c r="N8" s="235">
        <v>3269.7419999999997</v>
      </c>
      <c r="O8" s="144">
        <f t="shared" si="0"/>
        <v>35</v>
      </c>
    </row>
    <row r="9" spans="1:27" ht="14.25" x14ac:dyDescent="0.2">
      <c r="A9" s="138">
        <v>1952</v>
      </c>
      <c r="B9" s="26">
        <v>134.36600000000001</v>
      </c>
      <c r="C9" s="26">
        <v>39.116</v>
      </c>
      <c r="D9" s="26">
        <v>4.3179999999999996</v>
      </c>
      <c r="E9" s="26">
        <v>145.28800000000001</v>
      </c>
      <c r="F9" s="26">
        <v>398.27199999999999</v>
      </c>
      <c r="G9" s="26">
        <v>248.15799999999999</v>
      </c>
      <c r="H9" s="26">
        <v>556.76800000000003</v>
      </c>
      <c r="I9" s="26">
        <v>459.99400000000003</v>
      </c>
      <c r="J9" s="26">
        <v>293.62400000000002</v>
      </c>
      <c r="K9" s="26">
        <v>516.38199999999995</v>
      </c>
      <c r="L9" s="26">
        <v>184.404</v>
      </c>
      <c r="M9" s="26">
        <v>583.43799999999999</v>
      </c>
      <c r="N9" s="235">
        <v>3564.1280000000006</v>
      </c>
      <c r="O9" s="144">
        <f t="shared" si="0"/>
        <v>18</v>
      </c>
    </row>
    <row r="10" spans="1:27" ht="14.25" x14ac:dyDescent="0.2">
      <c r="A10" s="138">
        <v>1953</v>
      </c>
      <c r="B10" s="26">
        <v>381</v>
      </c>
      <c r="C10" s="26">
        <v>115.062</v>
      </c>
      <c r="D10" s="26">
        <v>100.33</v>
      </c>
      <c r="E10" s="26">
        <v>87.63</v>
      </c>
      <c r="F10" s="26">
        <v>354.33</v>
      </c>
      <c r="G10" s="26">
        <v>246.63399999999999</v>
      </c>
      <c r="H10" s="26">
        <v>393.7</v>
      </c>
      <c r="I10" s="26">
        <v>283.97199999999998</v>
      </c>
      <c r="J10" s="26">
        <v>231.39400000000001</v>
      </c>
      <c r="K10" s="26">
        <v>314.452</v>
      </c>
      <c r="L10" s="26">
        <v>372.36399999999998</v>
      </c>
      <c r="M10" s="26">
        <v>348.23399999999998</v>
      </c>
      <c r="N10" s="235">
        <v>3229.1019999999999</v>
      </c>
      <c r="O10" s="144">
        <f t="shared" si="0"/>
        <v>40</v>
      </c>
    </row>
    <row r="11" spans="1:27" ht="14.25" x14ac:dyDescent="0.2">
      <c r="A11" s="138">
        <v>1954</v>
      </c>
      <c r="B11" s="26">
        <v>82.296000000000006</v>
      </c>
      <c r="C11" s="26">
        <v>98.552000000000007</v>
      </c>
      <c r="D11" s="26">
        <v>58.42</v>
      </c>
      <c r="E11" s="26">
        <v>215.9</v>
      </c>
      <c r="F11" s="26">
        <v>420.87799999999999</v>
      </c>
      <c r="G11" s="26">
        <v>415.54399999999998</v>
      </c>
      <c r="H11" s="26">
        <v>531.36800000000005</v>
      </c>
      <c r="I11" s="26">
        <v>359.66399999999999</v>
      </c>
      <c r="J11" s="26">
        <v>250.952</v>
      </c>
      <c r="K11" s="26">
        <v>301.75200000000001</v>
      </c>
      <c r="L11" s="26">
        <v>589.53399999999999</v>
      </c>
      <c r="M11" s="26">
        <v>492.76</v>
      </c>
      <c r="N11" s="235">
        <v>3817.6200000000008</v>
      </c>
      <c r="O11" s="144">
        <f t="shared" si="0"/>
        <v>9</v>
      </c>
    </row>
    <row r="12" spans="1:27" ht="14.25" x14ac:dyDescent="0.2">
      <c r="A12" s="138">
        <v>1955</v>
      </c>
      <c r="B12" s="26">
        <v>384.55599999999998</v>
      </c>
      <c r="C12" s="26">
        <v>59.944000000000003</v>
      </c>
      <c r="D12" s="26">
        <v>65.024000000000001</v>
      </c>
      <c r="E12" s="26">
        <v>87.63</v>
      </c>
      <c r="F12" s="26">
        <v>291.846</v>
      </c>
      <c r="G12" s="26">
        <v>234.18799999999999</v>
      </c>
      <c r="H12" s="26">
        <v>283.464</v>
      </c>
      <c r="I12" s="26">
        <v>500.88799999999998</v>
      </c>
      <c r="J12" s="26">
        <v>277.87599999999998</v>
      </c>
      <c r="K12" s="26">
        <v>192.786</v>
      </c>
      <c r="L12" s="26">
        <v>832.35800000000006</v>
      </c>
      <c r="M12" s="26">
        <v>360.17200000000003</v>
      </c>
      <c r="N12" s="235">
        <v>3570.7320000000004</v>
      </c>
      <c r="O12" s="144">
        <f t="shared" si="0"/>
        <v>17</v>
      </c>
    </row>
    <row r="13" spans="1:27" ht="14.25" x14ac:dyDescent="0.2">
      <c r="A13" s="138">
        <v>1956</v>
      </c>
      <c r="B13" s="26">
        <v>385.31799999999998</v>
      </c>
      <c r="C13" s="26">
        <v>101.092</v>
      </c>
      <c r="D13" s="26">
        <v>222.50399999999999</v>
      </c>
      <c r="E13" s="26">
        <v>115.824</v>
      </c>
      <c r="F13" s="26">
        <v>532.13</v>
      </c>
      <c r="G13" s="26">
        <v>270.51</v>
      </c>
      <c r="H13" s="26">
        <v>476.25</v>
      </c>
      <c r="I13" s="26">
        <v>284.226</v>
      </c>
      <c r="J13" s="26">
        <v>256.286</v>
      </c>
      <c r="K13" s="26">
        <v>222.50399999999999</v>
      </c>
      <c r="L13" s="26">
        <v>565.91200000000003</v>
      </c>
      <c r="M13" s="26">
        <v>258.06400000000002</v>
      </c>
      <c r="N13" s="235">
        <v>3690.6199999999994</v>
      </c>
      <c r="O13" s="144">
        <f t="shared" si="0"/>
        <v>13</v>
      </c>
    </row>
    <row r="14" spans="1:27" ht="14.25" x14ac:dyDescent="0.2">
      <c r="A14" s="138">
        <v>1957</v>
      </c>
      <c r="B14" s="26">
        <v>92.201999999999998</v>
      </c>
      <c r="C14" s="26">
        <v>63.753999999999998</v>
      </c>
      <c r="D14" s="26">
        <v>11.43</v>
      </c>
      <c r="E14" s="26">
        <v>11.938000000000001</v>
      </c>
      <c r="F14" s="26">
        <v>269.74799999999999</v>
      </c>
      <c r="G14" s="26">
        <v>195.58</v>
      </c>
      <c r="H14" s="26">
        <v>112.776</v>
      </c>
      <c r="I14" s="26">
        <v>281.178</v>
      </c>
      <c r="J14" s="26">
        <v>207.518</v>
      </c>
      <c r="K14" s="26">
        <v>297.18</v>
      </c>
      <c r="L14" s="26">
        <v>596.9</v>
      </c>
      <c r="M14" s="26">
        <v>239.268</v>
      </c>
      <c r="N14" s="235">
        <v>2379.4720000000002</v>
      </c>
      <c r="O14" s="144">
        <f t="shared" si="0"/>
        <v>64</v>
      </c>
    </row>
    <row r="15" spans="1:27" ht="14.25" x14ac:dyDescent="0.2">
      <c r="A15" s="138">
        <v>1958</v>
      </c>
      <c r="B15" s="26">
        <v>161.036</v>
      </c>
      <c r="C15" s="26">
        <v>107.18799999999999</v>
      </c>
      <c r="D15" s="26">
        <v>150.36799999999999</v>
      </c>
      <c r="E15" s="26">
        <v>44.45</v>
      </c>
      <c r="F15" s="26">
        <v>287.02</v>
      </c>
      <c r="G15" s="26">
        <v>114.554</v>
      </c>
      <c r="H15" s="26">
        <v>514.60400000000004</v>
      </c>
      <c r="I15" s="26">
        <v>264.66800000000001</v>
      </c>
      <c r="J15" s="26">
        <v>375.41199999999998</v>
      </c>
      <c r="K15" s="26">
        <v>252.22200000000001</v>
      </c>
      <c r="L15" s="26">
        <v>356.36200000000002</v>
      </c>
      <c r="M15" s="26">
        <v>287.52800000000002</v>
      </c>
      <c r="N15" s="235">
        <v>2915.4120000000003</v>
      </c>
      <c r="O15" s="144">
        <f t="shared" si="0"/>
        <v>47</v>
      </c>
    </row>
    <row r="16" spans="1:27" x14ac:dyDescent="0.2">
      <c r="A16" s="138">
        <v>1959</v>
      </c>
      <c r="B16" s="26">
        <v>42.417999999999999</v>
      </c>
      <c r="C16" s="26">
        <v>26.161999999999999</v>
      </c>
      <c r="D16" s="26">
        <v>12.954000000000001</v>
      </c>
      <c r="E16" s="26">
        <v>192.27799999999999</v>
      </c>
      <c r="F16" s="26">
        <v>283.97199999999998</v>
      </c>
      <c r="G16" s="26">
        <v>377.952</v>
      </c>
      <c r="H16" s="26">
        <v>353.31400000000002</v>
      </c>
      <c r="I16" s="26">
        <v>248.92</v>
      </c>
      <c r="J16" s="26">
        <v>469.64600000000002</v>
      </c>
      <c r="K16" s="26">
        <v>435.10199999999998</v>
      </c>
      <c r="L16" s="26">
        <v>606.55200000000002</v>
      </c>
      <c r="M16" s="26"/>
      <c r="N16" s="235"/>
    </row>
    <row r="17" spans="1:16" x14ac:dyDescent="0.2">
      <c r="A17" s="138">
        <v>1960</v>
      </c>
      <c r="B17" s="26"/>
      <c r="C17" s="26"/>
      <c r="D17" s="26"/>
      <c r="E17" s="26"/>
      <c r="F17" s="26"/>
      <c r="G17" s="26">
        <v>302.26</v>
      </c>
      <c r="H17" s="26"/>
      <c r="I17" s="26"/>
      <c r="J17" s="26"/>
      <c r="K17" s="26"/>
      <c r="L17" s="26"/>
      <c r="M17" s="26"/>
      <c r="N17" s="235"/>
    </row>
    <row r="18" spans="1:16" ht="14.25" x14ac:dyDescent="0.2">
      <c r="A18" s="138">
        <v>1961</v>
      </c>
      <c r="B18" s="26">
        <v>71.628</v>
      </c>
      <c r="C18" s="26">
        <v>23.876000000000001</v>
      </c>
      <c r="D18" s="26">
        <v>48.768000000000001</v>
      </c>
      <c r="E18" s="26">
        <v>192.53200000000001</v>
      </c>
      <c r="F18" s="26">
        <v>208.78800000000001</v>
      </c>
      <c r="G18" s="26">
        <v>724.91600000000005</v>
      </c>
      <c r="H18" s="26">
        <v>239.01400000000001</v>
      </c>
      <c r="I18" s="26">
        <v>290.83</v>
      </c>
      <c r="J18" s="26">
        <v>195.072</v>
      </c>
      <c r="K18" s="26">
        <v>283.464</v>
      </c>
      <c r="L18" s="26">
        <v>306.07</v>
      </c>
      <c r="M18" s="26">
        <v>210.31199999999998</v>
      </c>
      <c r="N18" s="235">
        <v>2795.27</v>
      </c>
      <c r="O18" s="144">
        <f>RANK(N18,N$5:N$84,0)</f>
        <v>54</v>
      </c>
    </row>
    <row r="19" spans="1:16" x14ac:dyDescent="0.2">
      <c r="A19" s="138">
        <v>1962</v>
      </c>
      <c r="B19" s="26">
        <v>124.206</v>
      </c>
      <c r="C19" s="26">
        <v>29.972000000000001</v>
      </c>
      <c r="D19" s="26">
        <v>65.024000000000001</v>
      </c>
      <c r="E19" s="26">
        <v>80.772000000000006</v>
      </c>
      <c r="F19" s="26"/>
      <c r="G19" s="26"/>
      <c r="H19" s="26"/>
      <c r="I19" s="26"/>
      <c r="J19" s="26"/>
      <c r="K19" s="26"/>
      <c r="L19" s="26"/>
      <c r="M19" s="26">
        <v>242.06200000000001</v>
      </c>
      <c r="N19" s="235"/>
    </row>
    <row r="20" spans="1:16" ht="14.25" x14ac:dyDescent="0.2">
      <c r="A20" s="138">
        <v>1963</v>
      </c>
      <c r="B20" s="26">
        <v>225.04400000000001</v>
      </c>
      <c r="C20" s="26">
        <v>69.087999999999994</v>
      </c>
      <c r="D20" s="26">
        <v>42.926000000000002</v>
      </c>
      <c r="E20" s="26">
        <v>217.93199999999999</v>
      </c>
      <c r="F20" s="26">
        <v>345.44</v>
      </c>
      <c r="G20" s="26">
        <v>482.6</v>
      </c>
      <c r="H20" s="26">
        <v>538.226</v>
      </c>
      <c r="I20" s="26">
        <v>519.68399999999997</v>
      </c>
      <c r="J20" s="26">
        <v>339.09</v>
      </c>
      <c r="K20" s="26">
        <v>240.28399999999999</v>
      </c>
      <c r="L20" s="26">
        <v>344.17</v>
      </c>
      <c r="M20" s="26">
        <v>108.458</v>
      </c>
      <c r="N20" s="235">
        <v>3472.9420000000009</v>
      </c>
      <c r="O20" s="144">
        <f>RANK(N20,N$5:N$84,0)</f>
        <v>21</v>
      </c>
    </row>
    <row r="21" spans="1:16" ht="14.25" x14ac:dyDescent="0.2">
      <c r="A21" s="138">
        <v>1964</v>
      </c>
      <c r="B21" s="26">
        <v>49.021999999999998</v>
      </c>
      <c r="C21" s="26">
        <v>20.574000000000002</v>
      </c>
      <c r="D21" s="26">
        <v>39.624000000000002</v>
      </c>
      <c r="E21" s="26">
        <v>202.946</v>
      </c>
      <c r="F21" s="26">
        <v>360.17200000000003</v>
      </c>
      <c r="G21" s="26">
        <v>520.19200000000001</v>
      </c>
      <c r="H21" s="26">
        <v>250.69800000000001</v>
      </c>
      <c r="I21" s="26">
        <v>405.38400000000001</v>
      </c>
      <c r="J21" s="26">
        <v>243.84</v>
      </c>
      <c r="K21" s="26">
        <v>329.43799999999999</v>
      </c>
      <c r="L21" s="26">
        <v>368.80799999999999</v>
      </c>
      <c r="M21" s="26">
        <v>86.105999999999995</v>
      </c>
      <c r="N21" s="235">
        <v>2876.8040000000001</v>
      </c>
      <c r="O21" s="144">
        <f>RANK(N21,N$5:N$84,0)</f>
        <v>48</v>
      </c>
    </row>
    <row r="22" spans="1:16" x14ac:dyDescent="0.2">
      <c r="A22" s="138">
        <v>1965</v>
      </c>
      <c r="B22" s="26">
        <v>170.94200000000001</v>
      </c>
      <c r="C22" s="26">
        <v>55.626000000000012</v>
      </c>
      <c r="D22" s="26"/>
      <c r="E22" s="26"/>
      <c r="F22" s="26">
        <v>466.34399999999999</v>
      </c>
      <c r="G22" s="26">
        <v>386.08</v>
      </c>
      <c r="H22" s="26">
        <v>231.648</v>
      </c>
      <c r="I22" s="26">
        <v>228.09200000000001</v>
      </c>
      <c r="J22" s="26">
        <v>309.88</v>
      </c>
      <c r="K22" s="26">
        <v>544.322</v>
      </c>
      <c r="L22" s="26">
        <v>598.93200000000002</v>
      </c>
      <c r="M22" s="26"/>
      <c r="N22" s="235"/>
      <c r="P22" s="13"/>
    </row>
    <row r="23" spans="1:16" x14ac:dyDescent="0.2">
      <c r="A23" s="138">
        <v>1966</v>
      </c>
      <c r="B23" s="26"/>
      <c r="C23" s="26"/>
      <c r="D23" s="26">
        <v>24.892000000000007</v>
      </c>
      <c r="E23" s="26"/>
      <c r="F23" s="26"/>
      <c r="G23" s="26">
        <v>176.78399999999996</v>
      </c>
      <c r="H23" s="26">
        <v>322.07200000000006</v>
      </c>
      <c r="I23" s="26">
        <v>297.18</v>
      </c>
      <c r="J23" s="26"/>
      <c r="K23" s="26"/>
      <c r="L23" s="26"/>
      <c r="M23" s="26">
        <v>399.03399999999988</v>
      </c>
      <c r="N23" s="235"/>
      <c r="P23" s="13"/>
    </row>
    <row r="24" spans="1:16" x14ac:dyDescent="0.2">
      <c r="A24" s="138">
        <v>1967</v>
      </c>
      <c r="B24" s="26"/>
      <c r="C24" s="26">
        <v>110.99799999999998</v>
      </c>
      <c r="D24" s="26">
        <v>78.994</v>
      </c>
      <c r="E24" s="26"/>
      <c r="F24" s="26"/>
      <c r="G24" s="26">
        <v>462.53399999999988</v>
      </c>
      <c r="H24" s="26">
        <v>426.21200000000005</v>
      </c>
      <c r="I24" s="26">
        <v>258.57200000000006</v>
      </c>
      <c r="J24" s="26">
        <v>315.46800000000002</v>
      </c>
      <c r="K24" s="26"/>
      <c r="L24" s="26"/>
      <c r="M24" s="26">
        <v>333.24799999999993</v>
      </c>
      <c r="N24" s="235"/>
      <c r="P24" s="13"/>
    </row>
    <row r="25" spans="1:16" x14ac:dyDescent="0.2">
      <c r="A25" s="138">
        <v>1968</v>
      </c>
      <c r="B25" s="26">
        <v>23.621999999999996</v>
      </c>
      <c r="C25" s="26">
        <v>110.23599999999998</v>
      </c>
      <c r="D25" s="26">
        <v>223.52</v>
      </c>
      <c r="E25" s="26">
        <v>72.644000000000005</v>
      </c>
      <c r="F25" s="26">
        <v>422.65599999999989</v>
      </c>
      <c r="G25" s="26">
        <v>245.364</v>
      </c>
      <c r="H25" s="26">
        <v>332.23199999999997</v>
      </c>
      <c r="I25" s="26">
        <v>285.75</v>
      </c>
      <c r="J25" s="26">
        <v>259.58800000000002</v>
      </c>
      <c r="K25" s="26"/>
      <c r="L25" s="26"/>
      <c r="M25" s="26"/>
      <c r="N25" s="235"/>
      <c r="P25" s="13"/>
    </row>
    <row r="26" spans="1:16" x14ac:dyDescent="0.2">
      <c r="A26" s="138">
        <v>1969</v>
      </c>
      <c r="B26" s="26"/>
      <c r="C26" s="26">
        <v>49.276000000000018</v>
      </c>
      <c r="D26" s="26">
        <v>75.691999999999993</v>
      </c>
      <c r="E26" s="26">
        <v>72.897999999999982</v>
      </c>
      <c r="F26" s="26"/>
      <c r="G26" s="26"/>
      <c r="H26" s="26"/>
      <c r="I26" s="26"/>
      <c r="J26" s="26"/>
      <c r="K26" s="26"/>
      <c r="L26" s="26"/>
      <c r="M26" s="26"/>
      <c r="N26" s="235"/>
      <c r="P26" s="13"/>
    </row>
    <row r="27" spans="1:16" x14ac:dyDescent="0.2">
      <c r="A27" s="138">
        <v>1970</v>
      </c>
      <c r="B27" s="26" t="s">
        <v>60</v>
      </c>
      <c r="C27" s="26" t="s">
        <v>60</v>
      </c>
      <c r="D27" s="26">
        <v>111.76</v>
      </c>
      <c r="E27" s="26">
        <v>368.30000000000018</v>
      </c>
      <c r="F27" s="26">
        <v>515.62</v>
      </c>
      <c r="G27" s="26">
        <v>190.50000000000003</v>
      </c>
      <c r="H27" s="26">
        <v>261.62</v>
      </c>
      <c r="I27" s="26">
        <v>330.20000000000005</v>
      </c>
      <c r="J27" s="26">
        <v>231.14000000000001</v>
      </c>
      <c r="K27" s="26">
        <v>162.55999999999997</v>
      </c>
      <c r="L27" s="26">
        <v>685.8</v>
      </c>
      <c r="M27" s="26">
        <v>838.20000000000016</v>
      </c>
      <c r="N27" s="235"/>
      <c r="P27" s="13"/>
    </row>
    <row r="28" spans="1:16" ht="14.25" x14ac:dyDescent="0.2">
      <c r="A28" s="138">
        <v>1971</v>
      </c>
      <c r="B28" s="26">
        <v>99.060000000000031</v>
      </c>
      <c r="C28" s="26">
        <v>73.66</v>
      </c>
      <c r="D28" s="26">
        <v>177.79999999999998</v>
      </c>
      <c r="E28" s="26">
        <v>33.020000000000003</v>
      </c>
      <c r="F28" s="26">
        <v>309.88000000000005</v>
      </c>
      <c r="G28" s="26">
        <v>480.05999999999995</v>
      </c>
      <c r="H28" s="26">
        <v>370.84</v>
      </c>
      <c r="I28" s="26">
        <v>297.18000000000006</v>
      </c>
      <c r="J28" s="26">
        <v>228.59999999999994</v>
      </c>
      <c r="K28" s="26">
        <v>480.06000000000012</v>
      </c>
      <c r="L28" s="26">
        <v>337.82</v>
      </c>
      <c r="M28" s="26">
        <v>127.00000000000003</v>
      </c>
      <c r="N28" s="235">
        <f t="shared" ref="N28:N65" si="1">IF(COUNT(B28:M28)=12,SUM(B28:M28),"")</f>
        <v>3014.98</v>
      </c>
      <c r="O28" s="144">
        <f t="shared" ref="O28:O67" si="2">RANK(N28,N$5:N$84,0)</f>
        <v>44</v>
      </c>
      <c r="P28" s="13"/>
    </row>
    <row r="29" spans="1:16" ht="14.25" x14ac:dyDescent="0.2">
      <c r="A29" s="138">
        <v>1972</v>
      </c>
      <c r="B29" s="26">
        <v>449.58000000000004</v>
      </c>
      <c r="C29" s="26">
        <v>88.90000000000002</v>
      </c>
      <c r="D29" s="26">
        <v>38.1</v>
      </c>
      <c r="E29" s="26">
        <v>363.22000000000008</v>
      </c>
      <c r="F29" s="26">
        <v>386.0800000000001</v>
      </c>
      <c r="G29" s="26">
        <v>342.90000000000003</v>
      </c>
      <c r="H29" s="26">
        <v>185.42</v>
      </c>
      <c r="I29" s="26">
        <v>251.45999999999998</v>
      </c>
      <c r="J29" s="26">
        <v>297.18</v>
      </c>
      <c r="K29" s="26">
        <v>353.06000000000012</v>
      </c>
      <c r="L29" s="26">
        <v>246.38</v>
      </c>
      <c r="M29" s="26">
        <v>238.75999999999996</v>
      </c>
      <c r="N29" s="235">
        <f t="shared" si="1"/>
        <v>3241.04</v>
      </c>
      <c r="O29" s="144">
        <f t="shared" si="2"/>
        <v>37</v>
      </c>
      <c r="P29" s="13"/>
    </row>
    <row r="30" spans="1:16" ht="14.25" x14ac:dyDescent="0.2">
      <c r="A30" s="138">
        <v>1973</v>
      </c>
      <c r="B30" s="26">
        <v>129.54000000000005</v>
      </c>
      <c r="C30" s="26">
        <v>81.28000000000003</v>
      </c>
      <c r="D30" s="26">
        <v>10.16</v>
      </c>
      <c r="E30" s="26">
        <v>25.399999999999995</v>
      </c>
      <c r="F30" s="26">
        <v>403.86</v>
      </c>
      <c r="G30" s="26">
        <v>393.70000000000005</v>
      </c>
      <c r="H30" s="26">
        <v>449.58000000000004</v>
      </c>
      <c r="I30" s="26">
        <v>337.82000000000011</v>
      </c>
      <c r="J30" s="26">
        <v>307.34000000000003</v>
      </c>
      <c r="K30" s="26">
        <v>314.96000000000004</v>
      </c>
      <c r="L30" s="26">
        <v>665.48</v>
      </c>
      <c r="M30" s="26">
        <v>289.56</v>
      </c>
      <c r="N30" s="235">
        <f t="shared" si="1"/>
        <v>3408.6800000000003</v>
      </c>
      <c r="O30" s="144">
        <f t="shared" si="2"/>
        <v>29</v>
      </c>
      <c r="P30" s="13"/>
    </row>
    <row r="31" spans="1:16" ht="14.25" x14ac:dyDescent="0.2">
      <c r="A31" s="138">
        <v>1974</v>
      </c>
      <c r="B31" s="26">
        <v>86.360000000000014</v>
      </c>
      <c r="C31" s="26">
        <v>55.879999999999988</v>
      </c>
      <c r="D31" s="26">
        <v>53.339999999999996</v>
      </c>
      <c r="E31" s="26">
        <v>119.38</v>
      </c>
      <c r="F31" s="26">
        <v>330.19999999999993</v>
      </c>
      <c r="G31" s="26">
        <v>246.37999999999988</v>
      </c>
      <c r="H31" s="26">
        <v>386.0800000000001</v>
      </c>
      <c r="I31" s="26">
        <v>246.38000000000005</v>
      </c>
      <c r="J31" s="26">
        <v>223.52000000000004</v>
      </c>
      <c r="K31" s="26">
        <v>332.74</v>
      </c>
      <c r="L31" s="26">
        <v>535.94000000000005</v>
      </c>
      <c r="M31" s="26">
        <v>109.22000000000003</v>
      </c>
      <c r="N31" s="235">
        <f t="shared" si="1"/>
        <v>2725.42</v>
      </c>
      <c r="O31" s="144">
        <f t="shared" si="2"/>
        <v>57</v>
      </c>
      <c r="P31" s="13"/>
    </row>
    <row r="32" spans="1:16" ht="14.25" x14ac:dyDescent="0.2">
      <c r="A32" s="138">
        <v>1975</v>
      </c>
      <c r="B32" s="26">
        <v>91.440000000000012</v>
      </c>
      <c r="C32" s="26">
        <v>20.319999999999997</v>
      </c>
      <c r="D32" s="26">
        <v>71.12</v>
      </c>
      <c r="E32" s="26">
        <v>68.579999999999984</v>
      </c>
      <c r="F32" s="26">
        <v>447.04000000000008</v>
      </c>
      <c r="G32" s="26">
        <v>299.72000000000003</v>
      </c>
      <c r="H32" s="26">
        <v>452.12000000000012</v>
      </c>
      <c r="I32" s="26">
        <v>307.34000000000015</v>
      </c>
      <c r="J32" s="26">
        <v>253.99999999999997</v>
      </c>
      <c r="K32" s="26">
        <v>480.06000000000006</v>
      </c>
      <c r="L32" s="26">
        <v>421.64000000000004</v>
      </c>
      <c r="M32" s="26">
        <v>548.64</v>
      </c>
      <c r="N32" s="235">
        <f t="shared" si="1"/>
        <v>3462.02</v>
      </c>
      <c r="O32" s="144">
        <f t="shared" si="2"/>
        <v>22</v>
      </c>
      <c r="P32" s="13"/>
    </row>
    <row r="33" spans="1:16" ht="14.25" x14ac:dyDescent="0.2">
      <c r="A33" s="138">
        <v>1976</v>
      </c>
      <c r="B33" s="26">
        <v>55.879999999999988</v>
      </c>
      <c r="C33" s="26">
        <v>81.28000000000003</v>
      </c>
      <c r="D33" s="26">
        <v>88.899999999999991</v>
      </c>
      <c r="E33" s="26">
        <v>256.53999999999996</v>
      </c>
      <c r="F33" s="26">
        <v>170.18</v>
      </c>
      <c r="G33" s="26">
        <v>238.76000000000002</v>
      </c>
      <c r="H33" s="26">
        <v>142.24000000000004</v>
      </c>
      <c r="I33" s="26">
        <v>261.62</v>
      </c>
      <c r="J33" s="26">
        <v>449.58</v>
      </c>
      <c r="K33" s="26">
        <v>411.48000000000008</v>
      </c>
      <c r="L33" s="26">
        <v>317.50000000000006</v>
      </c>
      <c r="M33" s="26">
        <v>76.199999999999989</v>
      </c>
      <c r="N33" s="235">
        <f t="shared" si="1"/>
        <v>2550.16</v>
      </c>
      <c r="O33" s="144">
        <f t="shared" si="2"/>
        <v>62</v>
      </c>
      <c r="P33" s="13"/>
    </row>
    <row r="34" spans="1:16" ht="14.25" x14ac:dyDescent="0.2">
      <c r="A34" s="138">
        <v>1977</v>
      </c>
      <c r="B34" s="26">
        <v>129.54000000000002</v>
      </c>
      <c r="C34" s="26">
        <v>35.559999999999995</v>
      </c>
      <c r="D34" s="26">
        <v>30.479999999999997</v>
      </c>
      <c r="E34" s="26">
        <v>71.120000000000019</v>
      </c>
      <c r="F34" s="26">
        <v>177.8</v>
      </c>
      <c r="G34" s="26">
        <v>271.78000000000003</v>
      </c>
      <c r="H34" s="26">
        <v>314.95999999999992</v>
      </c>
      <c r="I34" s="26">
        <v>421.64000000000004</v>
      </c>
      <c r="J34" s="26">
        <v>345.44000000000005</v>
      </c>
      <c r="K34" s="26">
        <v>342.89999999999992</v>
      </c>
      <c r="L34" s="26">
        <v>287.02000000000004</v>
      </c>
      <c r="M34" s="26">
        <v>269.24000000000007</v>
      </c>
      <c r="N34" s="235">
        <f t="shared" si="1"/>
        <v>2697.4800000000005</v>
      </c>
      <c r="O34" s="144">
        <f t="shared" si="2"/>
        <v>59</v>
      </c>
      <c r="P34" s="13"/>
    </row>
    <row r="35" spans="1:16" ht="14.25" x14ac:dyDescent="0.2">
      <c r="A35" s="138">
        <v>1978</v>
      </c>
      <c r="B35" s="26">
        <v>73.66</v>
      </c>
      <c r="C35" s="26">
        <v>93.980000000000018</v>
      </c>
      <c r="D35" s="26">
        <v>83.82</v>
      </c>
      <c r="E35" s="26">
        <v>393.7000000000001</v>
      </c>
      <c r="F35" s="26">
        <v>358.1400000000001</v>
      </c>
      <c r="G35" s="26">
        <v>332.74000000000007</v>
      </c>
      <c r="H35" s="26">
        <v>289.56</v>
      </c>
      <c r="I35" s="26">
        <v>327.66000000000003</v>
      </c>
      <c r="J35" s="26">
        <v>279.39999999999998</v>
      </c>
      <c r="K35" s="26">
        <v>251.45999999999998</v>
      </c>
      <c r="L35" s="26">
        <v>325.12000000000006</v>
      </c>
      <c r="M35" s="26">
        <v>154.93999999999997</v>
      </c>
      <c r="N35" s="235">
        <f t="shared" si="1"/>
        <v>2964.1800000000003</v>
      </c>
      <c r="O35" s="144">
        <f t="shared" si="2"/>
        <v>45</v>
      </c>
      <c r="P35" s="13"/>
    </row>
    <row r="36" spans="1:16" ht="14.25" x14ac:dyDescent="0.2">
      <c r="A36" s="138">
        <v>1979</v>
      </c>
      <c r="B36" s="26">
        <v>25.4</v>
      </c>
      <c r="C36" s="26">
        <v>78.740000000000023</v>
      </c>
      <c r="D36" s="26">
        <v>60.959999999999994</v>
      </c>
      <c r="E36" s="26">
        <v>299.72000000000003</v>
      </c>
      <c r="F36" s="26">
        <v>292.10000000000002</v>
      </c>
      <c r="G36" s="26">
        <v>269.24</v>
      </c>
      <c r="H36" s="26">
        <v>248.92000000000002</v>
      </c>
      <c r="I36" s="26">
        <v>127.00000000000004</v>
      </c>
      <c r="J36" s="26">
        <v>134.62</v>
      </c>
      <c r="K36" s="26">
        <v>304.80000000000013</v>
      </c>
      <c r="L36" s="26">
        <v>401.32000000000005</v>
      </c>
      <c r="M36" s="26">
        <v>490.22</v>
      </c>
      <c r="N36" s="235">
        <f t="shared" si="1"/>
        <v>2733.0400000000009</v>
      </c>
      <c r="O36" s="144">
        <f t="shared" si="2"/>
        <v>56</v>
      </c>
      <c r="P36" s="13"/>
    </row>
    <row r="37" spans="1:16" ht="14.25" x14ac:dyDescent="0.2">
      <c r="A37" s="138">
        <v>1980</v>
      </c>
      <c r="B37" s="26">
        <v>38.099999999999994</v>
      </c>
      <c r="C37" s="26">
        <v>124.46000000000004</v>
      </c>
      <c r="D37" s="26">
        <v>30.479999999999997</v>
      </c>
      <c r="E37" s="26">
        <v>109.22000000000001</v>
      </c>
      <c r="F37" s="26">
        <v>467.36000000000013</v>
      </c>
      <c r="G37" s="26">
        <v>444.50000000000011</v>
      </c>
      <c r="H37" s="26">
        <v>134.62</v>
      </c>
      <c r="I37" s="26">
        <v>193.04000000000002</v>
      </c>
      <c r="J37" s="26">
        <v>256.53999999999996</v>
      </c>
      <c r="K37" s="26">
        <v>355.59999999999997</v>
      </c>
      <c r="L37" s="26">
        <v>345.44000000000005</v>
      </c>
      <c r="M37" s="26">
        <v>299.71999999999997</v>
      </c>
      <c r="N37" s="235">
        <f t="shared" si="1"/>
        <v>2799.08</v>
      </c>
      <c r="O37" s="144">
        <f t="shared" si="2"/>
        <v>53</v>
      </c>
      <c r="P37" s="13"/>
    </row>
    <row r="38" spans="1:16" ht="14.25" x14ac:dyDescent="0.2">
      <c r="A38" s="138">
        <v>1981</v>
      </c>
      <c r="B38" s="26">
        <v>172.72000000000003</v>
      </c>
      <c r="C38" s="26">
        <v>104.14000000000001</v>
      </c>
      <c r="D38" s="26">
        <v>129.54000000000002</v>
      </c>
      <c r="E38" s="26">
        <v>960.12</v>
      </c>
      <c r="F38" s="26">
        <v>287.0200000000001</v>
      </c>
      <c r="G38" s="26">
        <v>320.03999999999996</v>
      </c>
      <c r="H38" s="26">
        <v>469.90000000000009</v>
      </c>
      <c r="I38" s="26">
        <v>302.26</v>
      </c>
      <c r="J38" s="26">
        <v>165.1</v>
      </c>
      <c r="K38" s="26">
        <v>248.92000000000002</v>
      </c>
      <c r="L38" s="26">
        <v>436.88000000000005</v>
      </c>
      <c r="M38" s="26">
        <v>487.68000000000006</v>
      </c>
      <c r="N38" s="235">
        <f t="shared" si="1"/>
        <v>4084.3199999999997</v>
      </c>
      <c r="O38" s="144">
        <f t="shared" si="2"/>
        <v>5</v>
      </c>
      <c r="P38" s="13"/>
    </row>
    <row r="39" spans="1:16" ht="14.25" x14ac:dyDescent="0.2">
      <c r="A39" s="138">
        <v>1982</v>
      </c>
      <c r="B39" s="26">
        <v>129.54000000000005</v>
      </c>
      <c r="C39" s="26">
        <v>63.499999999999986</v>
      </c>
      <c r="D39" s="26">
        <v>25.4</v>
      </c>
      <c r="E39" s="26">
        <v>254.00000000000009</v>
      </c>
      <c r="F39" s="26">
        <v>175.25999999999996</v>
      </c>
      <c r="G39" s="26">
        <v>289.56000000000006</v>
      </c>
      <c r="H39" s="26">
        <v>419.1</v>
      </c>
      <c r="I39" s="26">
        <v>360.67999999999995</v>
      </c>
      <c r="J39" s="26">
        <v>203.20000000000007</v>
      </c>
      <c r="K39" s="26">
        <v>312.42000000000007</v>
      </c>
      <c r="L39" s="26">
        <v>144.78000000000003</v>
      </c>
      <c r="M39" s="26">
        <v>149.86000000000001</v>
      </c>
      <c r="N39" s="235">
        <f t="shared" si="1"/>
        <v>2527.3000000000002</v>
      </c>
      <c r="O39" s="144">
        <f t="shared" si="2"/>
        <v>63</v>
      </c>
      <c r="P39" s="13"/>
    </row>
    <row r="40" spans="1:16" ht="14.25" x14ac:dyDescent="0.2">
      <c r="A40" s="138">
        <v>1983</v>
      </c>
      <c r="B40" s="26">
        <v>60.959999999999994</v>
      </c>
      <c r="C40" s="26">
        <v>2.54</v>
      </c>
      <c r="D40" s="26">
        <v>17.78</v>
      </c>
      <c r="E40" s="26">
        <v>241.3</v>
      </c>
      <c r="F40" s="26">
        <v>383.53999999999991</v>
      </c>
      <c r="G40" s="26">
        <v>218.44</v>
      </c>
      <c r="H40" s="26">
        <v>205.74000000000004</v>
      </c>
      <c r="I40" s="26">
        <v>327.66000000000003</v>
      </c>
      <c r="J40" s="26">
        <v>365.76000000000005</v>
      </c>
      <c r="K40" s="26">
        <v>314.96000000000009</v>
      </c>
      <c r="L40" s="26">
        <v>299.72000000000008</v>
      </c>
      <c r="M40" s="26">
        <v>843.27999999999986</v>
      </c>
      <c r="N40" s="235">
        <f t="shared" si="1"/>
        <v>3281.6800000000003</v>
      </c>
      <c r="O40" s="144">
        <f t="shared" si="2"/>
        <v>34</v>
      </c>
      <c r="P40" s="13"/>
    </row>
    <row r="41" spans="1:16" ht="14.25" x14ac:dyDescent="0.2">
      <c r="A41" s="138">
        <v>1984</v>
      </c>
      <c r="B41" s="26">
        <v>157.47999999999999</v>
      </c>
      <c r="C41" s="26">
        <v>78.740000000000009</v>
      </c>
      <c r="D41" s="26">
        <v>27.939999999999998</v>
      </c>
      <c r="E41" s="26">
        <v>71.12</v>
      </c>
      <c r="F41" s="26">
        <v>254.00000000000003</v>
      </c>
      <c r="G41" s="26">
        <v>485.14000000000004</v>
      </c>
      <c r="H41" s="26">
        <v>388.62000000000006</v>
      </c>
      <c r="I41" s="26">
        <v>551.18000000000006</v>
      </c>
      <c r="J41" s="26">
        <v>259.08</v>
      </c>
      <c r="K41" s="26">
        <v>337.81999999999994</v>
      </c>
      <c r="L41" s="26">
        <v>452.12000000000006</v>
      </c>
      <c r="M41" s="26">
        <v>299.72000000000008</v>
      </c>
      <c r="N41" s="235">
        <f t="shared" si="1"/>
        <v>3362.96</v>
      </c>
      <c r="O41" s="144">
        <f t="shared" si="2"/>
        <v>33</v>
      </c>
      <c r="P41" s="13"/>
    </row>
    <row r="42" spans="1:16" ht="14.25" x14ac:dyDescent="0.2">
      <c r="A42" s="138">
        <v>1985</v>
      </c>
      <c r="B42" s="26">
        <v>106.68</v>
      </c>
      <c r="C42" s="26">
        <v>63.499999999999993</v>
      </c>
      <c r="D42" s="26">
        <v>48.26</v>
      </c>
      <c r="E42" s="26">
        <v>63.499999999999993</v>
      </c>
      <c r="F42" s="26">
        <v>368.30000000000007</v>
      </c>
      <c r="G42" s="26">
        <v>431.80000000000024</v>
      </c>
      <c r="H42" s="26">
        <v>236.22</v>
      </c>
      <c r="I42" s="26">
        <v>215.89999999999998</v>
      </c>
      <c r="J42" s="26">
        <v>416.56000000000006</v>
      </c>
      <c r="K42" s="26">
        <v>259.08</v>
      </c>
      <c r="L42" s="26">
        <v>322.5800000000001</v>
      </c>
      <c r="M42" s="26">
        <v>492.76000000000022</v>
      </c>
      <c r="N42" s="235">
        <f t="shared" si="1"/>
        <v>3025.1400000000003</v>
      </c>
      <c r="O42" s="144">
        <f t="shared" si="2"/>
        <v>43</v>
      </c>
      <c r="P42" s="13"/>
    </row>
    <row r="43" spans="1:16" ht="14.25" x14ac:dyDescent="0.2">
      <c r="A43" s="138">
        <v>1986</v>
      </c>
      <c r="B43" s="26">
        <v>124.46000000000002</v>
      </c>
      <c r="C43" s="26">
        <v>40.64</v>
      </c>
      <c r="D43" s="26">
        <v>53.339999999999989</v>
      </c>
      <c r="E43" s="26">
        <v>416.56000000000012</v>
      </c>
      <c r="F43" s="26">
        <v>391.16</v>
      </c>
      <c r="G43" s="26">
        <v>368.3</v>
      </c>
      <c r="H43" s="26">
        <v>137.15999999999997</v>
      </c>
      <c r="I43" s="26">
        <v>287.02</v>
      </c>
      <c r="J43" s="26">
        <v>309.88000000000005</v>
      </c>
      <c r="K43" s="26">
        <v>299.72000000000014</v>
      </c>
      <c r="L43" s="26">
        <v>340.36</v>
      </c>
      <c r="M43" s="26">
        <v>91.439999999999984</v>
      </c>
      <c r="N43" s="235">
        <f t="shared" si="1"/>
        <v>2860.0400000000004</v>
      </c>
      <c r="O43" s="144">
        <f t="shared" si="2"/>
        <v>49</v>
      </c>
      <c r="P43" s="13"/>
    </row>
    <row r="44" spans="1:16" ht="14.25" x14ac:dyDescent="0.2">
      <c r="A44" s="138">
        <v>1987</v>
      </c>
      <c r="B44" s="26">
        <v>81.28</v>
      </c>
      <c r="C44" s="26">
        <v>76.2</v>
      </c>
      <c r="D44" s="26">
        <v>27.939999999999998</v>
      </c>
      <c r="E44" s="26">
        <v>624.84</v>
      </c>
      <c r="F44" s="26">
        <v>439.42</v>
      </c>
      <c r="G44" s="26">
        <v>320.03999999999996</v>
      </c>
      <c r="H44" s="26">
        <v>373.38000000000011</v>
      </c>
      <c r="I44" s="26">
        <v>398.78000000000009</v>
      </c>
      <c r="J44" s="26">
        <v>345.44000000000005</v>
      </c>
      <c r="K44" s="26">
        <v>568.96</v>
      </c>
      <c r="L44" s="26">
        <v>523.24000000000012</v>
      </c>
      <c r="M44" s="26">
        <v>208.28</v>
      </c>
      <c r="N44" s="235">
        <f t="shared" si="1"/>
        <v>3987.8000000000006</v>
      </c>
      <c r="O44" s="144">
        <f t="shared" si="2"/>
        <v>8</v>
      </c>
      <c r="P44" s="13"/>
    </row>
    <row r="45" spans="1:16" ht="14.25" x14ac:dyDescent="0.2">
      <c r="A45" s="138">
        <v>1988</v>
      </c>
      <c r="B45" s="26">
        <v>43.179999999999993</v>
      </c>
      <c r="C45" s="26">
        <v>165.10000000000005</v>
      </c>
      <c r="D45" s="26">
        <v>63.499999999999993</v>
      </c>
      <c r="E45" s="26">
        <v>60.96</v>
      </c>
      <c r="F45" s="26">
        <v>363.2200000000002</v>
      </c>
      <c r="G45" s="26">
        <v>170.18</v>
      </c>
      <c r="H45" s="26">
        <v>675.64</v>
      </c>
      <c r="I45" s="26">
        <v>408.94000000000017</v>
      </c>
      <c r="J45" s="26">
        <v>256.54000000000002</v>
      </c>
      <c r="K45" s="26">
        <v>629.91999999999996</v>
      </c>
      <c r="L45" s="26">
        <v>297.18</v>
      </c>
      <c r="M45" s="26">
        <v>259.08</v>
      </c>
      <c r="N45" s="235">
        <f t="shared" si="1"/>
        <v>3393.44</v>
      </c>
      <c r="O45" s="144">
        <f t="shared" si="2"/>
        <v>32</v>
      </c>
      <c r="P45" s="13"/>
    </row>
    <row r="46" spans="1:16" ht="14.25" x14ac:dyDescent="0.2">
      <c r="A46" s="138">
        <v>1989</v>
      </c>
      <c r="B46" s="26">
        <v>116.84000000000007</v>
      </c>
      <c r="C46" s="26">
        <v>259.08000000000004</v>
      </c>
      <c r="D46" s="26">
        <v>35.559999999999995</v>
      </c>
      <c r="E46" s="26">
        <v>53.339999999999996</v>
      </c>
      <c r="F46" s="26">
        <v>416.56</v>
      </c>
      <c r="G46" s="26">
        <v>350.52</v>
      </c>
      <c r="H46" s="26">
        <v>525.78</v>
      </c>
      <c r="I46" s="26">
        <v>467.36000000000007</v>
      </c>
      <c r="J46" s="26">
        <v>269.24</v>
      </c>
      <c r="K46" s="26">
        <v>424.18</v>
      </c>
      <c r="L46" s="26">
        <v>464.82000000000005</v>
      </c>
      <c r="M46" s="26">
        <v>289.56</v>
      </c>
      <c r="N46" s="235">
        <f t="shared" si="1"/>
        <v>3672.8399999999997</v>
      </c>
      <c r="O46" s="144">
        <f t="shared" si="2"/>
        <v>14</v>
      </c>
      <c r="P46" s="13"/>
    </row>
    <row r="47" spans="1:16" ht="14.25" x14ac:dyDescent="0.2">
      <c r="A47" s="138">
        <v>1990</v>
      </c>
      <c r="B47" s="26">
        <v>205.73999999999998</v>
      </c>
      <c r="C47" s="26">
        <v>63.499999999999986</v>
      </c>
      <c r="D47" s="26">
        <v>144.78000000000003</v>
      </c>
      <c r="E47" s="26">
        <v>91.44</v>
      </c>
      <c r="F47" s="26">
        <v>490.21999999999986</v>
      </c>
      <c r="G47" s="26">
        <v>223.51999999999998</v>
      </c>
      <c r="H47" s="26">
        <v>246.37999999999994</v>
      </c>
      <c r="I47" s="26">
        <v>393.7</v>
      </c>
      <c r="J47" s="26">
        <v>309.87999999999994</v>
      </c>
      <c r="K47" s="26">
        <v>530.86000000000013</v>
      </c>
      <c r="L47" s="26">
        <v>297.18000000000006</v>
      </c>
      <c r="M47" s="26">
        <v>233.68</v>
      </c>
      <c r="N47" s="235">
        <f t="shared" si="1"/>
        <v>3230.8799999999997</v>
      </c>
      <c r="O47" s="144">
        <f t="shared" si="2"/>
        <v>39</v>
      </c>
      <c r="P47" s="13"/>
    </row>
    <row r="48" spans="1:16" ht="14.25" x14ac:dyDescent="0.2">
      <c r="A48" s="138">
        <v>1991</v>
      </c>
      <c r="B48" s="26">
        <v>93.980000000000018</v>
      </c>
      <c r="C48" s="26">
        <v>71.11999999999999</v>
      </c>
      <c r="D48" s="26">
        <v>83.820000000000022</v>
      </c>
      <c r="E48" s="26">
        <v>170.18</v>
      </c>
      <c r="F48" s="26">
        <v>604.51999999999975</v>
      </c>
      <c r="G48" s="26">
        <v>256.54000000000002</v>
      </c>
      <c r="H48" s="26">
        <v>246.38</v>
      </c>
      <c r="I48" s="26">
        <v>213.36</v>
      </c>
      <c r="J48" s="26">
        <v>464.82000000000011</v>
      </c>
      <c r="K48" s="26">
        <v>205.74</v>
      </c>
      <c r="L48" s="26">
        <v>769.62000000000012</v>
      </c>
      <c r="M48" s="26">
        <v>243.84000000000003</v>
      </c>
      <c r="N48" s="235">
        <f t="shared" si="1"/>
        <v>3423.92</v>
      </c>
      <c r="O48" s="144">
        <f t="shared" si="2"/>
        <v>27</v>
      </c>
      <c r="P48" s="13"/>
    </row>
    <row r="49" spans="1:16" ht="14.25" x14ac:dyDescent="0.2">
      <c r="A49" s="138">
        <v>1992</v>
      </c>
      <c r="B49" s="26">
        <v>71.11999999999999</v>
      </c>
      <c r="C49" s="26">
        <v>40.64</v>
      </c>
      <c r="D49" s="26">
        <v>43.18</v>
      </c>
      <c r="E49" s="26">
        <v>269.24000000000007</v>
      </c>
      <c r="F49" s="26">
        <v>713.74</v>
      </c>
      <c r="G49" s="26">
        <v>365.76000000000005</v>
      </c>
      <c r="H49" s="26">
        <v>360.68000000000006</v>
      </c>
      <c r="I49" s="26">
        <v>518.16000000000008</v>
      </c>
      <c r="J49" s="26">
        <v>347.98</v>
      </c>
      <c r="K49" s="26">
        <v>259.08</v>
      </c>
      <c r="L49" s="26">
        <v>314.96000000000015</v>
      </c>
      <c r="M49" s="26">
        <v>238.76</v>
      </c>
      <c r="N49" s="235">
        <f t="shared" si="1"/>
        <v>3543.3</v>
      </c>
      <c r="O49" s="144">
        <f t="shared" si="2"/>
        <v>19</v>
      </c>
      <c r="P49" s="13"/>
    </row>
    <row r="50" spans="1:16" ht="14.25" x14ac:dyDescent="0.2">
      <c r="A50" s="138">
        <v>1993</v>
      </c>
      <c r="B50" s="26">
        <v>167.64000000000004</v>
      </c>
      <c r="C50" s="26">
        <v>27.939999999999998</v>
      </c>
      <c r="D50" s="26">
        <v>274.32</v>
      </c>
      <c r="E50" s="26">
        <v>424.18</v>
      </c>
      <c r="F50" s="26">
        <v>264.16000000000003</v>
      </c>
      <c r="G50" s="26">
        <v>533.40000000000009</v>
      </c>
      <c r="H50" s="26">
        <v>269.24</v>
      </c>
      <c r="I50" s="26">
        <v>208.28</v>
      </c>
      <c r="J50" s="26">
        <v>457.20000000000005</v>
      </c>
      <c r="K50" s="26">
        <v>518.16000000000008</v>
      </c>
      <c r="L50" s="26">
        <v>386.08000000000004</v>
      </c>
      <c r="M50" s="26">
        <v>220.98</v>
      </c>
      <c r="N50" s="235">
        <f t="shared" si="1"/>
        <v>3751.5800000000004</v>
      </c>
      <c r="O50" s="144">
        <f t="shared" si="2"/>
        <v>12</v>
      </c>
      <c r="P50" s="13"/>
    </row>
    <row r="51" spans="1:16" ht="14.25" x14ac:dyDescent="0.2">
      <c r="A51" s="138">
        <v>1994</v>
      </c>
      <c r="B51" s="26">
        <v>58.419999999999995</v>
      </c>
      <c r="C51" s="26">
        <v>66.039999999999992</v>
      </c>
      <c r="D51" s="26">
        <v>157.48000000000002</v>
      </c>
      <c r="E51" s="26">
        <v>66.039999999999992</v>
      </c>
      <c r="F51" s="26">
        <v>492.76000000000005</v>
      </c>
      <c r="G51" s="26">
        <v>599.43999999999983</v>
      </c>
      <c r="H51" s="26">
        <v>256.54000000000002</v>
      </c>
      <c r="I51" s="26">
        <v>452.12</v>
      </c>
      <c r="J51" s="26">
        <v>251.46000000000004</v>
      </c>
      <c r="K51" s="26">
        <v>322.58</v>
      </c>
      <c r="L51" s="26">
        <v>553.72</v>
      </c>
      <c r="M51" s="26">
        <v>132.07999999999998</v>
      </c>
      <c r="N51" s="235">
        <f t="shared" si="1"/>
        <v>3408.6799999999994</v>
      </c>
      <c r="O51" s="144">
        <f t="shared" si="2"/>
        <v>30</v>
      </c>
      <c r="P51" s="13"/>
    </row>
    <row r="52" spans="1:16" ht="14.25" x14ac:dyDescent="0.2">
      <c r="A52" s="138">
        <v>1995</v>
      </c>
      <c r="B52" s="26">
        <v>165.1</v>
      </c>
      <c r="C52" s="26">
        <v>17.78</v>
      </c>
      <c r="D52" s="26">
        <v>27.939999999999998</v>
      </c>
      <c r="E52" s="26">
        <v>139.70000000000002</v>
      </c>
      <c r="F52" s="26">
        <v>299.72000000000003</v>
      </c>
      <c r="G52" s="26">
        <v>543.56000000000006</v>
      </c>
      <c r="H52" s="26">
        <v>490.22000000000008</v>
      </c>
      <c r="I52" s="26">
        <v>175.26</v>
      </c>
      <c r="J52" s="26">
        <v>238.76000000000005</v>
      </c>
      <c r="K52" s="26">
        <v>269.24</v>
      </c>
      <c r="L52" s="26">
        <v>525.78</v>
      </c>
      <c r="M52" s="26">
        <v>556.26</v>
      </c>
      <c r="N52" s="235">
        <f t="shared" si="1"/>
        <v>3449.3200000000006</v>
      </c>
      <c r="O52" s="144">
        <f t="shared" si="2"/>
        <v>24</v>
      </c>
      <c r="P52" s="13"/>
    </row>
    <row r="53" spans="1:16" ht="14.25" x14ac:dyDescent="0.2">
      <c r="A53" s="138">
        <v>1996</v>
      </c>
      <c r="B53" s="26">
        <v>558.79999999999995</v>
      </c>
      <c r="C53" s="26">
        <v>165.10000000000002</v>
      </c>
      <c r="D53" s="26">
        <v>106.68000000000005</v>
      </c>
      <c r="E53" s="26">
        <v>251.45999999999998</v>
      </c>
      <c r="F53" s="26">
        <v>581.6600000000002</v>
      </c>
      <c r="G53" s="26">
        <v>312.42</v>
      </c>
      <c r="H53" s="26">
        <v>276.86</v>
      </c>
      <c r="I53" s="26">
        <v>347.98000000000008</v>
      </c>
      <c r="J53" s="26">
        <v>213.36</v>
      </c>
      <c r="K53" s="26">
        <v>269.24</v>
      </c>
      <c r="L53" s="26">
        <v>736.59999999999991</v>
      </c>
      <c r="M53" s="26">
        <v>414.02000000000004</v>
      </c>
      <c r="N53" s="235">
        <f t="shared" si="1"/>
        <v>4234.18</v>
      </c>
      <c r="O53" s="144">
        <f t="shared" si="2"/>
        <v>2</v>
      </c>
      <c r="P53" s="13"/>
    </row>
    <row r="54" spans="1:16" ht="14.25" x14ac:dyDescent="0.2">
      <c r="A54" s="138">
        <v>1997</v>
      </c>
      <c r="B54" s="26">
        <v>55.879999999999995</v>
      </c>
      <c r="C54" s="26">
        <v>139.70000000000002</v>
      </c>
      <c r="D54" s="26">
        <v>40.64</v>
      </c>
      <c r="E54" s="26">
        <v>33.019999999999996</v>
      </c>
      <c r="F54" s="26">
        <v>490.22</v>
      </c>
      <c r="G54" s="26">
        <v>264.15999999999997</v>
      </c>
      <c r="H54" s="26">
        <v>200.66000000000003</v>
      </c>
      <c r="I54" s="26">
        <v>167.64</v>
      </c>
      <c r="J54" s="26">
        <v>177.80000000000004</v>
      </c>
      <c r="K54" s="26">
        <v>284.48</v>
      </c>
      <c r="L54" s="26">
        <v>101.6</v>
      </c>
      <c r="M54" s="26">
        <v>40.64</v>
      </c>
      <c r="N54" s="235">
        <f t="shared" si="1"/>
        <v>1996.44</v>
      </c>
      <c r="O54" s="144">
        <f t="shared" si="2"/>
        <v>65</v>
      </c>
      <c r="P54" s="13"/>
    </row>
    <row r="55" spans="1:16" ht="14.25" x14ac:dyDescent="0.2">
      <c r="A55" s="138">
        <v>1998</v>
      </c>
      <c r="B55" s="26">
        <v>55.879999999999995</v>
      </c>
      <c r="C55" s="26">
        <v>12.7</v>
      </c>
      <c r="D55" s="26">
        <v>38.1</v>
      </c>
      <c r="E55" s="26">
        <v>365.7600000000001</v>
      </c>
      <c r="F55" s="26">
        <v>279.40000000000003</v>
      </c>
      <c r="G55" s="26">
        <v>332.74000000000007</v>
      </c>
      <c r="H55" s="26">
        <v>391.16000000000008</v>
      </c>
      <c r="I55" s="26">
        <v>350.5200000000001</v>
      </c>
      <c r="J55" s="26">
        <v>414.02000000000004</v>
      </c>
      <c r="K55" s="26">
        <v>289.56</v>
      </c>
      <c r="L55" s="26">
        <v>246.37999999999997</v>
      </c>
      <c r="M55" s="26">
        <v>480.06</v>
      </c>
      <c r="N55" s="235">
        <f t="shared" si="1"/>
        <v>3256.28</v>
      </c>
      <c r="O55" s="144">
        <f t="shared" si="2"/>
        <v>36</v>
      </c>
      <c r="P55" s="13"/>
    </row>
    <row r="56" spans="1:16" ht="14.25" x14ac:dyDescent="0.2">
      <c r="A56" s="138">
        <v>1999</v>
      </c>
      <c r="B56" s="26">
        <v>93.98</v>
      </c>
      <c r="C56" s="26">
        <v>116.84000000000002</v>
      </c>
      <c r="D56" s="26">
        <v>157.48000000000002</v>
      </c>
      <c r="E56" s="26">
        <v>264.15999999999997</v>
      </c>
      <c r="F56" s="26">
        <v>393.70000000000005</v>
      </c>
      <c r="G56" s="26">
        <v>309.88000000000005</v>
      </c>
      <c r="H56" s="26">
        <v>492.7600000000001</v>
      </c>
      <c r="I56" s="26">
        <v>276.86</v>
      </c>
      <c r="J56" s="26">
        <v>254</v>
      </c>
      <c r="K56" s="26">
        <v>335.28000000000003</v>
      </c>
      <c r="L56" s="26">
        <v>439.42000000000007</v>
      </c>
      <c r="M56" s="26">
        <v>1051.5600000000004</v>
      </c>
      <c r="N56" s="235">
        <f t="shared" si="1"/>
        <v>4185.920000000001</v>
      </c>
      <c r="O56" s="144">
        <f t="shared" si="2"/>
        <v>4</v>
      </c>
      <c r="P56" s="13"/>
    </row>
    <row r="57" spans="1:16" ht="14.25" x14ac:dyDescent="0.2">
      <c r="A57" s="138">
        <v>2000</v>
      </c>
      <c r="B57" s="26">
        <v>246.38000000000002</v>
      </c>
      <c r="C57" s="26">
        <v>76.200000000000017</v>
      </c>
      <c r="D57" s="26">
        <v>93.98</v>
      </c>
      <c r="E57" s="26">
        <v>152.4</v>
      </c>
      <c r="F57" s="26">
        <v>355.6</v>
      </c>
      <c r="G57" s="26">
        <v>518.16000000000008</v>
      </c>
      <c r="H57" s="26">
        <v>256.54000000000002</v>
      </c>
      <c r="I57" s="26">
        <v>375.92</v>
      </c>
      <c r="J57" s="26">
        <v>142.23999999999998</v>
      </c>
      <c r="K57" s="26">
        <v>454.66</v>
      </c>
      <c r="L57" s="26">
        <v>317.50000000000006</v>
      </c>
      <c r="M57" s="26">
        <v>787.4</v>
      </c>
      <c r="N57" s="235">
        <f t="shared" si="1"/>
        <v>3776.98</v>
      </c>
      <c r="O57" s="144">
        <f t="shared" si="2"/>
        <v>10</v>
      </c>
      <c r="P57" s="13"/>
    </row>
    <row r="58" spans="1:16" ht="14.25" x14ac:dyDescent="0.2">
      <c r="A58" s="138">
        <v>2001</v>
      </c>
      <c r="B58" s="26">
        <v>81.280000000000015</v>
      </c>
      <c r="C58" s="26">
        <v>35.56</v>
      </c>
      <c r="D58" s="26">
        <v>71.12</v>
      </c>
      <c r="E58" s="26">
        <v>73.66</v>
      </c>
      <c r="F58" s="26">
        <v>185.42</v>
      </c>
      <c r="G58" s="26">
        <v>307.34000000000009</v>
      </c>
      <c r="H58" s="26">
        <v>447.04</v>
      </c>
      <c r="I58" s="26">
        <v>271.78000000000003</v>
      </c>
      <c r="J58" s="26">
        <v>340.36</v>
      </c>
      <c r="K58" s="26">
        <v>241.3</v>
      </c>
      <c r="L58" s="26">
        <v>353.06000000000006</v>
      </c>
      <c r="M58" s="26">
        <v>637.54000000000008</v>
      </c>
      <c r="N58" s="235">
        <f t="shared" si="1"/>
        <v>3045.46</v>
      </c>
      <c r="O58" s="144">
        <f t="shared" si="2"/>
        <v>42</v>
      </c>
    </row>
    <row r="59" spans="1:16" ht="14.25" x14ac:dyDescent="0.2">
      <c r="A59" s="138">
        <v>2002</v>
      </c>
      <c r="B59" s="26">
        <v>104.14000000000003</v>
      </c>
      <c r="C59" s="26">
        <v>71.12</v>
      </c>
      <c r="D59" s="26">
        <v>119.38000000000002</v>
      </c>
      <c r="E59" s="26">
        <v>401.32</v>
      </c>
      <c r="F59" s="26">
        <v>256.53999999999996</v>
      </c>
      <c r="G59" s="26">
        <v>205.73999999999995</v>
      </c>
      <c r="H59" s="26">
        <v>424.18000000000006</v>
      </c>
      <c r="I59" s="26">
        <v>312.42000000000007</v>
      </c>
      <c r="J59" s="26">
        <v>203.2</v>
      </c>
      <c r="K59" s="26">
        <v>416.55999999999995</v>
      </c>
      <c r="L59" s="26">
        <v>599.44000000000005</v>
      </c>
      <c r="M59" s="26">
        <v>101.6</v>
      </c>
      <c r="N59" s="235">
        <f t="shared" si="1"/>
        <v>3215.64</v>
      </c>
      <c r="O59" s="144">
        <f t="shared" si="2"/>
        <v>41</v>
      </c>
    </row>
    <row r="60" spans="1:16" ht="14.25" x14ac:dyDescent="0.2">
      <c r="A60" s="138">
        <v>2003</v>
      </c>
      <c r="B60" s="26">
        <v>38.099999999999994</v>
      </c>
      <c r="C60" s="26">
        <v>45.719999999999992</v>
      </c>
      <c r="D60" s="26">
        <v>15.24</v>
      </c>
      <c r="E60" s="26">
        <v>198.11999999999998</v>
      </c>
      <c r="F60" s="26">
        <v>393.70000000000005</v>
      </c>
      <c r="G60" s="26">
        <v>304.8</v>
      </c>
      <c r="H60" s="26">
        <v>266.7</v>
      </c>
      <c r="I60" s="26">
        <v>431.8</v>
      </c>
      <c r="J60" s="26">
        <v>259.08000000000004</v>
      </c>
      <c r="K60" s="26">
        <v>322.57999999999993</v>
      </c>
      <c r="L60" s="26">
        <v>665.48</v>
      </c>
      <c r="M60" s="26">
        <v>513.08000000000015</v>
      </c>
      <c r="N60" s="235">
        <f t="shared" si="1"/>
        <v>3454.4000000000005</v>
      </c>
      <c r="O60" s="144">
        <f t="shared" si="2"/>
        <v>23</v>
      </c>
    </row>
    <row r="61" spans="1:16" ht="14.25" x14ac:dyDescent="0.2">
      <c r="A61" s="138">
        <v>2004</v>
      </c>
      <c r="B61" s="26">
        <v>83.82</v>
      </c>
      <c r="C61" s="26">
        <v>30.479999999999997</v>
      </c>
      <c r="D61" s="26">
        <v>91.44</v>
      </c>
      <c r="E61" s="26">
        <v>251.46</v>
      </c>
      <c r="F61" s="26">
        <v>637.54000000000019</v>
      </c>
      <c r="G61" s="26">
        <v>403.86000000000007</v>
      </c>
      <c r="H61" s="26">
        <v>292.10000000000014</v>
      </c>
      <c r="I61" s="26">
        <v>279.39999999999998</v>
      </c>
      <c r="J61" s="26">
        <v>309.88000000000005</v>
      </c>
      <c r="K61" s="26">
        <v>452.11999999999995</v>
      </c>
      <c r="L61" s="26">
        <v>924.56</v>
      </c>
      <c r="M61" s="26">
        <v>284.48</v>
      </c>
      <c r="N61" s="235">
        <f t="shared" si="1"/>
        <v>4041.1400000000003</v>
      </c>
      <c r="O61" s="144">
        <f t="shared" si="2"/>
        <v>7</v>
      </c>
    </row>
    <row r="62" spans="1:16" ht="14.25" x14ac:dyDescent="0.2">
      <c r="A62" s="138">
        <v>2005</v>
      </c>
      <c r="B62" s="26">
        <v>289.56000000000006</v>
      </c>
      <c r="C62" s="26">
        <v>81.28</v>
      </c>
      <c r="D62" s="26">
        <v>71.12</v>
      </c>
      <c r="E62" s="26">
        <v>177.8</v>
      </c>
      <c r="F62" s="26">
        <v>160.02000000000001</v>
      </c>
      <c r="G62" s="26">
        <v>190.5</v>
      </c>
      <c r="H62" s="26">
        <v>307.34000000000003</v>
      </c>
      <c r="I62" s="26">
        <v>401.32</v>
      </c>
      <c r="J62" s="26">
        <v>439.4199999999999</v>
      </c>
      <c r="K62" s="26">
        <v>185.42000000000002</v>
      </c>
      <c r="L62" s="26">
        <v>391.15999999999991</v>
      </c>
      <c r="M62" s="26">
        <v>144.78</v>
      </c>
      <c r="N62" s="235">
        <f t="shared" si="1"/>
        <v>2839.72</v>
      </c>
      <c r="O62" s="144">
        <f t="shared" si="2"/>
        <v>50</v>
      </c>
    </row>
    <row r="63" spans="1:16" ht="14.25" x14ac:dyDescent="0.2">
      <c r="A63" s="138">
        <v>2006</v>
      </c>
      <c r="B63" s="26">
        <v>119.38000000000001</v>
      </c>
      <c r="C63" s="26">
        <v>76.199999999999989</v>
      </c>
      <c r="D63" s="26">
        <v>210.81999999999996</v>
      </c>
      <c r="E63" s="26">
        <v>259.08000000000004</v>
      </c>
      <c r="F63" s="26">
        <v>373.38</v>
      </c>
      <c r="G63" s="26">
        <v>243.84000000000003</v>
      </c>
      <c r="H63" s="26">
        <v>462.28000000000003</v>
      </c>
      <c r="I63" s="26">
        <v>403.85999999999996</v>
      </c>
      <c r="J63" s="26">
        <v>147.32000000000002</v>
      </c>
      <c r="K63" s="26">
        <v>304.8</v>
      </c>
      <c r="L63" s="26">
        <v>835.6600000000002</v>
      </c>
      <c r="M63" s="26">
        <v>228.60000000000005</v>
      </c>
      <c r="N63" s="235">
        <f t="shared" si="1"/>
        <v>3665.2200000000007</v>
      </c>
      <c r="O63" s="144">
        <f t="shared" si="2"/>
        <v>15</v>
      </c>
    </row>
    <row r="64" spans="1:16" ht="14.25" x14ac:dyDescent="0.2">
      <c r="A64" s="138">
        <v>2007</v>
      </c>
      <c r="B64" s="26">
        <v>83.820000000000007</v>
      </c>
      <c r="C64" s="26">
        <v>38.099999999999994</v>
      </c>
      <c r="D64" s="26">
        <v>30.479999999999997</v>
      </c>
      <c r="E64" s="26">
        <v>376</v>
      </c>
      <c r="F64" s="26">
        <v>347</v>
      </c>
      <c r="G64" s="26">
        <v>329</v>
      </c>
      <c r="H64" s="26">
        <v>491</v>
      </c>
      <c r="I64" s="26">
        <v>212</v>
      </c>
      <c r="J64" s="26">
        <v>198</v>
      </c>
      <c r="K64" s="26">
        <v>265</v>
      </c>
      <c r="L64" s="26">
        <v>908</v>
      </c>
      <c r="M64" s="26">
        <v>778</v>
      </c>
      <c r="N64" s="235">
        <f t="shared" si="1"/>
        <v>4056.4</v>
      </c>
      <c r="O64" s="144">
        <f t="shared" si="2"/>
        <v>6</v>
      </c>
    </row>
    <row r="65" spans="1:15" ht="14.25" x14ac:dyDescent="0.2">
      <c r="A65" s="138">
        <v>2008</v>
      </c>
      <c r="B65" s="26">
        <v>76</v>
      </c>
      <c r="C65" s="26">
        <v>95</v>
      </c>
      <c r="D65" s="26">
        <v>33</v>
      </c>
      <c r="E65" s="26">
        <v>181</v>
      </c>
      <c r="F65" s="26">
        <v>423</v>
      </c>
      <c r="G65" s="26">
        <v>296</v>
      </c>
      <c r="H65" s="26">
        <v>515</v>
      </c>
      <c r="I65" s="26">
        <v>572</v>
      </c>
      <c r="J65" s="26">
        <v>82</v>
      </c>
      <c r="K65" s="26">
        <v>196</v>
      </c>
      <c r="L65" s="26">
        <v>544</v>
      </c>
      <c r="M65" s="26">
        <v>223</v>
      </c>
      <c r="N65" s="235">
        <f t="shared" si="1"/>
        <v>3236</v>
      </c>
      <c r="O65" s="144">
        <f t="shared" si="2"/>
        <v>38</v>
      </c>
    </row>
    <row r="66" spans="1:15" ht="14.25" x14ac:dyDescent="0.2">
      <c r="A66" s="138">
        <v>2009</v>
      </c>
      <c r="B66" s="26">
        <v>187</v>
      </c>
      <c r="C66" s="26">
        <v>221</v>
      </c>
      <c r="D66" s="26">
        <v>148</v>
      </c>
      <c r="E66" s="26">
        <v>369</v>
      </c>
      <c r="F66" s="26">
        <v>235</v>
      </c>
      <c r="G66" s="26">
        <v>535</v>
      </c>
      <c r="H66" s="26">
        <v>287</v>
      </c>
      <c r="I66" s="26">
        <v>462</v>
      </c>
      <c r="J66" s="26">
        <v>247</v>
      </c>
      <c r="K66" s="26">
        <v>359</v>
      </c>
      <c r="L66" s="26">
        <v>969</v>
      </c>
      <c r="M66" s="26">
        <v>215</v>
      </c>
      <c r="N66" s="235">
        <f t="shared" ref="N66:N76" si="3">IF(COUNT(B66:M66)=12,SUM(B66:M66),"")</f>
        <v>4234</v>
      </c>
      <c r="O66" s="144">
        <f t="shared" si="2"/>
        <v>3</v>
      </c>
    </row>
    <row r="67" spans="1:15" ht="14.25" x14ac:dyDescent="0.2">
      <c r="A67" s="138">
        <v>2010</v>
      </c>
      <c r="B67" s="26">
        <v>47</v>
      </c>
      <c r="C67" s="26">
        <v>87</v>
      </c>
      <c r="D67" s="26">
        <v>104</v>
      </c>
      <c r="E67" s="26">
        <v>176</v>
      </c>
      <c r="F67" s="26">
        <v>364</v>
      </c>
      <c r="G67" s="26">
        <v>447</v>
      </c>
      <c r="H67" s="26">
        <v>245</v>
      </c>
      <c r="I67" s="26">
        <v>472</v>
      </c>
      <c r="J67" s="26">
        <v>208</v>
      </c>
      <c r="K67" s="26">
        <v>562</v>
      </c>
      <c r="L67" s="26">
        <v>691</v>
      </c>
      <c r="M67" s="26">
        <v>1613</v>
      </c>
      <c r="N67" s="235">
        <f t="shared" si="3"/>
        <v>5016</v>
      </c>
      <c r="O67" s="144">
        <f t="shared" si="2"/>
        <v>1</v>
      </c>
    </row>
    <row r="68" spans="1:15" x14ac:dyDescent="0.2">
      <c r="A68" s="138">
        <v>2011</v>
      </c>
      <c r="B68" s="26">
        <v>241</v>
      </c>
      <c r="C68" s="26">
        <v>91</v>
      </c>
      <c r="D68" s="26">
        <v>136</v>
      </c>
      <c r="E68" s="26">
        <v>163</v>
      </c>
      <c r="F68" s="26">
        <v>297</v>
      </c>
      <c r="G68" s="26">
        <v>388</v>
      </c>
      <c r="H68" s="26">
        <v>257</v>
      </c>
      <c r="I68" s="26" t="s">
        <v>60</v>
      </c>
      <c r="J68" s="26" t="s">
        <v>60</v>
      </c>
      <c r="K68" s="26">
        <v>420</v>
      </c>
      <c r="L68" s="26">
        <v>697</v>
      </c>
      <c r="M68" s="26">
        <v>435</v>
      </c>
      <c r="N68" s="235"/>
    </row>
    <row r="69" spans="1:15" ht="14.25" x14ac:dyDescent="0.2">
      <c r="A69" s="138">
        <v>2012</v>
      </c>
      <c r="B69" s="26">
        <v>58</v>
      </c>
      <c r="C69" s="26">
        <v>15</v>
      </c>
      <c r="D69" s="26">
        <v>46</v>
      </c>
      <c r="E69" s="26">
        <v>78</v>
      </c>
      <c r="F69" s="26">
        <v>198</v>
      </c>
      <c r="G69" s="26">
        <v>162</v>
      </c>
      <c r="H69" s="26">
        <v>310</v>
      </c>
      <c r="I69" s="26">
        <v>374</v>
      </c>
      <c r="J69" s="26">
        <v>292</v>
      </c>
      <c r="K69" s="26">
        <v>242</v>
      </c>
      <c r="L69" s="26">
        <v>629</v>
      </c>
      <c r="M69" s="26">
        <v>428</v>
      </c>
      <c r="N69" s="235">
        <f t="shared" si="3"/>
        <v>2832</v>
      </c>
      <c r="O69" s="144">
        <f t="shared" ref="O69:O76" si="4">RANK(N69,N$5:N$84,0)</f>
        <v>51</v>
      </c>
    </row>
    <row r="70" spans="1:15" ht="14.25" x14ac:dyDescent="0.2">
      <c r="A70" s="138">
        <v>2013</v>
      </c>
      <c r="B70" s="26">
        <v>24</v>
      </c>
      <c r="C70" s="26">
        <v>40</v>
      </c>
      <c r="D70" s="26">
        <v>99</v>
      </c>
      <c r="E70" s="26">
        <v>95</v>
      </c>
      <c r="F70" s="26">
        <v>353</v>
      </c>
      <c r="G70" s="26">
        <v>236</v>
      </c>
      <c r="H70" s="26">
        <v>485</v>
      </c>
      <c r="I70" s="26">
        <v>279</v>
      </c>
      <c r="J70" s="26">
        <v>164</v>
      </c>
      <c r="K70" s="26">
        <v>329</v>
      </c>
      <c r="L70" s="26">
        <v>372</v>
      </c>
      <c r="M70" s="26">
        <v>246</v>
      </c>
      <c r="N70" s="235">
        <f t="shared" si="3"/>
        <v>2722</v>
      </c>
      <c r="O70" s="144">
        <f t="shared" si="4"/>
        <v>58</v>
      </c>
    </row>
    <row r="71" spans="1:15" ht="14.25" x14ac:dyDescent="0.2">
      <c r="A71" s="138">
        <v>2014</v>
      </c>
      <c r="B71" s="26">
        <v>74</v>
      </c>
      <c r="C71" s="26">
        <v>37</v>
      </c>
      <c r="D71" s="26">
        <v>22</v>
      </c>
      <c r="E71" s="26">
        <v>300</v>
      </c>
      <c r="F71" s="26">
        <v>477</v>
      </c>
      <c r="G71" s="26">
        <v>329</v>
      </c>
      <c r="H71" s="26">
        <v>180</v>
      </c>
      <c r="I71" s="26">
        <v>335</v>
      </c>
      <c r="J71" s="26">
        <v>252</v>
      </c>
      <c r="K71" s="26">
        <v>280</v>
      </c>
      <c r="L71" s="26">
        <v>239</v>
      </c>
      <c r="M71" s="26">
        <v>252</v>
      </c>
      <c r="N71" s="235">
        <f t="shared" si="3"/>
        <v>2777</v>
      </c>
      <c r="O71" s="144">
        <f t="shared" si="4"/>
        <v>55</v>
      </c>
    </row>
    <row r="72" spans="1:15" ht="14.25" x14ac:dyDescent="0.2">
      <c r="A72" s="138">
        <v>2015</v>
      </c>
      <c r="B72" s="26">
        <v>84</v>
      </c>
      <c r="C72" s="26">
        <v>138</v>
      </c>
      <c r="D72" s="26">
        <v>97</v>
      </c>
      <c r="E72" s="26">
        <v>121</v>
      </c>
      <c r="F72" s="26">
        <v>328</v>
      </c>
      <c r="G72" s="26">
        <v>163</v>
      </c>
      <c r="H72" s="26">
        <v>268</v>
      </c>
      <c r="I72" s="26">
        <v>191</v>
      </c>
      <c r="J72" s="26">
        <v>432</v>
      </c>
      <c r="K72" s="26">
        <v>178</v>
      </c>
      <c r="L72" s="26">
        <v>508</v>
      </c>
      <c r="M72" s="26">
        <v>74</v>
      </c>
      <c r="N72" s="235">
        <f t="shared" si="3"/>
        <v>2582</v>
      </c>
      <c r="O72" s="144">
        <f t="shared" si="4"/>
        <v>61</v>
      </c>
    </row>
    <row r="73" spans="1:15" ht="14.25" x14ac:dyDescent="0.2">
      <c r="A73" s="138">
        <v>2016</v>
      </c>
      <c r="B73" s="26">
        <v>48</v>
      </c>
      <c r="C73" s="26">
        <v>67</v>
      </c>
      <c r="D73" s="26">
        <v>11</v>
      </c>
      <c r="E73" s="26">
        <v>133</v>
      </c>
      <c r="F73" s="26">
        <v>412</v>
      </c>
      <c r="G73" s="26">
        <v>219</v>
      </c>
      <c r="H73" s="26">
        <v>363</v>
      </c>
      <c r="I73" s="26">
        <v>290</v>
      </c>
      <c r="J73" s="26">
        <v>317</v>
      </c>
      <c r="K73" s="26">
        <v>348</v>
      </c>
      <c r="L73" s="26">
        <v>889</v>
      </c>
      <c r="M73" s="26">
        <v>346</v>
      </c>
      <c r="N73" s="235">
        <f t="shared" si="3"/>
        <v>3443</v>
      </c>
      <c r="O73" s="144">
        <f t="shared" si="4"/>
        <v>26</v>
      </c>
    </row>
    <row r="74" spans="1:15" ht="14.25" x14ac:dyDescent="0.2">
      <c r="A74" s="138">
        <v>2017</v>
      </c>
      <c r="B74" s="3">
        <v>88</v>
      </c>
      <c r="C74" s="26">
        <v>58</v>
      </c>
      <c r="D74" s="26">
        <v>168</v>
      </c>
      <c r="E74" s="26">
        <v>93</v>
      </c>
      <c r="F74" s="26">
        <v>314</v>
      </c>
      <c r="G74" s="3">
        <v>156</v>
      </c>
      <c r="H74" s="26">
        <v>378</v>
      </c>
      <c r="I74" s="26">
        <v>139</v>
      </c>
      <c r="J74" s="26">
        <v>204</v>
      </c>
      <c r="K74" s="26">
        <v>252</v>
      </c>
      <c r="L74" s="26">
        <v>312</v>
      </c>
      <c r="M74" s="26">
        <v>645</v>
      </c>
      <c r="N74" s="235">
        <f t="shared" si="3"/>
        <v>2807</v>
      </c>
      <c r="O74" s="144">
        <f t="shared" si="4"/>
        <v>52</v>
      </c>
    </row>
    <row r="75" spans="1:15" ht="14.25" x14ac:dyDescent="0.2">
      <c r="A75" s="138">
        <v>2018</v>
      </c>
      <c r="B75" s="3">
        <v>474</v>
      </c>
      <c r="C75" s="26">
        <v>62</v>
      </c>
      <c r="D75" s="26">
        <v>108</v>
      </c>
      <c r="E75" s="26">
        <v>203</v>
      </c>
      <c r="F75" s="26">
        <v>247</v>
      </c>
      <c r="G75" s="3">
        <v>501</v>
      </c>
      <c r="H75" s="26">
        <v>379</v>
      </c>
      <c r="I75" s="26">
        <v>154</v>
      </c>
      <c r="J75" s="26">
        <v>462</v>
      </c>
      <c r="K75" s="26">
        <v>327</v>
      </c>
      <c r="L75" s="26">
        <v>461</v>
      </c>
      <c r="M75" s="26">
        <v>69</v>
      </c>
      <c r="N75" s="235">
        <f t="shared" si="3"/>
        <v>3447</v>
      </c>
      <c r="O75" s="144">
        <f t="shared" si="4"/>
        <v>25</v>
      </c>
    </row>
    <row r="76" spans="1:15" ht="14.25" x14ac:dyDescent="0.2">
      <c r="A76" s="138">
        <v>2019</v>
      </c>
      <c r="B76" s="170">
        <v>48</v>
      </c>
      <c r="C76" s="26">
        <v>36</v>
      </c>
      <c r="D76" s="26">
        <v>38</v>
      </c>
      <c r="E76" s="26">
        <v>105</v>
      </c>
      <c r="F76" s="26">
        <v>328</v>
      </c>
      <c r="G76" s="170">
        <v>176</v>
      </c>
      <c r="H76" s="26">
        <v>158</v>
      </c>
      <c r="I76" s="26">
        <v>425</v>
      </c>
      <c r="J76" s="26">
        <v>207</v>
      </c>
      <c r="K76" s="26">
        <v>290</v>
      </c>
      <c r="L76" s="26">
        <v>583</v>
      </c>
      <c r="M76" s="26">
        <v>563</v>
      </c>
      <c r="N76" s="235">
        <f t="shared" si="3"/>
        <v>2957</v>
      </c>
      <c r="O76" s="144">
        <f t="shared" si="4"/>
        <v>46</v>
      </c>
    </row>
    <row r="77" spans="1:15" ht="14.25" x14ac:dyDescent="0.2">
      <c r="A77" s="138">
        <v>2020</v>
      </c>
      <c r="B77" s="3">
        <v>130</v>
      </c>
      <c r="C77" s="26">
        <v>91</v>
      </c>
      <c r="D77" s="26">
        <v>45</v>
      </c>
      <c r="E77" s="26">
        <v>166</v>
      </c>
      <c r="F77" s="26">
        <v>334</v>
      </c>
      <c r="G77" s="3">
        <v>514</v>
      </c>
      <c r="H77" s="26">
        <v>338</v>
      </c>
      <c r="I77" s="26">
        <v>424</v>
      </c>
      <c r="J77" s="26">
        <v>408</v>
      </c>
      <c r="K77" s="26">
        <v>255</v>
      </c>
      <c r="L77" s="26">
        <v>392</v>
      </c>
      <c r="M77" s="26">
        <v>391</v>
      </c>
      <c r="N77" s="235">
        <f t="shared" ref="N77" si="5">IF(COUNT(B77:M77)=12,SUM(B77:M77),"")</f>
        <v>3488</v>
      </c>
      <c r="O77" s="144">
        <f t="shared" ref="O77" si="6">RANK(N77,N$5:N$84,0)</f>
        <v>20</v>
      </c>
    </row>
    <row r="78" spans="1:15" ht="14.25" x14ac:dyDescent="0.2">
      <c r="A78" s="138">
        <v>2021</v>
      </c>
      <c r="B78" s="3">
        <v>158</v>
      </c>
      <c r="C78" s="3">
        <v>49</v>
      </c>
      <c r="D78" s="3">
        <v>135</v>
      </c>
      <c r="E78" s="3">
        <v>388</v>
      </c>
      <c r="F78" s="3">
        <v>471</v>
      </c>
      <c r="G78" s="3">
        <v>341</v>
      </c>
      <c r="H78" s="3">
        <v>401</v>
      </c>
      <c r="I78" s="3">
        <v>322</v>
      </c>
      <c r="J78" s="3">
        <v>300</v>
      </c>
      <c r="K78" s="3">
        <v>231</v>
      </c>
      <c r="L78" s="3">
        <v>546</v>
      </c>
      <c r="M78" s="3">
        <v>261</v>
      </c>
      <c r="N78" s="235">
        <f t="shared" ref="N78" si="7">IF(COUNT(B78:M78)=12,SUM(B78:M78),"")</f>
        <v>3603</v>
      </c>
      <c r="O78" s="144">
        <f t="shared" ref="O78" si="8">RANK(N78,N$5:N$84,0)</f>
        <v>16</v>
      </c>
    </row>
    <row r="79" spans="1:15" ht="14.25" x14ac:dyDescent="0.2">
      <c r="A79" s="138">
        <v>2022</v>
      </c>
      <c r="B79" s="3">
        <v>88</v>
      </c>
      <c r="C79" s="3">
        <v>128</v>
      </c>
      <c r="D79" s="3">
        <v>272</v>
      </c>
      <c r="E79" s="3">
        <v>307</v>
      </c>
      <c r="F79" s="3">
        <v>212</v>
      </c>
      <c r="G79" s="3">
        <v>520</v>
      </c>
      <c r="H79" s="3">
        <v>503</v>
      </c>
      <c r="I79" s="3">
        <v>274</v>
      </c>
      <c r="J79" s="3">
        <v>284</v>
      </c>
      <c r="K79" s="3">
        <v>225</v>
      </c>
      <c r="L79" s="3">
        <v>412</v>
      </c>
      <c r="M79" s="3">
        <v>193</v>
      </c>
      <c r="N79" s="235">
        <f t="shared" ref="N79:N80" si="9">IF(COUNT(B79:M79)=12,SUM(B79:M79),"")</f>
        <v>3418</v>
      </c>
      <c r="O79" s="144">
        <f t="shared" ref="O79:O80" si="10">RANK(N79,N$5:N$84,0)</f>
        <v>28</v>
      </c>
    </row>
    <row r="80" spans="1:15" ht="14.25" x14ac:dyDescent="0.2">
      <c r="A80" s="138">
        <v>2023</v>
      </c>
      <c r="B80" s="3">
        <v>147</v>
      </c>
      <c r="C80" s="3">
        <v>95</v>
      </c>
      <c r="D80" s="3">
        <v>46</v>
      </c>
      <c r="E80" s="3">
        <v>67</v>
      </c>
      <c r="F80" s="3">
        <v>153</v>
      </c>
      <c r="G80" s="3">
        <v>324</v>
      </c>
      <c r="H80" s="3">
        <v>360</v>
      </c>
      <c r="I80" s="3">
        <v>504</v>
      </c>
      <c r="J80" s="3">
        <v>255</v>
      </c>
      <c r="K80" s="3">
        <v>172</v>
      </c>
      <c r="L80" s="3">
        <v>339</v>
      </c>
      <c r="M80" s="3">
        <v>164</v>
      </c>
      <c r="N80" s="235">
        <f t="shared" si="9"/>
        <v>2626</v>
      </c>
      <c r="O80" s="144">
        <f t="shared" si="10"/>
        <v>60</v>
      </c>
    </row>
    <row r="81" spans="1:15" ht="14.25" x14ac:dyDescent="0.2">
      <c r="A81" s="138">
        <v>2024</v>
      </c>
      <c r="B81" s="3"/>
      <c r="C81" s="26"/>
      <c r="D81" s="26"/>
      <c r="E81" s="26"/>
      <c r="F81" s="26"/>
      <c r="G81" s="3"/>
      <c r="H81" s="26"/>
      <c r="I81" s="26"/>
      <c r="J81" s="26"/>
      <c r="K81" s="26"/>
      <c r="L81" s="26"/>
      <c r="M81" s="26"/>
      <c r="N81" s="235"/>
      <c r="O81" s="144"/>
    </row>
    <row r="82" spans="1:15" ht="14.25" x14ac:dyDescent="0.2">
      <c r="A82" s="138">
        <v>2025</v>
      </c>
      <c r="B82" s="3"/>
      <c r="C82" s="26"/>
      <c r="D82" s="26"/>
      <c r="E82" s="26"/>
      <c r="F82" s="26"/>
      <c r="G82" s="3"/>
      <c r="H82" s="26"/>
      <c r="I82" s="26"/>
      <c r="J82" s="26"/>
      <c r="K82" s="26"/>
      <c r="L82" s="26"/>
      <c r="M82" s="26"/>
      <c r="N82" s="235"/>
      <c r="O82" s="144"/>
    </row>
    <row r="83" spans="1:15" ht="14.25" x14ac:dyDescent="0.2">
      <c r="A83" s="138">
        <v>2026</v>
      </c>
      <c r="B83" s="3"/>
      <c r="C83" s="26"/>
      <c r="D83" s="26"/>
      <c r="E83" s="26"/>
      <c r="F83" s="26"/>
      <c r="G83" s="3"/>
      <c r="H83" s="26"/>
      <c r="I83" s="26"/>
      <c r="J83" s="26"/>
      <c r="K83" s="26"/>
      <c r="L83" s="26"/>
      <c r="M83" s="26"/>
      <c r="N83" s="235"/>
      <c r="O83" s="144"/>
    </row>
    <row r="84" spans="1:15" ht="13.5" thickBot="1" x14ac:dyDescent="0.25">
      <c r="A84" s="146"/>
      <c r="B84" s="98"/>
      <c r="C84" s="26"/>
      <c r="D84" s="26"/>
      <c r="E84" s="26"/>
      <c r="F84" s="26"/>
      <c r="G84" s="98"/>
      <c r="H84" s="26"/>
      <c r="I84" s="26"/>
      <c r="J84" s="26"/>
      <c r="K84" s="26"/>
      <c r="L84" s="26"/>
      <c r="M84" s="26"/>
      <c r="N84" s="236"/>
    </row>
    <row r="85" spans="1:15" x14ac:dyDescent="0.2">
      <c r="A85" s="147" t="s">
        <v>603</v>
      </c>
      <c r="B85" s="105">
        <f>AVERAGE(B5:B84)</f>
        <v>132.69453521126761</v>
      </c>
      <c r="C85" s="105">
        <f>AVERAGE(C5:C84)</f>
        <v>79.399287671232869</v>
      </c>
      <c r="D85" s="105">
        <f t="shared" ref="D85:N85" si="11">AVERAGE(D5:D84)</f>
        <v>79.282351351351352</v>
      </c>
      <c r="E85" s="105">
        <f t="shared" si="11"/>
        <v>197.94291666666669</v>
      </c>
      <c r="F85" s="105">
        <f t="shared" si="11"/>
        <v>359.81271428571421</v>
      </c>
      <c r="G85" s="105">
        <f t="shared" si="11"/>
        <v>336.81087671232882</v>
      </c>
      <c r="H85" s="105">
        <f t="shared" si="11"/>
        <v>349.63527777777779</v>
      </c>
      <c r="I85" s="105">
        <f t="shared" si="11"/>
        <v>329.90312676056345</v>
      </c>
      <c r="J85" s="105">
        <f t="shared" si="11"/>
        <v>281.70188571428577</v>
      </c>
      <c r="K85" s="105">
        <f t="shared" si="11"/>
        <v>328.43428571428564</v>
      </c>
      <c r="L85" s="105">
        <f t="shared" si="11"/>
        <v>472.91948571428571</v>
      </c>
      <c r="M85" s="105">
        <f t="shared" si="11"/>
        <v>350.95504225352107</v>
      </c>
      <c r="N85" s="105">
        <f t="shared" si="11"/>
        <v>3297.0435692307706</v>
      </c>
    </row>
    <row r="86" spans="1:15" x14ac:dyDescent="0.2">
      <c r="A86" s="148" t="s">
        <v>604</v>
      </c>
      <c r="B86" s="3">
        <f>STDEV(B5:B84)</f>
        <v>110.18093430143907</v>
      </c>
      <c r="C86" s="3">
        <f>STDEV(C5:C84)</f>
        <v>59.010221075458034</v>
      </c>
      <c r="D86" s="3">
        <f t="shared" ref="D86:N86" si="12">STDEV(D5:D84)</f>
        <v>61.742152492848874</v>
      </c>
      <c r="E86" s="3">
        <f t="shared" si="12"/>
        <v>153.3429517561492</v>
      </c>
      <c r="F86" s="3">
        <f t="shared" si="12"/>
        <v>115.22383040157108</v>
      </c>
      <c r="G86" s="3">
        <f t="shared" si="12"/>
        <v>125.95110248778032</v>
      </c>
      <c r="H86" s="3">
        <f t="shared" si="12"/>
        <v>126.66522494379655</v>
      </c>
      <c r="I86" s="3">
        <f t="shared" si="12"/>
        <v>104.16918162556915</v>
      </c>
      <c r="J86" s="3">
        <f t="shared" si="12"/>
        <v>86.671676391139925</v>
      </c>
      <c r="K86" s="3">
        <f t="shared" si="12"/>
        <v>105.86777864963015</v>
      </c>
      <c r="L86" s="3">
        <f t="shared" si="12"/>
        <v>195.0971537033588</v>
      </c>
      <c r="M86" s="3">
        <f t="shared" si="12"/>
        <v>259.84354773349065</v>
      </c>
      <c r="N86" s="114">
        <f t="shared" si="12"/>
        <v>531.10507096282652</v>
      </c>
    </row>
    <row r="87" spans="1:15" x14ac:dyDescent="0.2">
      <c r="A87" s="148" t="s">
        <v>605</v>
      </c>
      <c r="B87" s="3">
        <f>B86/B85*100</f>
        <v>83.033513117941254</v>
      </c>
      <c r="C87" s="3">
        <f>C86/C85*100</f>
        <v>74.320844438555341</v>
      </c>
      <c r="D87" s="3">
        <f t="shared" ref="D87:N87" si="13">D86/D85*100</f>
        <v>77.876288279127195</v>
      </c>
      <c r="E87" s="3">
        <f t="shared" si="13"/>
        <v>77.468269306335799</v>
      </c>
      <c r="F87" s="3">
        <f t="shared" si="13"/>
        <v>32.023279285810901</v>
      </c>
      <c r="G87" s="3">
        <f t="shared" si="13"/>
        <v>37.395200451128993</v>
      </c>
      <c r="H87" s="3">
        <f t="shared" si="13"/>
        <v>36.227815954059075</v>
      </c>
      <c r="I87" s="3">
        <f t="shared" si="13"/>
        <v>31.575687884029328</v>
      </c>
      <c r="J87" s="3">
        <f t="shared" si="13"/>
        <v>30.767162303998948</v>
      </c>
      <c r="K87" s="3">
        <f t="shared" si="13"/>
        <v>32.234082510413529</v>
      </c>
      <c r="L87" s="3">
        <f t="shared" si="13"/>
        <v>41.253777777561638</v>
      </c>
      <c r="M87" s="3">
        <f t="shared" si="13"/>
        <v>74.038984043371073</v>
      </c>
      <c r="N87" s="114">
        <f t="shared" si="13"/>
        <v>16.108524495074779</v>
      </c>
    </row>
    <row r="88" spans="1:15" x14ac:dyDescent="0.2">
      <c r="A88" s="148" t="s">
        <v>606</v>
      </c>
      <c r="B88" s="3">
        <f>MIN(B5:B84)</f>
        <v>23.621999999999996</v>
      </c>
      <c r="C88" s="3">
        <f>MIN(C5:C84)</f>
        <v>2.54</v>
      </c>
      <c r="D88" s="3">
        <f t="shared" ref="D88:N88" si="14">MIN(D5:D84)</f>
        <v>4.3179999999999996</v>
      </c>
      <c r="E88" s="3">
        <f t="shared" si="14"/>
        <v>11.938000000000001</v>
      </c>
      <c r="F88" s="3">
        <f t="shared" si="14"/>
        <v>153</v>
      </c>
      <c r="G88" s="3">
        <f t="shared" si="14"/>
        <v>114.554</v>
      </c>
      <c r="H88" s="3">
        <f t="shared" si="14"/>
        <v>112.776</v>
      </c>
      <c r="I88" s="3">
        <f t="shared" si="14"/>
        <v>127.00000000000004</v>
      </c>
      <c r="J88" s="3">
        <f t="shared" si="14"/>
        <v>82</v>
      </c>
      <c r="K88" s="3">
        <f t="shared" si="14"/>
        <v>162.55999999999997</v>
      </c>
      <c r="L88" s="3">
        <f t="shared" si="14"/>
        <v>101.6</v>
      </c>
      <c r="M88" s="3">
        <f t="shared" si="14"/>
        <v>40.64</v>
      </c>
      <c r="N88" s="114">
        <f t="shared" si="14"/>
        <v>1996.44</v>
      </c>
    </row>
    <row r="89" spans="1:15" x14ac:dyDescent="0.2">
      <c r="A89" s="148" t="s">
        <v>607</v>
      </c>
      <c r="B89" s="3">
        <f>MAX(B5:B84)</f>
        <v>558.79999999999995</v>
      </c>
      <c r="C89" s="3">
        <f>MAX(C5:C84)</f>
        <v>381.762</v>
      </c>
      <c r="D89" s="3">
        <f t="shared" ref="D89:N89" si="15">MAX(D5:D84)</f>
        <v>274.32</v>
      </c>
      <c r="E89" s="3">
        <f t="shared" si="15"/>
        <v>960.12</v>
      </c>
      <c r="F89" s="3">
        <f t="shared" si="15"/>
        <v>713.74</v>
      </c>
      <c r="G89" s="3">
        <f t="shared" si="15"/>
        <v>724.91600000000005</v>
      </c>
      <c r="H89" s="3">
        <f t="shared" si="15"/>
        <v>681.99</v>
      </c>
      <c r="I89" s="3">
        <f t="shared" si="15"/>
        <v>572</v>
      </c>
      <c r="J89" s="3">
        <f t="shared" si="15"/>
        <v>469.64600000000002</v>
      </c>
      <c r="K89" s="3">
        <f t="shared" si="15"/>
        <v>629.91999999999996</v>
      </c>
      <c r="L89" s="3">
        <f t="shared" si="15"/>
        <v>969</v>
      </c>
      <c r="M89" s="3">
        <f t="shared" si="15"/>
        <v>1613</v>
      </c>
      <c r="N89" s="114">
        <f t="shared" si="15"/>
        <v>5016</v>
      </c>
    </row>
    <row r="90" spans="1:15" x14ac:dyDescent="0.2">
      <c r="A90" s="148" t="s">
        <v>608</v>
      </c>
      <c r="B90" s="3">
        <f>QUARTILE(B5:B84,1)</f>
        <v>66.039999999999992</v>
      </c>
      <c r="C90" s="3">
        <f>QUARTILE(C5:C84,1)</f>
        <v>40</v>
      </c>
      <c r="D90" s="3">
        <f t="shared" ref="D90:N90" si="16">QUARTILE(D5:D84,1)</f>
        <v>33.64</v>
      </c>
      <c r="E90" s="3">
        <f t="shared" si="16"/>
        <v>85.915499999999994</v>
      </c>
      <c r="F90" s="3">
        <f t="shared" si="16"/>
        <v>287.02</v>
      </c>
      <c r="G90" s="3">
        <f t="shared" si="16"/>
        <v>245.364</v>
      </c>
      <c r="H90" s="3">
        <f t="shared" si="16"/>
        <v>255.07950000000002</v>
      </c>
      <c r="I90" s="3">
        <f t="shared" si="16"/>
        <v>263.14400000000001</v>
      </c>
      <c r="J90" s="3">
        <f t="shared" si="16"/>
        <v>229.23499999999996</v>
      </c>
      <c r="K90" s="3">
        <f t="shared" si="16"/>
        <v>252.05549999999999</v>
      </c>
      <c r="L90" s="3">
        <f t="shared" si="16"/>
        <v>328.29500000000007</v>
      </c>
      <c r="M90" s="3">
        <f t="shared" si="16"/>
        <v>200.64</v>
      </c>
      <c r="N90" s="114">
        <f t="shared" si="16"/>
        <v>2860.0400000000004</v>
      </c>
    </row>
    <row r="91" spans="1:15" x14ac:dyDescent="0.2">
      <c r="A91" s="148" t="s">
        <v>609</v>
      </c>
      <c r="B91" s="3">
        <f>QUARTILE(B5:B84,2)</f>
        <v>93.98</v>
      </c>
      <c r="C91" s="3">
        <f>QUARTILE(C5:C84,2)</f>
        <v>69.087999999999994</v>
      </c>
      <c r="D91" s="3">
        <f t="shared" ref="D91:N91" si="17">QUARTILE(D5:D84,2)</f>
        <v>61.467999999999996</v>
      </c>
      <c r="E91" s="3">
        <f t="shared" si="17"/>
        <v>168.09</v>
      </c>
      <c r="F91" s="3">
        <f t="shared" si="17"/>
        <v>354.96500000000003</v>
      </c>
      <c r="G91" s="3">
        <f t="shared" si="17"/>
        <v>312.42</v>
      </c>
      <c r="H91" s="3">
        <f t="shared" si="17"/>
        <v>345.65700000000004</v>
      </c>
      <c r="I91" s="3">
        <f t="shared" si="17"/>
        <v>312.42000000000007</v>
      </c>
      <c r="J91" s="3">
        <f t="shared" si="17"/>
        <v>259.33400000000006</v>
      </c>
      <c r="K91" s="3">
        <f t="shared" si="17"/>
        <v>308.61000000000013</v>
      </c>
      <c r="L91" s="3">
        <f t="shared" si="17"/>
        <v>416.82000000000005</v>
      </c>
      <c r="M91" s="3">
        <f t="shared" si="17"/>
        <v>269.24000000000007</v>
      </c>
      <c r="N91" s="114">
        <f t="shared" si="17"/>
        <v>3362.96</v>
      </c>
    </row>
    <row r="92" spans="1:15" x14ac:dyDescent="0.2">
      <c r="A92" s="148" t="s">
        <v>610</v>
      </c>
      <c r="B92" s="3">
        <f>QUARTILE(B5:B84,3)</f>
        <v>157.74</v>
      </c>
      <c r="C92" s="3">
        <f>QUARTILE(C5:C84,3)</f>
        <v>95</v>
      </c>
      <c r="D92" s="3">
        <f t="shared" ref="D92:N92" si="18">QUARTILE(D5:D84,3)</f>
        <v>106.01000000000003</v>
      </c>
      <c r="E92" s="3">
        <f t="shared" si="18"/>
        <v>260.35000000000002</v>
      </c>
      <c r="F92" s="3">
        <f t="shared" si="18"/>
        <v>422.21149999999989</v>
      </c>
      <c r="G92" s="3">
        <f t="shared" si="18"/>
        <v>415.54399999999998</v>
      </c>
      <c r="H92" s="3">
        <f t="shared" si="18"/>
        <v>447.67500000000001</v>
      </c>
      <c r="I92" s="3">
        <f t="shared" si="18"/>
        <v>404.62199999999996</v>
      </c>
      <c r="J92" s="3">
        <f t="shared" si="18"/>
        <v>316.61700000000002</v>
      </c>
      <c r="K92" s="3">
        <f t="shared" si="18"/>
        <v>382.73899999999998</v>
      </c>
      <c r="L92" s="3">
        <f t="shared" si="18"/>
        <v>595.05849999999998</v>
      </c>
      <c r="M92" s="3">
        <f t="shared" si="18"/>
        <v>483.87</v>
      </c>
      <c r="N92" s="114">
        <f t="shared" si="18"/>
        <v>3570.7320000000004</v>
      </c>
    </row>
    <row r="93" spans="1:15" x14ac:dyDescent="0.2">
      <c r="A93" s="148" t="s">
        <v>611</v>
      </c>
      <c r="B93" s="5">
        <f>RANK(B80,B5:B84,0)</f>
        <v>20</v>
      </c>
      <c r="C93" s="5">
        <f>RANK(C80,C5:C84,0)</f>
        <v>19</v>
      </c>
      <c r="D93" s="5">
        <f t="shared" ref="D93:N93" si="19">RANK(D80,D5:D84,0)</f>
        <v>44</v>
      </c>
      <c r="E93" s="5">
        <f t="shared" si="19"/>
        <v>63</v>
      </c>
      <c r="F93" s="5">
        <f t="shared" si="19"/>
        <v>70</v>
      </c>
      <c r="G93" s="5">
        <f t="shared" si="19"/>
        <v>34</v>
      </c>
      <c r="H93" s="5">
        <f t="shared" si="19"/>
        <v>35</v>
      </c>
      <c r="I93" s="5">
        <f t="shared" si="19"/>
        <v>5</v>
      </c>
      <c r="J93" s="5">
        <f t="shared" si="19"/>
        <v>41</v>
      </c>
      <c r="K93" s="5">
        <f t="shared" si="19"/>
        <v>69</v>
      </c>
      <c r="L93" s="5">
        <f t="shared" si="19"/>
        <v>51</v>
      </c>
      <c r="M93" s="5">
        <f t="shared" si="19"/>
        <v>56</v>
      </c>
      <c r="N93" s="171">
        <f t="shared" si="19"/>
        <v>60</v>
      </c>
    </row>
    <row r="94" spans="1:15" x14ac:dyDescent="0.2">
      <c r="A94" s="148" t="s">
        <v>612</v>
      </c>
      <c r="B94" s="5">
        <f>COUNT(B5:B84)</f>
        <v>71</v>
      </c>
      <c r="C94" s="5">
        <f>COUNT(C5:C84)</f>
        <v>73</v>
      </c>
      <c r="D94" s="5">
        <f t="shared" ref="D94:N94" si="20">COUNT(D5:D84)</f>
        <v>74</v>
      </c>
      <c r="E94" s="5">
        <f t="shared" si="20"/>
        <v>72</v>
      </c>
      <c r="F94" s="5">
        <f t="shared" si="20"/>
        <v>70</v>
      </c>
      <c r="G94" s="5">
        <f t="shared" si="20"/>
        <v>73</v>
      </c>
      <c r="H94" s="5">
        <f t="shared" si="20"/>
        <v>72</v>
      </c>
      <c r="I94" s="5">
        <f t="shared" si="20"/>
        <v>71</v>
      </c>
      <c r="J94" s="5">
        <f t="shared" si="20"/>
        <v>70</v>
      </c>
      <c r="K94" s="5">
        <f t="shared" si="20"/>
        <v>70</v>
      </c>
      <c r="L94" s="5">
        <f t="shared" si="20"/>
        <v>70</v>
      </c>
      <c r="M94" s="5">
        <f t="shared" si="20"/>
        <v>71</v>
      </c>
      <c r="N94" s="171">
        <f t="shared" si="20"/>
        <v>65</v>
      </c>
    </row>
    <row r="95" spans="1:15" x14ac:dyDescent="0.2">
      <c r="A95" s="148" t="s">
        <v>614</v>
      </c>
      <c r="B95" s="3">
        <f>B80</f>
        <v>147</v>
      </c>
      <c r="C95" s="3">
        <f>B95+C80</f>
        <v>242</v>
      </c>
      <c r="D95" s="3">
        <f t="shared" ref="D95:M95" si="21">C95+D80</f>
        <v>288</v>
      </c>
      <c r="E95" s="3">
        <f t="shared" si="21"/>
        <v>355</v>
      </c>
      <c r="F95" s="3">
        <f t="shared" si="21"/>
        <v>508</v>
      </c>
      <c r="G95" s="3">
        <f t="shared" si="21"/>
        <v>832</v>
      </c>
      <c r="H95" s="3">
        <f t="shared" si="21"/>
        <v>1192</v>
      </c>
      <c r="I95" s="3">
        <f t="shared" si="21"/>
        <v>1696</v>
      </c>
      <c r="J95" s="3">
        <f t="shared" si="21"/>
        <v>1951</v>
      </c>
      <c r="K95" s="3">
        <f t="shared" si="21"/>
        <v>2123</v>
      </c>
      <c r="L95" s="3">
        <f t="shared" si="21"/>
        <v>2462</v>
      </c>
      <c r="M95" s="3">
        <f t="shared" si="21"/>
        <v>2626</v>
      </c>
      <c r="N95" s="3"/>
    </row>
    <row r="96" spans="1:15" x14ac:dyDescent="0.2">
      <c r="A96" s="148" t="s">
        <v>613</v>
      </c>
      <c r="B96" s="3">
        <f>B85</f>
        <v>132.69453521126761</v>
      </c>
      <c r="C96" s="3">
        <f>B96+C85</f>
        <v>212.09382288250049</v>
      </c>
      <c r="D96" s="3">
        <f t="shared" ref="D96:M96" si="22">C96+D85</f>
        <v>291.37617423385183</v>
      </c>
      <c r="E96" s="3">
        <f t="shared" si="22"/>
        <v>489.31909090051852</v>
      </c>
      <c r="F96" s="3">
        <f t="shared" si="22"/>
        <v>849.13180518623267</v>
      </c>
      <c r="G96" s="3">
        <f t="shared" si="22"/>
        <v>1185.9426818985614</v>
      </c>
      <c r="H96" s="3">
        <f t="shared" si="22"/>
        <v>1535.5779596763391</v>
      </c>
      <c r="I96" s="3">
        <f t="shared" si="22"/>
        <v>1865.4810864369026</v>
      </c>
      <c r="J96" s="3">
        <f t="shared" si="22"/>
        <v>2147.1829721511886</v>
      </c>
      <c r="K96" s="3">
        <f t="shared" si="22"/>
        <v>2475.6172578654741</v>
      </c>
      <c r="L96" s="3">
        <f t="shared" si="22"/>
        <v>2948.5367435797598</v>
      </c>
      <c r="M96" s="3">
        <f t="shared" si="22"/>
        <v>3299.491785833281</v>
      </c>
      <c r="N96" s="3"/>
    </row>
    <row r="97" spans="2:14" x14ac:dyDescent="0.2">
      <c r="B97" s="3"/>
      <c r="C97" s="3"/>
      <c r="D97" s="3"/>
      <c r="E97" s="3"/>
      <c r="F97" s="3"/>
      <c r="G97" s="3"/>
      <c r="H97" s="3"/>
      <c r="I97" s="3"/>
      <c r="J97" s="3"/>
      <c r="K97" s="3"/>
      <c r="L97" s="3"/>
      <c r="M97" s="3"/>
      <c r="N97" s="169"/>
    </row>
    <row r="98" spans="2:14" x14ac:dyDescent="0.2">
      <c r="B98" s="3"/>
      <c r="C98" s="3"/>
      <c r="D98" s="3"/>
      <c r="E98" s="3"/>
      <c r="F98" s="3"/>
      <c r="G98" s="3"/>
      <c r="H98" s="3"/>
      <c r="I98" s="3"/>
      <c r="J98" s="3"/>
      <c r="K98" s="3"/>
      <c r="L98" s="3"/>
      <c r="M98" s="3"/>
      <c r="N98" s="169"/>
    </row>
    <row r="99" spans="2:14" x14ac:dyDescent="0.2">
      <c r="B99" s="3"/>
      <c r="C99" s="3"/>
      <c r="D99" s="3"/>
      <c r="E99" s="3"/>
      <c r="F99" s="3"/>
      <c r="G99" s="3"/>
      <c r="H99" s="3"/>
      <c r="I99" s="3"/>
      <c r="J99" s="3"/>
      <c r="K99" s="3"/>
      <c r="L99" s="3"/>
      <c r="M99" s="3"/>
      <c r="N99" s="169"/>
    </row>
    <row r="100" spans="2:14" x14ac:dyDescent="0.2">
      <c r="B100" s="3"/>
      <c r="C100" s="3"/>
      <c r="D100" s="3"/>
      <c r="E100" s="3"/>
      <c r="F100" s="3"/>
      <c r="G100" s="3"/>
      <c r="H100" s="3"/>
      <c r="I100" s="3"/>
      <c r="J100" s="3"/>
      <c r="K100" s="3"/>
      <c r="L100" s="3"/>
      <c r="M100" s="3"/>
      <c r="N100" s="169"/>
    </row>
    <row r="101" spans="2:14" x14ac:dyDescent="0.2">
      <c r="B101" s="3"/>
      <c r="C101" s="3"/>
      <c r="D101" s="3"/>
      <c r="E101" s="3"/>
      <c r="F101" s="3"/>
      <c r="G101" s="3"/>
      <c r="H101" s="3"/>
      <c r="I101" s="3"/>
      <c r="J101" s="3"/>
      <c r="K101" s="3"/>
      <c r="L101" s="3"/>
      <c r="M101" s="3"/>
      <c r="N101" s="169"/>
    </row>
    <row r="102" spans="2:14" x14ac:dyDescent="0.2">
      <c r="B102" s="3"/>
      <c r="C102" s="3"/>
      <c r="D102" s="3"/>
      <c r="E102" s="3"/>
      <c r="F102" s="3"/>
      <c r="G102" s="3"/>
      <c r="H102" s="3"/>
      <c r="I102" s="3"/>
      <c r="J102" s="3"/>
      <c r="K102" s="3"/>
      <c r="L102" s="3"/>
      <c r="M102" s="3"/>
      <c r="N102" s="169"/>
    </row>
    <row r="103" spans="2:14" x14ac:dyDescent="0.2">
      <c r="B103" s="3"/>
      <c r="C103" s="3"/>
      <c r="D103" s="3"/>
      <c r="E103" s="3"/>
      <c r="F103" s="3"/>
      <c r="G103" s="3"/>
      <c r="H103" s="3"/>
      <c r="I103" s="3"/>
      <c r="J103" s="3"/>
      <c r="K103" s="3"/>
      <c r="L103" s="3"/>
      <c r="M103" s="3"/>
      <c r="N103" s="169"/>
    </row>
    <row r="104" spans="2:14" x14ac:dyDescent="0.2">
      <c r="B104" s="3"/>
      <c r="C104" s="3"/>
      <c r="D104" s="3"/>
      <c r="E104" s="3"/>
      <c r="F104" s="3"/>
      <c r="G104" s="3"/>
      <c r="H104" s="3"/>
      <c r="I104" s="3"/>
      <c r="J104" s="3"/>
      <c r="K104" s="3"/>
      <c r="L104" s="3"/>
      <c r="M104" s="3"/>
      <c r="N104" s="169"/>
    </row>
    <row r="105" spans="2:14" x14ac:dyDescent="0.2">
      <c r="B105" s="3"/>
      <c r="C105" s="3"/>
      <c r="D105" s="3"/>
      <c r="E105" s="3"/>
      <c r="F105" s="3"/>
      <c r="G105" s="3"/>
      <c r="H105" s="3"/>
      <c r="I105" s="3"/>
      <c r="J105" s="3"/>
      <c r="K105" s="3"/>
      <c r="L105" s="3"/>
      <c r="M105" s="3"/>
      <c r="N105" s="169"/>
    </row>
    <row r="106" spans="2:14" x14ac:dyDescent="0.2">
      <c r="B106" s="3"/>
      <c r="C106" s="3"/>
      <c r="D106" s="3"/>
      <c r="E106" s="3"/>
      <c r="F106" s="3"/>
      <c r="G106" s="3"/>
      <c r="H106" s="3"/>
      <c r="I106" s="3"/>
      <c r="J106" s="3"/>
      <c r="K106" s="3"/>
      <c r="L106" s="3"/>
      <c r="M106" s="3"/>
      <c r="N106" s="169"/>
    </row>
    <row r="107" spans="2:14" x14ac:dyDescent="0.2">
      <c r="B107" s="3"/>
      <c r="C107" s="3"/>
      <c r="D107" s="3"/>
      <c r="E107" s="3"/>
      <c r="F107" s="3"/>
      <c r="G107" s="3"/>
      <c r="H107" s="3"/>
      <c r="I107" s="3"/>
      <c r="J107" s="3"/>
      <c r="K107" s="3"/>
      <c r="L107" s="3"/>
      <c r="M107" s="3"/>
      <c r="N107" s="169"/>
    </row>
    <row r="108" spans="2:14" x14ac:dyDescent="0.2">
      <c r="B108" s="3"/>
      <c r="C108" s="3"/>
      <c r="D108" s="3"/>
      <c r="E108" s="3"/>
      <c r="F108" s="3"/>
      <c r="G108" s="3"/>
      <c r="H108" s="3"/>
      <c r="I108" s="3"/>
      <c r="J108" s="3"/>
      <c r="K108" s="3"/>
      <c r="L108" s="3"/>
      <c r="M108" s="3"/>
      <c r="N108" s="169"/>
    </row>
    <row r="109" spans="2:14" x14ac:dyDescent="0.2">
      <c r="B109" s="3"/>
      <c r="C109" s="3"/>
      <c r="D109" s="3"/>
      <c r="E109" s="3"/>
      <c r="F109" s="3"/>
      <c r="G109" s="3"/>
      <c r="H109" s="3"/>
      <c r="I109" s="3"/>
      <c r="J109" s="3"/>
      <c r="K109" s="3"/>
      <c r="L109" s="3"/>
      <c r="M109" s="3"/>
      <c r="N109" s="169"/>
    </row>
    <row r="110" spans="2:14" x14ac:dyDescent="0.2">
      <c r="B110" s="3"/>
      <c r="C110" s="3"/>
      <c r="D110" s="3"/>
      <c r="E110" s="3"/>
      <c r="F110" s="3"/>
      <c r="G110" s="3"/>
      <c r="H110" s="3"/>
      <c r="I110" s="3"/>
      <c r="J110" s="3"/>
      <c r="K110" s="3"/>
      <c r="L110" s="3"/>
      <c r="M110" s="3"/>
      <c r="N110" s="169"/>
    </row>
    <row r="111" spans="2:14" x14ac:dyDescent="0.2">
      <c r="B111" s="3"/>
      <c r="C111" s="3"/>
      <c r="D111" s="3"/>
      <c r="E111" s="3"/>
      <c r="F111" s="3"/>
      <c r="G111" s="3"/>
      <c r="H111" s="3"/>
      <c r="I111" s="3"/>
      <c r="J111" s="3"/>
      <c r="K111" s="3"/>
      <c r="L111" s="3"/>
      <c r="M111" s="3"/>
      <c r="N111" s="169"/>
    </row>
    <row r="112" spans="2:14" x14ac:dyDescent="0.2">
      <c r="B112" s="3"/>
      <c r="C112" s="3"/>
      <c r="D112" s="3"/>
      <c r="E112" s="3"/>
      <c r="F112" s="3"/>
      <c r="G112" s="3"/>
      <c r="H112" s="3"/>
      <c r="I112" s="3"/>
      <c r="J112" s="3"/>
      <c r="K112" s="3"/>
      <c r="L112" s="3"/>
      <c r="M112" s="3"/>
      <c r="N112" s="169"/>
    </row>
    <row r="113" spans="2:14" x14ac:dyDescent="0.2">
      <c r="B113" s="3"/>
      <c r="C113" s="3"/>
      <c r="D113" s="3"/>
      <c r="E113" s="3"/>
      <c r="F113" s="3"/>
      <c r="G113" s="3"/>
      <c r="H113" s="3"/>
      <c r="I113" s="3"/>
      <c r="J113" s="3"/>
      <c r="K113" s="3"/>
      <c r="L113" s="3"/>
      <c r="M113" s="3"/>
      <c r="N113" s="169"/>
    </row>
    <row r="114" spans="2:14" x14ac:dyDescent="0.2">
      <c r="B114" s="3"/>
      <c r="C114" s="3"/>
      <c r="D114" s="3"/>
      <c r="E114" s="3"/>
      <c r="F114" s="3"/>
      <c r="G114" s="3"/>
      <c r="H114" s="3"/>
      <c r="I114" s="3"/>
      <c r="J114" s="3"/>
      <c r="K114" s="3"/>
      <c r="L114" s="3"/>
      <c r="M114" s="3"/>
      <c r="N114" s="169"/>
    </row>
    <row r="115" spans="2:14" x14ac:dyDescent="0.2">
      <c r="B115" s="3"/>
      <c r="C115" s="3"/>
      <c r="D115" s="3"/>
      <c r="E115" s="3"/>
      <c r="F115" s="3"/>
      <c r="G115" s="3"/>
      <c r="H115" s="3"/>
      <c r="I115" s="3"/>
      <c r="J115" s="3"/>
      <c r="K115" s="3"/>
      <c r="L115" s="3"/>
      <c r="M115" s="3"/>
      <c r="N115" s="169"/>
    </row>
    <row r="116" spans="2:14" x14ac:dyDescent="0.2">
      <c r="B116" s="3"/>
      <c r="C116" s="3"/>
      <c r="D116" s="3"/>
      <c r="E116" s="3"/>
      <c r="F116" s="3"/>
      <c r="G116" s="3"/>
      <c r="H116" s="3"/>
      <c r="I116" s="3"/>
      <c r="J116" s="3"/>
      <c r="K116" s="3"/>
      <c r="L116" s="3"/>
      <c r="M116" s="3"/>
      <c r="N116" s="169"/>
    </row>
    <row r="117" spans="2:14" x14ac:dyDescent="0.2">
      <c r="B117" s="3"/>
      <c r="C117" s="3"/>
      <c r="D117" s="3"/>
      <c r="E117" s="3"/>
      <c r="F117" s="3"/>
      <c r="G117" s="3"/>
      <c r="H117" s="3"/>
      <c r="I117" s="3"/>
      <c r="J117" s="3"/>
      <c r="K117" s="3"/>
      <c r="L117" s="3"/>
      <c r="M117" s="3"/>
      <c r="N117" s="169"/>
    </row>
    <row r="118" spans="2:14" x14ac:dyDescent="0.2">
      <c r="B118" s="3"/>
      <c r="C118" s="3"/>
      <c r="D118" s="3"/>
      <c r="E118" s="3"/>
      <c r="F118" s="3"/>
      <c r="G118" s="3"/>
      <c r="H118" s="3"/>
      <c r="I118" s="3"/>
      <c r="J118" s="3"/>
      <c r="K118" s="3"/>
      <c r="L118" s="3"/>
      <c r="M118" s="3"/>
      <c r="N118" s="169"/>
    </row>
    <row r="119" spans="2:14" x14ac:dyDescent="0.2">
      <c r="B119" s="3"/>
      <c r="C119" s="3"/>
      <c r="D119" s="3"/>
      <c r="E119" s="3"/>
      <c r="F119" s="3"/>
      <c r="G119" s="3"/>
      <c r="H119" s="3"/>
      <c r="I119" s="3"/>
      <c r="J119" s="3"/>
      <c r="K119" s="3"/>
      <c r="L119" s="3"/>
      <c r="M119" s="3"/>
      <c r="N119" s="169"/>
    </row>
    <row r="120" spans="2:14" x14ac:dyDescent="0.2">
      <c r="B120" s="3"/>
      <c r="C120" s="3"/>
      <c r="D120" s="3"/>
      <c r="E120" s="3"/>
      <c r="F120" s="3"/>
      <c r="G120" s="3"/>
      <c r="H120" s="3"/>
      <c r="I120" s="3"/>
      <c r="J120" s="3"/>
      <c r="K120" s="3"/>
      <c r="L120" s="3"/>
      <c r="M120" s="3"/>
      <c r="N120" s="169"/>
    </row>
    <row r="121" spans="2:14" x14ac:dyDescent="0.2">
      <c r="B121" s="3"/>
      <c r="C121" s="3"/>
      <c r="D121" s="3"/>
      <c r="E121" s="3"/>
      <c r="F121" s="3"/>
      <c r="G121" s="3"/>
      <c r="H121" s="3"/>
      <c r="I121" s="3"/>
      <c r="J121" s="3"/>
      <c r="K121" s="3"/>
      <c r="L121" s="3"/>
      <c r="M121" s="3"/>
      <c r="N121" s="169"/>
    </row>
    <row r="122" spans="2:14" x14ac:dyDescent="0.2">
      <c r="B122" s="3"/>
      <c r="C122" s="3"/>
      <c r="D122" s="3"/>
      <c r="E122" s="3"/>
      <c r="F122" s="3"/>
      <c r="G122" s="3"/>
      <c r="H122" s="3"/>
      <c r="I122" s="3"/>
      <c r="J122" s="3"/>
      <c r="K122" s="3"/>
      <c r="L122" s="3"/>
      <c r="M122" s="3"/>
      <c r="N122" s="169"/>
    </row>
    <row r="123" spans="2:14" x14ac:dyDescent="0.2">
      <c r="B123" s="3"/>
      <c r="C123" s="3"/>
      <c r="D123" s="3"/>
      <c r="E123" s="3"/>
      <c r="F123" s="3"/>
      <c r="G123" s="3"/>
      <c r="H123" s="3"/>
      <c r="I123" s="3"/>
      <c r="J123" s="3"/>
      <c r="K123" s="3"/>
      <c r="L123" s="3"/>
      <c r="M123" s="3"/>
      <c r="N123" s="169"/>
    </row>
  </sheetData>
  <customSheetViews>
    <customSheetView guid="{5162BB63-DB3B-11D3-AA0A-00104B61DA78}" showRuler="0">
      <pane xSplit="1" ySplit="4" topLeftCell="B111" activePane="bottomRight" state="frozen"/>
      <selection pane="bottomRight" activeCell="F117" sqref="F117"/>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G84">
    <cfRule type="top10" dxfId="1469" priority="125" bottom="1" rank="1"/>
    <cfRule type="top10" dxfId="1468" priority="126" rank="1"/>
  </conditionalFormatting>
  <conditionalFormatting sqref="G68:G74 G77:G83">
    <cfRule type="top10" dxfId="1467" priority="73" bottom="1" rank="1"/>
    <cfRule type="top10" dxfId="1466" priority="74" rank="1"/>
  </conditionalFormatting>
  <conditionalFormatting sqref="B5:B84">
    <cfRule type="top10" dxfId="1465" priority="135" bottom="1" rank="1"/>
    <cfRule type="top10" dxfId="1464" priority="136" rank="1"/>
  </conditionalFormatting>
  <conditionalFormatting sqref="C5:C84">
    <cfRule type="top10" dxfId="1463" priority="55" bottom="1" rank="1"/>
    <cfRule type="top10" dxfId="1462" priority="56" rank="1"/>
  </conditionalFormatting>
  <conditionalFormatting sqref="D5:D84">
    <cfRule type="top10" dxfId="1461" priority="53" bottom="1" rank="1"/>
    <cfRule type="top10" dxfId="1460" priority="54" rank="1"/>
  </conditionalFormatting>
  <conditionalFormatting sqref="E5:E84">
    <cfRule type="top10" dxfId="1459" priority="51" bottom="1" rank="1"/>
    <cfRule type="top10" dxfId="1458" priority="52" rank="1"/>
  </conditionalFormatting>
  <conditionalFormatting sqref="F5:F84">
    <cfRule type="top10" dxfId="1457" priority="49" bottom="1" rank="1"/>
    <cfRule type="top10" dxfId="1456" priority="50" rank="1"/>
  </conditionalFormatting>
  <conditionalFormatting sqref="G5:G67">
    <cfRule type="top10" dxfId="1455" priority="47" bottom="1" rank="1"/>
    <cfRule type="top10" dxfId="1454" priority="48" rank="1"/>
  </conditionalFormatting>
  <conditionalFormatting sqref="H5:H84">
    <cfRule type="top10" dxfId="1453" priority="17" bottom="1" rank="1"/>
    <cfRule type="top10" dxfId="1452" priority="18" rank="1"/>
  </conditionalFormatting>
  <conditionalFormatting sqref="I5:I84">
    <cfRule type="top10" dxfId="1451" priority="15" bottom="1" rank="1"/>
    <cfRule type="top10" dxfId="1450" priority="16" rank="1"/>
  </conditionalFormatting>
  <conditionalFormatting sqref="J5:J84">
    <cfRule type="top10" dxfId="1449" priority="13" bottom="1" rank="1"/>
    <cfRule type="top10" dxfId="1448" priority="14" rank="1"/>
  </conditionalFormatting>
  <conditionalFormatting sqref="K5:K84">
    <cfRule type="top10" dxfId="1447" priority="9" bottom="1" rank="1"/>
    <cfRule type="top10" dxfId="1446" priority="10" rank="1"/>
  </conditionalFormatting>
  <conditionalFormatting sqref="L5:L84">
    <cfRule type="top10" dxfId="1445" priority="7" bottom="1" rank="1"/>
    <cfRule type="top10" dxfId="1444" priority="8" rank="1"/>
  </conditionalFormatting>
  <conditionalFormatting sqref="M5:M84">
    <cfRule type="top10" dxfId="1443" priority="5" bottom="1" rank="1"/>
    <cfRule type="top10" dxfId="1442" priority="6" rank="1"/>
  </conditionalFormatting>
  <conditionalFormatting sqref="N5:N84">
    <cfRule type="top10" dxfId="1441" priority="3" bottom="1" rank="1"/>
    <cfRule type="top10" dxfId="1440" priority="4"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J50"/>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N29" sqref="N29:N30"/>
    </sheetView>
  </sheetViews>
  <sheetFormatPr defaultRowHeight="12.75" x14ac:dyDescent="0.2"/>
  <cols>
    <col min="1" max="1" width="9.85546875" style="148" bestFit="1" customWidth="1"/>
    <col min="2" max="13" width="7.7109375" style="1" customWidth="1"/>
    <col min="14" max="14" width="9.140625" style="169" bestFit="1" customWidth="1"/>
    <col min="16" max="36" width="9.140625" style="10"/>
  </cols>
  <sheetData>
    <row r="1" spans="1:27" ht="16.5" thickBot="1" x14ac:dyDescent="0.3">
      <c r="A1" s="248" t="s">
        <v>51</v>
      </c>
      <c r="B1" s="249"/>
      <c r="C1" s="249"/>
      <c r="D1" s="249"/>
      <c r="E1" s="250"/>
      <c r="F1" s="250"/>
      <c r="G1" s="250"/>
      <c r="H1" s="250"/>
      <c r="I1" s="250"/>
      <c r="J1" s="250"/>
      <c r="K1" s="250"/>
      <c r="L1" s="250"/>
      <c r="M1" s="250"/>
      <c r="N1" s="251"/>
    </row>
    <row r="2" spans="1:27" ht="13.5" thickBot="1" x14ac:dyDescent="0.25">
      <c r="A2" s="150" t="s">
        <v>133</v>
      </c>
      <c r="B2" s="40" t="s">
        <v>175</v>
      </c>
      <c r="C2" s="37" t="s">
        <v>283</v>
      </c>
      <c r="D2" s="38"/>
      <c r="E2" s="58"/>
      <c r="F2" s="68"/>
      <c r="G2" s="247" t="s">
        <v>80</v>
      </c>
      <c r="H2" s="247"/>
      <c r="I2" s="69"/>
      <c r="J2" s="71"/>
      <c r="K2" s="71"/>
      <c r="L2" s="71"/>
      <c r="M2" s="71"/>
      <c r="N2" s="167"/>
    </row>
    <row r="3" spans="1:27" ht="13.5" thickBot="1" x14ac:dyDescent="0.25">
      <c r="A3" s="151"/>
      <c r="B3" s="41" t="s">
        <v>176</v>
      </c>
      <c r="C3" s="36" t="s">
        <v>284</v>
      </c>
      <c r="D3" s="39"/>
      <c r="E3" s="41" t="s">
        <v>78</v>
      </c>
      <c r="F3" s="65">
        <v>1780</v>
      </c>
      <c r="G3" s="17"/>
      <c r="H3" s="66" t="s">
        <v>81</v>
      </c>
      <c r="I3" s="67">
        <v>542.54399999999998</v>
      </c>
      <c r="J3" s="20"/>
      <c r="K3" s="20"/>
      <c r="L3" s="20"/>
      <c r="M3" s="20"/>
      <c r="N3" s="168"/>
    </row>
    <row r="4" spans="1:27" ht="15.75" thickBot="1" x14ac:dyDescent="0.3">
      <c r="A4" s="149" t="s">
        <v>1</v>
      </c>
      <c r="B4" s="49" t="s">
        <v>2</v>
      </c>
      <c r="C4" s="43" t="s">
        <v>3</v>
      </c>
      <c r="D4" s="49" t="s">
        <v>4</v>
      </c>
      <c r="E4" s="43" t="s">
        <v>5</v>
      </c>
      <c r="F4" s="49" t="s">
        <v>6</v>
      </c>
      <c r="G4" s="43" t="s">
        <v>7</v>
      </c>
      <c r="H4" s="49" t="s">
        <v>8</v>
      </c>
      <c r="I4" s="43" t="s">
        <v>9</v>
      </c>
      <c r="J4" s="49" t="s">
        <v>10</v>
      </c>
      <c r="K4" s="43" t="s">
        <v>11</v>
      </c>
      <c r="L4" s="49" t="s">
        <v>12</v>
      </c>
      <c r="M4" s="45" t="s">
        <v>13</v>
      </c>
      <c r="N4" s="140" t="s">
        <v>14</v>
      </c>
      <c r="O4" s="143" t="s">
        <v>611</v>
      </c>
      <c r="P4" s="56"/>
      <c r="Q4" s="56"/>
      <c r="R4" s="56"/>
      <c r="S4" s="56"/>
      <c r="T4" s="56"/>
      <c r="U4" s="56"/>
      <c r="V4" s="56"/>
      <c r="W4" s="56"/>
      <c r="X4" s="56"/>
      <c r="Y4" s="56"/>
      <c r="Z4" s="56"/>
      <c r="AA4" s="56"/>
    </row>
    <row r="5" spans="1:27" ht="14.25" x14ac:dyDescent="0.2">
      <c r="A5" s="152">
        <v>1998</v>
      </c>
      <c r="B5" s="98" t="s">
        <v>60</v>
      </c>
      <c r="C5" s="98" t="s">
        <v>60</v>
      </c>
      <c r="D5" s="98" t="s">
        <v>60</v>
      </c>
      <c r="E5" s="98" t="s">
        <v>60</v>
      </c>
      <c r="F5" s="98" t="s">
        <v>60</v>
      </c>
      <c r="G5" s="98">
        <v>314.95999999999998</v>
      </c>
      <c r="H5" s="98">
        <v>548.64</v>
      </c>
      <c r="I5" s="98">
        <v>541.02000000000021</v>
      </c>
      <c r="J5" s="98">
        <v>279.39999999999998</v>
      </c>
      <c r="K5" s="98">
        <v>193.04</v>
      </c>
      <c r="L5" s="98">
        <v>368.3</v>
      </c>
      <c r="M5" s="98">
        <v>657.86</v>
      </c>
      <c r="N5" s="122" t="str">
        <f t="shared" ref="N5:N6" si="0">IF(COUNT(B5:M5)=12,SUM(B5:M5),"")</f>
        <v/>
      </c>
      <c r="O5" s="144"/>
      <c r="P5" s="13"/>
    </row>
    <row r="6" spans="1:27" ht="14.25" x14ac:dyDescent="0.2">
      <c r="A6" s="152">
        <v>1999</v>
      </c>
      <c r="B6" s="98">
        <v>289.55999999999995</v>
      </c>
      <c r="C6" s="98">
        <v>312.42000000000007</v>
      </c>
      <c r="D6" s="98">
        <v>185.41999999999996</v>
      </c>
      <c r="E6" s="98">
        <v>167.64</v>
      </c>
      <c r="F6" s="98">
        <v>347.9799999999999</v>
      </c>
      <c r="G6" s="98">
        <v>388.62000000000006</v>
      </c>
      <c r="H6" s="98">
        <v>515.62</v>
      </c>
      <c r="I6" s="98">
        <v>553.71999999999991</v>
      </c>
      <c r="J6" s="98">
        <v>289.56000000000006</v>
      </c>
      <c r="K6" s="98">
        <v>292.10000000000008</v>
      </c>
      <c r="L6" s="98">
        <v>515.62000000000012</v>
      </c>
      <c r="M6" s="98">
        <v>901.70000000000016</v>
      </c>
      <c r="N6" s="123">
        <f t="shared" si="0"/>
        <v>4759.96</v>
      </c>
      <c r="O6" s="144">
        <f t="shared" ref="O6" si="1">RANK(N6,N$5:N$34,0)</f>
        <v>10</v>
      </c>
      <c r="P6" s="13"/>
    </row>
    <row r="7" spans="1:27" ht="14.25" x14ac:dyDescent="0.2">
      <c r="A7" s="152">
        <v>2000</v>
      </c>
      <c r="B7" s="98">
        <v>436.88000000000011</v>
      </c>
      <c r="C7" s="98">
        <v>198.12000000000003</v>
      </c>
      <c r="D7" s="98">
        <v>185.41999999999996</v>
      </c>
      <c r="E7" s="98">
        <v>233.68</v>
      </c>
      <c r="F7" s="98">
        <v>601.98000000000013</v>
      </c>
      <c r="G7" s="98">
        <v>469.90000000000009</v>
      </c>
      <c r="H7" s="98">
        <v>375.92000000000013</v>
      </c>
      <c r="I7" s="98">
        <v>378.46</v>
      </c>
      <c r="J7" s="98">
        <v>289.56</v>
      </c>
      <c r="K7" s="98">
        <v>561.34</v>
      </c>
      <c r="L7" s="98">
        <v>220.98</v>
      </c>
      <c r="M7" s="98">
        <v>977.89999999999975</v>
      </c>
      <c r="N7" s="123">
        <f t="shared" ref="N7:N30" si="2">IF(COUNT(B7:M7)=12,SUM(B7:M7),"")</f>
        <v>4930.1400000000003</v>
      </c>
      <c r="O7" s="144">
        <f t="shared" ref="O7:O30" si="3">RANK(N7,N$5:N$34,0)</f>
        <v>7</v>
      </c>
      <c r="P7" s="13"/>
    </row>
    <row r="8" spans="1:27" ht="14.25" x14ac:dyDescent="0.2">
      <c r="A8" s="152">
        <v>2001</v>
      </c>
      <c r="B8" s="98">
        <v>198.12</v>
      </c>
      <c r="C8" s="98">
        <v>78.740000000000038</v>
      </c>
      <c r="D8" s="98">
        <v>185.42000000000002</v>
      </c>
      <c r="E8" s="98">
        <v>264.16000000000003</v>
      </c>
      <c r="F8" s="98">
        <v>363.22</v>
      </c>
      <c r="G8" s="98">
        <v>401.32</v>
      </c>
      <c r="H8" s="98">
        <v>406.40000000000009</v>
      </c>
      <c r="I8" s="98">
        <v>436.88000000000005</v>
      </c>
      <c r="J8" s="98">
        <v>350.52000000000004</v>
      </c>
      <c r="K8" s="98">
        <v>231.14</v>
      </c>
      <c r="L8" s="98">
        <v>711.19999999999993</v>
      </c>
      <c r="M8" s="98">
        <v>866.13999999999987</v>
      </c>
      <c r="N8" s="123">
        <f t="shared" si="2"/>
        <v>4493.26</v>
      </c>
      <c r="O8" s="144">
        <f t="shared" si="3"/>
        <v>18</v>
      </c>
    </row>
    <row r="9" spans="1:27" ht="14.25" x14ac:dyDescent="0.2">
      <c r="A9" s="152">
        <v>2002</v>
      </c>
      <c r="B9" s="98">
        <v>228.6</v>
      </c>
      <c r="C9" s="98">
        <v>149.86000000000001</v>
      </c>
      <c r="D9" s="98">
        <v>513.08000000000004</v>
      </c>
      <c r="E9" s="98">
        <v>652.78000000000009</v>
      </c>
      <c r="F9" s="98">
        <v>388.62</v>
      </c>
      <c r="G9" s="98">
        <v>320.03999999999985</v>
      </c>
      <c r="H9" s="98">
        <v>619.76</v>
      </c>
      <c r="I9" s="98">
        <v>408.94</v>
      </c>
      <c r="J9" s="98">
        <v>256.54000000000002</v>
      </c>
      <c r="K9" s="98">
        <v>342.90000000000003</v>
      </c>
      <c r="L9" s="98">
        <v>909.32000000000016</v>
      </c>
      <c r="M9" s="98">
        <v>236.21999999999997</v>
      </c>
      <c r="N9" s="123">
        <f t="shared" si="2"/>
        <v>5026.6600000000008</v>
      </c>
      <c r="O9" s="144">
        <f t="shared" si="3"/>
        <v>6</v>
      </c>
    </row>
    <row r="10" spans="1:27" ht="14.25" x14ac:dyDescent="0.2">
      <c r="A10" s="152">
        <v>2003</v>
      </c>
      <c r="B10" s="98">
        <v>114.3</v>
      </c>
      <c r="C10" s="98">
        <v>114.30000000000001</v>
      </c>
      <c r="D10" s="98">
        <v>48.26</v>
      </c>
      <c r="E10" s="98">
        <v>297.18000000000006</v>
      </c>
      <c r="F10" s="98">
        <v>388.62000000000006</v>
      </c>
      <c r="G10" s="98">
        <v>505.46000000000015</v>
      </c>
      <c r="H10" s="98">
        <v>259.08</v>
      </c>
      <c r="I10" s="98">
        <v>896.62000000000023</v>
      </c>
      <c r="J10" s="98">
        <v>477.52000000000004</v>
      </c>
      <c r="K10" s="98">
        <v>246.38</v>
      </c>
      <c r="L10" s="98">
        <v>576.58000000000004</v>
      </c>
      <c r="M10" s="98">
        <v>637.5400000000003</v>
      </c>
      <c r="N10" s="123">
        <f t="shared" si="2"/>
        <v>4561.8400000000011</v>
      </c>
      <c r="O10" s="144">
        <f t="shared" si="3"/>
        <v>17</v>
      </c>
    </row>
    <row r="11" spans="1:27" ht="14.25" x14ac:dyDescent="0.2">
      <c r="A11" s="152">
        <v>2004</v>
      </c>
      <c r="B11" s="98">
        <v>213.35999999999999</v>
      </c>
      <c r="C11" s="98">
        <v>78.740000000000009</v>
      </c>
      <c r="D11" s="98">
        <v>248.91999999999996</v>
      </c>
      <c r="E11" s="98">
        <v>515.62</v>
      </c>
      <c r="F11" s="98">
        <v>835.65999999999974</v>
      </c>
      <c r="G11" s="98">
        <v>350.5200000000001</v>
      </c>
      <c r="H11" s="98">
        <v>337.82</v>
      </c>
      <c r="I11" s="98">
        <v>485.13999999999993</v>
      </c>
      <c r="J11" s="98">
        <v>327.66000000000014</v>
      </c>
      <c r="K11" s="98">
        <v>480.06000000000006</v>
      </c>
      <c r="L11" s="98">
        <v>1069.3399999999999</v>
      </c>
      <c r="M11" s="98">
        <v>530.86</v>
      </c>
      <c r="N11" s="123">
        <f t="shared" si="2"/>
        <v>5473.7</v>
      </c>
      <c r="O11" s="144">
        <f t="shared" si="3"/>
        <v>5</v>
      </c>
    </row>
    <row r="12" spans="1:27" ht="14.25" x14ac:dyDescent="0.2">
      <c r="A12" s="152">
        <v>2005</v>
      </c>
      <c r="B12" s="98">
        <v>566.42000000000019</v>
      </c>
      <c r="C12" s="98">
        <v>187.96</v>
      </c>
      <c r="D12" s="98">
        <v>147.32</v>
      </c>
      <c r="E12" s="98">
        <v>502.92000000000013</v>
      </c>
      <c r="F12" s="98">
        <v>360.67999999999995</v>
      </c>
      <c r="G12" s="98">
        <v>139.70000000000002</v>
      </c>
      <c r="H12" s="98">
        <v>370.84</v>
      </c>
      <c r="I12" s="98">
        <v>528.32000000000005</v>
      </c>
      <c r="J12" s="98">
        <v>525.78000000000009</v>
      </c>
      <c r="K12" s="98">
        <v>213.35999999999999</v>
      </c>
      <c r="L12" s="98">
        <v>591.82000000000005</v>
      </c>
      <c r="M12" s="98">
        <v>289.56000000000006</v>
      </c>
      <c r="N12" s="123">
        <f t="shared" si="2"/>
        <v>4424.6800000000012</v>
      </c>
      <c r="O12" s="144">
        <f t="shared" si="3"/>
        <v>20</v>
      </c>
    </row>
    <row r="13" spans="1:27" ht="14.25" x14ac:dyDescent="0.2">
      <c r="A13" s="152">
        <v>2006</v>
      </c>
      <c r="B13" s="98">
        <v>350.5200000000001</v>
      </c>
      <c r="C13" s="98">
        <v>231.14000000000004</v>
      </c>
      <c r="D13" s="98">
        <v>518.16000000000008</v>
      </c>
      <c r="E13" s="98">
        <v>398.78000000000003</v>
      </c>
      <c r="F13" s="98">
        <v>762</v>
      </c>
      <c r="G13" s="98">
        <v>429.2600000000001</v>
      </c>
      <c r="H13" s="98">
        <v>637.54000000000008</v>
      </c>
      <c r="I13" s="98">
        <v>701.04000000000008</v>
      </c>
      <c r="J13" s="98">
        <v>340.35999999999996</v>
      </c>
      <c r="K13" s="98">
        <v>340.35999999999996</v>
      </c>
      <c r="L13" s="98">
        <v>795.02</v>
      </c>
      <c r="M13" s="98">
        <v>335.28</v>
      </c>
      <c r="N13" s="123">
        <f t="shared" si="2"/>
        <v>5839.46</v>
      </c>
      <c r="O13" s="144">
        <f t="shared" si="3"/>
        <v>3</v>
      </c>
    </row>
    <row r="14" spans="1:27" ht="14.25" x14ac:dyDescent="0.2">
      <c r="A14" s="152">
        <v>2007</v>
      </c>
      <c r="B14" s="98">
        <v>20.32</v>
      </c>
      <c r="C14" s="98">
        <v>81.280000000000015</v>
      </c>
      <c r="D14" s="98">
        <v>129.54000000000002</v>
      </c>
      <c r="E14" s="98">
        <v>698</v>
      </c>
      <c r="F14" s="98">
        <v>451</v>
      </c>
      <c r="G14" s="98">
        <v>472</v>
      </c>
      <c r="H14" s="98">
        <v>572</v>
      </c>
      <c r="I14" s="98">
        <v>308</v>
      </c>
      <c r="J14" s="98">
        <v>270</v>
      </c>
      <c r="K14" s="98">
        <v>280</v>
      </c>
      <c r="L14" s="98">
        <v>459</v>
      </c>
      <c r="M14" s="98">
        <v>843</v>
      </c>
      <c r="N14" s="123">
        <f t="shared" si="2"/>
        <v>4584.1400000000003</v>
      </c>
      <c r="O14" s="144">
        <f t="shared" si="3"/>
        <v>16</v>
      </c>
    </row>
    <row r="15" spans="1:27" ht="14.25" x14ac:dyDescent="0.2">
      <c r="A15" s="152">
        <v>2008</v>
      </c>
      <c r="B15" s="98">
        <v>217</v>
      </c>
      <c r="C15" s="98">
        <v>357</v>
      </c>
      <c r="D15" s="98">
        <v>61</v>
      </c>
      <c r="E15" s="98">
        <v>196</v>
      </c>
      <c r="F15" s="98">
        <v>592</v>
      </c>
      <c r="G15" s="98">
        <v>307</v>
      </c>
      <c r="H15" s="98">
        <v>534</v>
      </c>
      <c r="I15" s="98">
        <v>596</v>
      </c>
      <c r="J15" s="98">
        <v>334</v>
      </c>
      <c r="K15" s="98">
        <v>370</v>
      </c>
      <c r="L15" s="98">
        <v>689</v>
      </c>
      <c r="M15" s="98">
        <v>458</v>
      </c>
      <c r="N15" s="123">
        <f t="shared" si="2"/>
        <v>4711</v>
      </c>
      <c r="O15" s="144">
        <f t="shared" si="3"/>
        <v>12</v>
      </c>
    </row>
    <row r="16" spans="1:27" ht="14.25" x14ac:dyDescent="0.2">
      <c r="A16" s="152">
        <v>2009</v>
      </c>
      <c r="B16" s="98">
        <v>408</v>
      </c>
      <c r="C16" s="98">
        <v>472</v>
      </c>
      <c r="D16" s="98">
        <v>349</v>
      </c>
      <c r="E16" s="98">
        <v>523</v>
      </c>
      <c r="F16" s="98">
        <v>663</v>
      </c>
      <c r="G16" s="98">
        <v>492</v>
      </c>
      <c r="H16" s="98">
        <v>541</v>
      </c>
      <c r="I16" s="98">
        <v>532</v>
      </c>
      <c r="J16" s="98">
        <v>370</v>
      </c>
      <c r="K16" s="98">
        <v>355</v>
      </c>
      <c r="L16" s="98">
        <v>1169</v>
      </c>
      <c r="M16" s="98">
        <v>181</v>
      </c>
      <c r="N16" s="123">
        <f t="shared" si="2"/>
        <v>6055</v>
      </c>
      <c r="O16" s="144">
        <f t="shared" si="3"/>
        <v>2</v>
      </c>
    </row>
    <row r="17" spans="1:15" ht="14.25" x14ac:dyDescent="0.2">
      <c r="A17" s="152">
        <v>2010</v>
      </c>
      <c r="B17" s="98">
        <v>142</v>
      </c>
      <c r="C17" s="98">
        <v>298</v>
      </c>
      <c r="D17" s="98">
        <v>389</v>
      </c>
      <c r="E17" s="98">
        <v>339</v>
      </c>
      <c r="F17" s="98">
        <v>233</v>
      </c>
      <c r="G17" s="98">
        <v>502</v>
      </c>
      <c r="H17" s="98">
        <v>354</v>
      </c>
      <c r="I17" s="98">
        <v>380</v>
      </c>
      <c r="J17" s="98">
        <v>185</v>
      </c>
      <c r="K17" s="98">
        <v>277</v>
      </c>
      <c r="L17" s="98">
        <v>567</v>
      </c>
      <c r="M17" s="98">
        <v>2798</v>
      </c>
      <c r="N17" s="123">
        <f t="shared" si="2"/>
        <v>6464</v>
      </c>
      <c r="O17" s="144">
        <f t="shared" si="3"/>
        <v>1</v>
      </c>
    </row>
    <row r="18" spans="1:15" ht="14.25" x14ac:dyDescent="0.2">
      <c r="A18" s="152">
        <v>2011</v>
      </c>
      <c r="B18" s="98">
        <v>464</v>
      </c>
      <c r="C18" s="98">
        <v>230</v>
      </c>
      <c r="D18" s="98">
        <v>181</v>
      </c>
      <c r="E18" s="98">
        <v>435</v>
      </c>
      <c r="F18" s="98">
        <v>310</v>
      </c>
      <c r="G18" s="98">
        <v>365</v>
      </c>
      <c r="H18" s="98">
        <v>414</v>
      </c>
      <c r="I18" s="98">
        <v>152</v>
      </c>
      <c r="J18" s="98">
        <v>291</v>
      </c>
      <c r="K18" s="98">
        <v>438</v>
      </c>
      <c r="L18" s="98">
        <v>671</v>
      </c>
      <c r="M18" s="98">
        <v>740</v>
      </c>
      <c r="N18" s="123">
        <f t="shared" si="2"/>
        <v>4691</v>
      </c>
      <c r="O18" s="144">
        <f t="shared" si="3"/>
        <v>14</v>
      </c>
    </row>
    <row r="19" spans="1:15" ht="14.25" x14ac:dyDescent="0.2">
      <c r="A19" s="152">
        <v>2012</v>
      </c>
      <c r="B19" s="98">
        <v>219</v>
      </c>
      <c r="C19" s="98">
        <v>95</v>
      </c>
      <c r="D19" s="98">
        <v>494</v>
      </c>
      <c r="E19" s="98">
        <v>475</v>
      </c>
      <c r="F19" s="98">
        <v>505</v>
      </c>
      <c r="G19" s="98">
        <v>220</v>
      </c>
      <c r="H19" s="98">
        <v>352</v>
      </c>
      <c r="I19" s="98">
        <v>330</v>
      </c>
      <c r="J19" s="98">
        <v>335</v>
      </c>
      <c r="K19" s="98">
        <v>430</v>
      </c>
      <c r="L19" s="98">
        <v>1461</v>
      </c>
      <c r="M19" s="98">
        <v>736</v>
      </c>
      <c r="N19" s="123">
        <f t="shared" si="2"/>
        <v>5652</v>
      </c>
      <c r="O19" s="144">
        <f t="shared" si="3"/>
        <v>4</v>
      </c>
    </row>
    <row r="20" spans="1:15" ht="14.25" x14ac:dyDescent="0.2">
      <c r="A20" s="152">
        <v>2013</v>
      </c>
      <c r="B20" s="98">
        <v>115</v>
      </c>
      <c r="C20" s="98">
        <v>127</v>
      </c>
      <c r="D20" s="98">
        <v>555</v>
      </c>
      <c r="E20" s="98">
        <v>251</v>
      </c>
      <c r="F20" s="98">
        <v>480</v>
      </c>
      <c r="G20" s="98">
        <v>323</v>
      </c>
      <c r="H20" s="98">
        <v>652</v>
      </c>
      <c r="I20" s="98">
        <v>537</v>
      </c>
      <c r="J20" s="98">
        <v>235</v>
      </c>
      <c r="K20" s="98">
        <v>297</v>
      </c>
      <c r="L20" s="98">
        <v>461</v>
      </c>
      <c r="M20" s="98">
        <v>427</v>
      </c>
      <c r="N20" s="123">
        <f t="shared" si="2"/>
        <v>4460</v>
      </c>
      <c r="O20" s="144">
        <f t="shared" si="3"/>
        <v>19</v>
      </c>
    </row>
    <row r="21" spans="1:15" ht="14.25" x14ac:dyDescent="0.2">
      <c r="A21" s="152">
        <v>2014</v>
      </c>
      <c r="B21" s="98">
        <v>215</v>
      </c>
      <c r="C21" s="98">
        <v>85</v>
      </c>
      <c r="D21" s="98">
        <v>121</v>
      </c>
      <c r="E21" s="98">
        <v>492</v>
      </c>
      <c r="F21" s="98">
        <v>870</v>
      </c>
      <c r="G21" s="98">
        <v>600</v>
      </c>
      <c r="H21" s="98">
        <v>323</v>
      </c>
      <c r="I21" s="98">
        <v>499</v>
      </c>
      <c r="J21" s="98">
        <v>368</v>
      </c>
      <c r="K21" s="98">
        <v>358</v>
      </c>
      <c r="L21" s="98">
        <v>348</v>
      </c>
      <c r="M21" s="98">
        <v>519</v>
      </c>
      <c r="N21" s="123">
        <f t="shared" si="2"/>
        <v>4798</v>
      </c>
      <c r="O21" s="144">
        <f t="shared" si="3"/>
        <v>8</v>
      </c>
    </row>
    <row r="22" spans="1:15" ht="14.25" x14ac:dyDescent="0.2">
      <c r="A22" s="152">
        <v>2015</v>
      </c>
      <c r="B22" s="98">
        <v>235</v>
      </c>
      <c r="C22" s="98">
        <v>172</v>
      </c>
      <c r="D22" s="98">
        <v>248</v>
      </c>
      <c r="E22" s="98">
        <v>342</v>
      </c>
      <c r="F22" s="98">
        <v>571</v>
      </c>
      <c r="G22" s="98">
        <v>309</v>
      </c>
      <c r="H22" s="98">
        <v>527</v>
      </c>
      <c r="I22" s="98">
        <v>593</v>
      </c>
      <c r="J22" s="98">
        <v>482</v>
      </c>
      <c r="K22" s="98">
        <v>313.60000000000002</v>
      </c>
      <c r="L22" s="98">
        <v>668</v>
      </c>
      <c r="M22" s="98">
        <v>135</v>
      </c>
      <c r="N22" s="123">
        <f t="shared" si="2"/>
        <v>4595.6000000000004</v>
      </c>
      <c r="O22" s="144">
        <f t="shared" si="3"/>
        <v>15</v>
      </c>
    </row>
    <row r="23" spans="1:15" ht="14.25" x14ac:dyDescent="0.2">
      <c r="A23" s="138">
        <v>2016</v>
      </c>
      <c r="B23" s="98">
        <v>129</v>
      </c>
      <c r="C23" s="98">
        <v>166</v>
      </c>
      <c r="D23" s="98">
        <v>88</v>
      </c>
      <c r="E23" s="98">
        <v>247</v>
      </c>
      <c r="F23" s="98">
        <v>499</v>
      </c>
      <c r="G23" s="98">
        <v>313</v>
      </c>
      <c r="H23" s="98">
        <v>515</v>
      </c>
      <c r="I23" s="98">
        <v>411</v>
      </c>
      <c r="J23" s="98">
        <v>468</v>
      </c>
      <c r="K23" s="98">
        <v>380</v>
      </c>
      <c r="L23" s="98">
        <v>649</v>
      </c>
      <c r="M23" s="98">
        <v>477</v>
      </c>
      <c r="N23" s="123">
        <f t="shared" si="2"/>
        <v>4342</v>
      </c>
      <c r="O23" s="144">
        <f t="shared" si="3"/>
        <v>22</v>
      </c>
    </row>
    <row r="24" spans="1:15" ht="14.25" x14ac:dyDescent="0.2">
      <c r="A24" s="138">
        <v>2017</v>
      </c>
      <c r="B24" s="98">
        <v>206</v>
      </c>
      <c r="C24" s="98">
        <v>130</v>
      </c>
      <c r="D24" s="98">
        <v>407</v>
      </c>
      <c r="E24" s="98">
        <v>236</v>
      </c>
      <c r="F24" s="98">
        <v>494</v>
      </c>
      <c r="G24" s="98">
        <v>182</v>
      </c>
      <c r="H24" s="98">
        <v>549</v>
      </c>
      <c r="I24" s="98">
        <v>348</v>
      </c>
      <c r="J24" s="98">
        <v>363</v>
      </c>
      <c r="K24" s="98">
        <v>357</v>
      </c>
      <c r="L24" s="98">
        <v>394</v>
      </c>
      <c r="M24" s="98">
        <v>691</v>
      </c>
      <c r="N24" s="123">
        <f t="shared" si="2"/>
        <v>4357</v>
      </c>
      <c r="O24" s="144">
        <f t="shared" si="3"/>
        <v>21</v>
      </c>
    </row>
    <row r="25" spans="1:15" ht="14.25" x14ac:dyDescent="0.2">
      <c r="A25" s="138">
        <v>2018</v>
      </c>
      <c r="B25" s="98">
        <v>823</v>
      </c>
      <c r="C25" s="98">
        <v>180</v>
      </c>
      <c r="D25" s="98">
        <v>199</v>
      </c>
      <c r="E25" s="98">
        <v>265</v>
      </c>
      <c r="F25" s="98">
        <v>348</v>
      </c>
      <c r="G25" s="98">
        <v>527</v>
      </c>
      <c r="H25" s="98">
        <v>530</v>
      </c>
      <c r="I25" s="98">
        <v>292</v>
      </c>
      <c r="J25" s="98">
        <v>351</v>
      </c>
      <c r="K25" s="98">
        <v>320</v>
      </c>
      <c r="L25" s="98">
        <v>772</v>
      </c>
      <c r="M25" s="98">
        <v>97</v>
      </c>
      <c r="N25" s="123">
        <f t="shared" si="2"/>
        <v>4704</v>
      </c>
      <c r="O25" s="144">
        <f t="shared" si="3"/>
        <v>13</v>
      </c>
    </row>
    <row r="26" spans="1:15" ht="14.25" x14ac:dyDescent="0.2">
      <c r="A26" s="138">
        <v>2019</v>
      </c>
      <c r="B26" s="170">
        <v>165</v>
      </c>
      <c r="C26" s="98">
        <v>68</v>
      </c>
      <c r="D26" s="98">
        <v>132</v>
      </c>
      <c r="E26" s="98">
        <v>121</v>
      </c>
      <c r="F26" s="98">
        <v>431</v>
      </c>
      <c r="G26" s="98">
        <v>359</v>
      </c>
      <c r="H26" s="98">
        <v>281</v>
      </c>
      <c r="I26" s="98">
        <v>558</v>
      </c>
      <c r="J26" s="98">
        <v>326</v>
      </c>
      <c r="K26" s="98">
        <v>244</v>
      </c>
      <c r="L26" s="98">
        <v>545</v>
      </c>
      <c r="M26" s="98">
        <v>630</v>
      </c>
      <c r="N26" s="123">
        <f t="shared" si="2"/>
        <v>3860</v>
      </c>
      <c r="O26" s="144">
        <f t="shared" si="3"/>
        <v>24</v>
      </c>
    </row>
    <row r="27" spans="1:15" ht="14.25" x14ac:dyDescent="0.2">
      <c r="A27" s="138">
        <v>2020</v>
      </c>
      <c r="B27" s="3">
        <v>263</v>
      </c>
      <c r="C27" s="98">
        <v>193</v>
      </c>
      <c r="D27" s="98">
        <v>80</v>
      </c>
      <c r="E27" s="98">
        <v>248</v>
      </c>
      <c r="F27" s="98">
        <v>285</v>
      </c>
      <c r="G27" s="98">
        <v>636</v>
      </c>
      <c r="H27" s="98"/>
      <c r="I27" s="98"/>
      <c r="J27" s="98">
        <v>332</v>
      </c>
      <c r="K27" s="98">
        <v>349</v>
      </c>
      <c r="L27" s="98">
        <v>334</v>
      </c>
      <c r="M27" s="98">
        <v>623</v>
      </c>
      <c r="N27" s="123"/>
      <c r="O27" s="144"/>
    </row>
    <row r="28" spans="1:15" ht="14.25" x14ac:dyDescent="0.2">
      <c r="A28" s="138">
        <v>2021</v>
      </c>
      <c r="B28" s="3">
        <v>269</v>
      </c>
      <c r="C28" s="3">
        <v>89</v>
      </c>
      <c r="D28" s="3">
        <v>344</v>
      </c>
      <c r="E28" s="3">
        <v>584</v>
      </c>
      <c r="F28" s="3">
        <v>486</v>
      </c>
      <c r="G28" s="3">
        <v>330</v>
      </c>
      <c r="H28" s="3">
        <v>716</v>
      </c>
      <c r="I28" s="3">
        <v>436</v>
      </c>
      <c r="J28" s="3">
        <v>341</v>
      </c>
      <c r="K28" s="3">
        <v>130</v>
      </c>
      <c r="L28" s="3">
        <v>627</v>
      </c>
      <c r="M28" s="3">
        <v>441</v>
      </c>
      <c r="N28" s="123">
        <f t="shared" si="2"/>
        <v>4793</v>
      </c>
      <c r="O28" s="144">
        <f t="shared" si="3"/>
        <v>9</v>
      </c>
    </row>
    <row r="29" spans="1:15" ht="14.25" x14ac:dyDescent="0.2">
      <c r="A29" s="138">
        <v>2022</v>
      </c>
      <c r="B29" s="3">
        <v>165</v>
      </c>
      <c r="C29" s="3">
        <v>251</v>
      </c>
      <c r="D29" s="3">
        <v>537</v>
      </c>
      <c r="E29" s="3">
        <v>479</v>
      </c>
      <c r="F29" s="3">
        <v>402</v>
      </c>
      <c r="G29" s="3">
        <v>440</v>
      </c>
      <c r="H29" s="3">
        <v>626</v>
      </c>
      <c r="I29" s="3">
        <v>412</v>
      </c>
      <c r="J29" s="3">
        <v>321</v>
      </c>
      <c r="K29" s="3">
        <v>327</v>
      </c>
      <c r="L29" s="3">
        <v>418</v>
      </c>
      <c r="M29" s="3">
        <v>358</v>
      </c>
      <c r="N29" s="123">
        <f t="shared" si="2"/>
        <v>4736</v>
      </c>
      <c r="O29" s="144">
        <f t="shared" si="3"/>
        <v>11</v>
      </c>
    </row>
    <row r="30" spans="1:15" ht="14.25" x14ac:dyDescent="0.2">
      <c r="A30" s="138">
        <v>2023</v>
      </c>
      <c r="B30" s="3">
        <v>336</v>
      </c>
      <c r="C30" s="3">
        <v>218</v>
      </c>
      <c r="D30" s="3">
        <v>158</v>
      </c>
      <c r="E30" s="3">
        <v>103</v>
      </c>
      <c r="F30" s="3">
        <v>440</v>
      </c>
      <c r="G30" s="3">
        <v>384</v>
      </c>
      <c r="H30" s="3">
        <v>435</v>
      </c>
      <c r="I30" s="3">
        <v>593</v>
      </c>
      <c r="J30" s="3">
        <v>356</v>
      </c>
      <c r="K30" s="3">
        <v>357</v>
      </c>
      <c r="L30" s="3">
        <v>417</v>
      </c>
      <c r="M30" s="3">
        <v>291</v>
      </c>
      <c r="N30" s="123">
        <f t="shared" si="2"/>
        <v>4088</v>
      </c>
      <c r="O30" s="144">
        <f t="shared" si="3"/>
        <v>23</v>
      </c>
    </row>
    <row r="31" spans="1:15" ht="14.25" x14ac:dyDescent="0.2">
      <c r="A31" s="138">
        <v>2024</v>
      </c>
      <c r="B31" s="3"/>
      <c r="C31" s="98"/>
      <c r="D31" s="98"/>
      <c r="E31" s="98"/>
      <c r="F31" s="98"/>
      <c r="G31" s="98"/>
      <c r="H31" s="98"/>
      <c r="I31" s="98"/>
      <c r="J31" s="98"/>
      <c r="K31" s="98"/>
      <c r="L31" s="98"/>
      <c r="M31" s="98"/>
      <c r="N31" s="123"/>
      <c r="O31" s="144"/>
    </row>
    <row r="32" spans="1:15" ht="14.25" x14ac:dyDescent="0.2">
      <c r="A32" s="138">
        <v>2025</v>
      </c>
      <c r="B32" s="3"/>
      <c r="C32" s="98"/>
      <c r="D32" s="98"/>
      <c r="E32" s="98"/>
      <c r="F32" s="98"/>
      <c r="G32" s="98"/>
      <c r="H32" s="98"/>
      <c r="I32" s="98"/>
      <c r="J32" s="98"/>
      <c r="K32" s="98"/>
      <c r="L32" s="98"/>
      <c r="M32" s="98"/>
      <c r="N32" s="123"/>
      <c r="O32" s="144"/>
    </row>
    <row r="33" spans="1:15" ht="14.25" x14ac:dyDescent="0.2">
      <c r="A33" s="138">
        <v>2026</v>
      </c>
      <c r="B33" s="3"/>
      <c r="C33" s="98"/>
      <c r="D33" s="98"/>
      <c r="E33" s="98"/>
      <c r="F33" s="98"/>
      <c r="G33" s="98"/>
      <c r="H33" s="98"/>
      <c r="I33" s="98"/>
      <c r="J33" s="98"/>
      <c r="K33" s="98"/>
      <c r="L33" s="98"/>
      <c r="M33" s="98"/>
      <c r="N33" s="123"/>
      <c r="O33" s="144"/>
    </row>
    <row r="34" spans="1:15" ht="13.5" thickBot="1" x14ac:dyDescent="0.25">
      <c r="A34" s="153"/>
      <c r="B34" s="98"/>
      <c r="C34" s="98"/>
      <c r="D34" s="98"/>
      <c r="E34" s="98"/>
      <c r="F34" s="98"/>
      <c r="G34" s="98"/>
      <c r="H34" s="98"/>
      <c r="I34" s="98"/>
      <c r="J34" s="98"/>
      <c r="K34" s="98"/>
      <c r="L34" s="98"/>
      <c r="M34" s="98"/>
      <c r="N34" s="124"/>
    </row>
    <row r="35" spans="1:15" x14ac:dyDescent="0.2">
      <c r="A35" s="147" t="s">
        <v>603</v>
      </c>
      <c r="B35" s="105">
        <f>AVERAGE(B5:B34)</f>
        <v>271.56319999999999</v>
      </c>
      <c r="C35" s="105">
        <f>AVERAGE(C5:C34)</f>
        <v>182.54240000000001</v>
      </c>
      <c r="D35" s="105">
        <f t="shared" ref="D35:N35" si="4">AVERAGE(D5:D34)</f>
        <v>260.1816</v>
      </c>
      <c r="E35" s="105">
        <f t="shared" si="4"/>
        <v>362.67040000000003</v>
      </c>
      <c r="F35" s="105">
        <f t="shared" si="4"/>
        <v>484.35040000000004</v>
      </c>
      <c r="G35" s="105">
        <f t="shared" si="4"/>
        <v>387.72230769230765</v>
      </c>
      <c r="H35" s="105">
        <f t="shared" si="4"/>
        <v>479.70480000000003</v>
      </c>
      <c r="I35" s="105">
        <f t="shared" si="4"/>
        <v>476.28559999999999</v>
      </c>
      <c r="J35" s="105">
        <f t="shared" si="4"/>
        <v>340.95769230769235</v>
      </c>
      <c r="K35" s="105">
        <f t="shared" si="4"/>
        <v>326.28000000000003</v>
      </c>
      <c r="L35" s="105">
        <f t="shared" si="4"/>
        <v>631.04538461538459</v>
      </c>
      <c r="M35" s="105">
        <f t="shared" si="4"/>
        <v>610.69461538461542</v>
      </c>
      <c r="N35" s="105">
        <f t="shared" si="4"/>
        <v>4850.0183333333334</v>
      </c>
    </row>
    <row r="36" spans="1:15" x14ac:dyDescent="0.2">
      <c r="A36" s="148" t="s">
        <v>604</v>
      </c>
      <c r="B36" s="3">
        <f>STDEV(B5:B34)</f>
        <v>168.59481770208723</v>
      </c>
      <c r="C36" s="3">
        <f>STDEV(C5:C34)</f>
        <v>99.618685549783621</v>
      </c>
      <c r="D36" s="3">
        <f t="shared" ref="D36:N36" si="5">STDEV(D5:D34)</f>
        <v>164.77155457582279</v>
      </c>
      <c r="E36" s="3">
        <f t="shared" si="5"/>
        <v>164.7763916261469</v>
      </c>
      <c r="F36" s="3">
        <f t="shared" si="5"/>
        <v>164.10676485345343</v>
      </c>
      <c r="G36" s="3">
        <f t="shared" si="5"/>
        <v>118.79338275536057</v>
      </c>
      <c r="H36" s="3">
        <f t="shared" si="5"/>
        <v>126.29315688508206</v>
      </c>
      <c r="I36" s="3">
        <f t="shared" si="5"/>
        <v>149.43972268889348</v>
      </c>
      <c r="J36" s="3">
        <f t="shared" si="5"/>
        <v>77.862316087190223</v>
      </c>
      <c r="K36" s="3">
        <f t="shared" si="5"/>
        <v>91.581449125901102</v>
      </c>
      <c r="L36" s="3">
        <f t="shared" si="5"/>
        <v>279.16886419843848</v>
      </c>
      <c r="M36" s="3">
        <f t="shared" si="5"/>
        <v>507.69967445513123</v>
      </c>
      <c r="N36" s="114">
        <f t="shared" si="5"/>
        <v>623.43430899485236</v>
      </c>
    </row>
    <row r="37" spans="1:15" x14ac:dyDescent="0.2">
      <c r="A37" s="148" t="s">
        <v>605</v>
      </c>
      <c r="B37" s="3">
        <f>B36/B35*100</f>
        <v>62.083086994882677</v>
      </c>
      <c r="C37" s="3">
        <f>C36/C35*100</f>
        <v>54.572902268066827</v>
      </c>
      <c r="D37" s="3">
        <f t="shared" ref="D37:N37" si="6">D36/D35*100</f>
        <v>63.329441657604832</v>
      </c>
      <c r="E37" s="3">
        <f t="shared" si="6"/>
        <v>45.434199103689437</v>
      </c>
      <c r="F37" s="3">
        <f t="shared" si="6"/>
        <v>33.881827051955241</v>
      </c>
      <c r="G37" s="3">
        <f t="shared" si="6"/>
        <v>30.638779455948601</v>
      </c>
      <c r="H37" s="3">
        <f t="shared" si="6"/>
        <v>26.327265619414696</v>
      </c>
      <c r="I37" s="3">
        <f t="shared" si="6"/>
        <v>31.37607408010939</v>
      </c>
      <c r="J37" s="3">
        <f t="shared" si="6"/>
        <v>22.836357074157018</v>
      </c>
      <c r="K37" s="3">
        <f t="shared" si="6"/>
        <v>28.068361262075854</v>
      </c>
      <c r="L37" s="3">
        <f t="shared" si="6"/>
        <v>44.239110372162685</v>
      </c>
      <c r="M37" s="3">
        <f t="shared" si="6"/>
        <v>83.134788102787184</v>
      </c>
      <c r="N37" s="114">
        <f t="shared" si="6"/>
        <v>12.85426705936546</v>
      </c>
    </row>
    <row r="38" spans="1:15" x14ac:dyDescent="0.2">
      <c r="A38" s="148" t="s">
        <v>606</v>
      </c>
      <c r="B38" s="3">
        <f>MIN(B5:B34)</f>
        <v>20.32</v>
      </c>
      <c r="C38" s="3">
        <f>MIN(C5:C34)</f>
        <v>68</v>
      </c>
      <c r="D38" s="3">
        <f t="shared" ref="D38:N38" si="7">MIN(D5:D34)</f>
        <v>48.26</v>
      </c>
      <c r="E38" s="3">
        <f t="shared" si="7"/>
        <v>103</v>
      </c>
      <c r="F38" s="3">
        <f t="shared" si="7"/>
        <v>233</v>
      </c>
      <c r="G38" s="3">
        <f t="shared" si="7"/>
        <v>139.70000000000002</v>
      </c>
      <c r="H38" s="3">
        <f t="shared" si="7"/>
        <v>259.08</v>
      </c>
      <c r="I38" s="3">
        <f t="shared" si="7"/>
        <v>152</v>
      </c>
      <c r="J38" s="3">
        <f t="shared" si="7"/>
        <v>185</v>
      </c>
      <c r="K38" s="3">
        <f t="shared" si="7"/>
        <v>130</v>
      </c>
      <c r="L38" s="3">
        <f t="shared" si="7"/>
        <v>220.98</v>
      </c>
      <c r="M38" s="3">
        <f t="shared" si="7"/>
        <v>97</v>
      </c>
      <c r="N38" s="114">
        <f t="shared" si="7"/>
        <v>3860</v>
      </c>
    </row>
    <row r="39" spans="1:15" x14ac:dyDescent="0.2">
      <c r="A39" s="148" t="s">
        <v>607</v>
      </c>
      <c r="B39" s="4">
        <f>MAX(B5:B34)</f>
        <v>823</v>
      </c>
      <c r="C39" s="4">
        <f>MAX(C5:C34)</f>
        <v>472</v>
      </c>
      <c r="D39" s="4">
        <f t="shared" ref="D39:N39" si="8">MAX(D5:D34)</f>
        <v>555</v>
      </c>
      <c r="E39" s="4">
        <f t="shared" si="8"/>
        <v>698</v>
      </c>
      <c r="F39" s="4">
        <f t="shared" si="8"/>
        <v>870</v>
      </c>
      <c r="G39" s="4">
        <f t="shared" si="8"/>
        <v>636</v>
      </c>
      <c r="H39" s="4">
        <f t="shared" si="8"/>
        <v>716</v>
      </c>
      <c r="I39" s="4">
        <f t="shared" si="8"/>
        <v>896.62000000000023</v>
      </c>
      <c r="J39" s="4">
        <f t="shared" si="8"/>
        <v>525.78000000000009</v>
      </c>
      <c r="K39" s="4">
        <f t="shared" si="8"/>
        <v>561.34</v>
      </c>
      <c r="L39" s="4">
        <f t="shared" si="8"/>
        <v>1461</v>
      </c>
      <c r="M39" s="4">
        <f t="shared" si="8"/>
        <v>2798</v>
      </c>
      <c r="N39" s="114">
        <f t="shared" si="8"/>
        <v>6464</v>
      </c>
    </row>
    <row r="40" spans="1:15" x14ac:dyDescent="0.2">
      <c r="A40" s="148" t="s">
        <v>608</v>
      </c>
      <c r="B40" s="4">
        <f>QUARTILE(B5:B34,1)</f>
        <v>165</v>
      </c>
      <c r="C40" s="4">
        <f>QUARTILE(C5:C34,1)</f>
        <v>95</v>
      </c>
      <c r="D40" s="4">
        <f t="shared" ref="D40:N40" si="9">QUARTILE(D5:D34,1)</f>
        <v>132</v>
      </c>
      <c r="E40" s="4">
        <f t="shared" si="9"/>
        <v>247</v>
      </c>
      <c r="F40" s="4">
        <f t="shared" si="9"/>
        <v>363.22</v>
      </c>
      <c r="G40" s="4">
        <f t="shared" si="9"/>
        <v>316.22999999999996</v>
      </c>
      <c r="H40" s="4">
        <f t="shared" si="9"/>
        <v>370.84</v>
      </c>
      <c r="I40" s="4">
        <f t="shared" si="9"/>
        <v>380</v>
      </c>
      <c r="J40" s="4">
        <f t="shared" si="9"/>
        <v>289.92000000000007</v>
      </c>
      <c r="K40" s="4">
        <f t="shared" si="9"/>
        <v>277.75</v>
      </c>
      <c r="L40" s="4">
        <f t="shared" si="9"/>
        <v>428.25</v>
      </c>
      <c r="M40" s="4">
        <f t="shared" si="9"/>
        <v>340.96</v>
      </c>
      <c r="N40" s="114">
        <f t="shared" si="9"/>
        <v>4484.9449999999997</v>
      </c>
    </row>
    <row r="41" spans="1:15" x14ac:dyDescent="0.2">
      <c r="A41" s="148" t="s">
        <v>609</v>
      </c>
      <c r="B41" s="4">
        <f>QUARTILE(B5:B34,2)</f>
        <v>219</v>
      </c>
      <c r="C41" s="4">
        <f>QUARTILE(C5:C34,2)</f>
        <v>172</v>
      </c>
      <c r="D41" s="4">
        <f t="shared" ref="D41:N41" si="10">QUARTILE(D5:D34,2)</f>
        <v>185.42000000000002</v>
      </c>
      <c r="E41" s="4">
        <f t="shared" si="10"/>
        <v>339</v>
      </c>
      <c r="F41" s="4">
        <f t="shared" si="10"/>
        <v>451</v>
      </c>
      <c r="G41" s="4">
        <f t="shared" si="10"/>
        <v>374.5</v>
      </c>
      <c r="H41" s="4">
        <f t="shared" si="10"/>
        <v>515.62</v>
      </c>
      <c r="I41" s="4">
        <f t="shared" si="10"/>
        <v>485.13999999999993</v>
      </c>
      <c r="J41" s="4">
        <f t="shared" si="10"/>
        <v>334.5</v>
      </c>
      <c r="K41" s="4">
        <f t="shared" si="10"/>
        <v>333.67999999999995</v>
      </c>
      <c r="L41" s="4">
        <f t="shared" si="10"/>
        <v>584.20000000000005</v>
      </c>
      <c r="M41" s="4">
        <f t="shared" si="10"/>
        <v>524.93000000000006</v>
      </c>
      <c r="N41" s="114">
        <f t="shared" si="10"/>
        <v>4707.5</v>
      </c>
    </row>
    <row r="42" spans="1:15" x14ac:dyDescent="0.2">
      <c r="A42" s="148" t="s">
        <v>610</v>
      </c>
      <c r="B42" s="4">
        <f>QUARTILE(B5:B34,3)</f>
        <v>336</v>
      </c>
      <c r="C42" s="4">
        <f>QUARTILE(C5:C34,3)</f>
        <v>230</v>
      </c>
      <c r="D42" s="4">
        <f t="shared" ref="D42:N42" si="11">QUARTILE(D5:D34,3)</f>
        <v>389</v>
      </c>
      <c r="E42" s="4">
        <f t="shared" si="11"/>
        <v>492</v>
      </c>
      <c r="F42" s="4">
        <f t="shared" si="11"/>
        <v>571</v>
      </c>
      <c r="G42" s="4">
        <f t="shared" si="11"/>
        <v>471.47500000000002</v>
      </c>
      <c r="H42" s="4">
        <f t="shared" si="11"/>
        <v>549</v>
      </c>
      <c r="I42" s="4">
        <f t="shared" si="11"/>
        <v>553.71999999999991</v>
      </c>
      <c r="J42" s="4">
        <f t="shared" si="11"/>
        <v>361.25</v>
      </c>
      <c r="K42" s="4">
        <f t="shared" si="11"/>
        <v>357.75</v>
      </c>
      <c r="L42" s="4">
        <f t="shared" si="11"/>
        <v>705.65</v>
      </c>
      <c r="M42" s="4">
        <f t="shared" si="11"/>
        <v>724.75</v>
      </c>
      <c r="N42" s="114">
        <f t="shared" si="11"/>
        <v>4954.2700000000004</v>
      </c>
    </row>
    <row r="43" spans="1:15" x14ac:dyDescent="0.2">
      <c r="A43" s="148" t="s">
        <v>611</v>
      </c>
      <c r="B43" s="208">
        <f>RANK(B30,B5:B34,0)</f>
        <v>7</v>
      </c>
      <c r="C43" s="208">
        <f t="shared" ref="C43:N43" si="12">RANK(C30,C5:C34,0)</f>
        <v>8</v>
      </c>
      <c r="D43" s="208">
        <f t="shared" si="12"/>
        <v>17</v>
      </c>
      <c r="E43" s="208">
        <f t="shared" si="12"/>
        <v>25</v>
      </c>
      <c r="F43" s="208">
        <f t="shared" si="12"/>
        <v>14</v>
      </c>
      <c r="G43" s="208">
        <f t="shared" si="12"/>
        <v>13</v>
      </c>
      <c r="H43" s="208">
        <f t="shared" si="12"/>
        <v>15</v>
      </c>
      <c r="I43" s="208">
        <f t="shared" si="12"/>
        <v>4</v>
      </c>
      <c r="J43" s="208">
        <f t="shared" si="12"/>
        <v>8</v>
      </c>
      <c r="K43" s="208">
        <f t="shared" si="12"/>
        <v>8</v>
      </c>
      <c r="L43" s="208">
        <f t="shared" si="12"/>
        <v>21</v>
      </c>
      <c r="M43" s="208">
        <f t="shared" si="12"/>
        <v>21</v>
      </c>
      <c r="N43" s="171">
        <f t="shared" si="12"/>
        <v>23</v>
      </c>
    </row>
    <row r="44" spans="1:15" x14ac:dyDescent="0.2">
      <c r="A44" s="148" t="s">
        <v>612</v>
      </c>
      <c r="B44" s="208">
        <f>COUNT(B5:B34)</f>
        <v>25</v>
      </c>
      <c r="C44" s="208">
        <f>COUNT(C5:C34)</f>
        <v>25</v>
      </c>
      <c r="D44" s="208">
        <f t="shared" ref="D44:N44" si="13">COUNT(D5:D34)</f>
        <v>25</v>
      </c>
      <c r="E44" s="208">
        <f t="shared" si="13"/>
        <v>25</v>
      </c>
      <c r="F44" s="208">
        <f t="shared" si="13"/>
        <v>25</v>
      </c>
      <c r="G44" s="208">
        <f t="shared" si="13"/>
        <v>26</v>
      </c>
      <c r="H44" s="208">
        <f t="shared" si="13"/>
        <v>25</v>
      </c>
      <c r="I44" s="208">
        <f t="shared" si="13"/>
        <v>25</v>
      </c>
      <c r="J44" s="208">
        <f t="shared" si="13"/>
        <v>26</v>
      </c>
      <c r="K44" s="208">
        <f t="shared" si="13"/>
        <v>26</v>
      </c>
      <c r="L44" s="208">
        <f t="shared" si="13"/>
        <v>26</v>
      </c>
      <c r="M44" s="208">
        <f t="shared" si="13"/>
        <v>26</v>
      </c>
      <c r="N44" s="171">
        <f t="shared" si="13"/>
        <v>24</v>
      </c>
    </row>
    <row r="45" spans="1:15" x14ac:dyDescent="0.2">
      <c r="A45" s="148" t="s">
        <v>614</v>
      </c>
      <c r="B45" s="4">
        <f>B30</f>
        <v>336</v>
      </c>
      <c r="C45" s="4">
        <f>B45+C30</f>
        <v>554</v>
      </c>
      <c r="D45" s="4">
        <f t="shared" ref="D45:M45" si="14">C45+D30</f>
        <v>712</v>
      </c>
      <c r="E45" s="4">
        <f t="shared" si="14"/>
        <v>815</v>
      </c>
      <c r="F45" s="4">
        <f t="shared" si="14"/>
        <v>1255</v>
      </c>
      <c r="G45" s="4">
        <f t="shared" si="14"/>
        <v>1639</v>
      </c>
      <c r="H45" s="4">
        <f t="shared" si="14"/>
        <v>2074</v>
      </c>
      <c r="I45" s="4">
        <f t="shared" si="14"/>
        <v>2667</v>
      </c>
      <c r="J45" s="4">
        <f t="shared" si="14"/>
        <v>3023</v>
      </c>
      <c r="K45" s="4">
        <f t="shared" si="14"/>
        <v>3380</v>
      </c>
      <c r="L45" s="4">
        <f t="shared" si="14"/>
        <v>3797</v>
      </c>
      <c r="M45" s="4">
        <f t="shared" si="14"/>
        <v>4088</v>
      </c>
      <c r="N45" s="8"/>
    </row>
    <row r="46" spans="1:15" x14ac:dyDescent="0.2">
      <c r="A46" s="148" t="s">
        <v>613</v>
      </c>
      <c r="B46" s="128">
        <f>B35</f>
        <v>271.56319999999999</v>
      </c>
      <c r="C46" s="5">
        <f>B46+C35</f>
        <v>454.10559999999998</v>
      </c>
      <c r="D46" s="5">
        <f t="shared" ref="D46:M46" si="15">C46+D35</f>
        <v>714.28719999999998</v>
      </c>
      <c r="E46" s="5">
        <f t="shared" si="15"/>
        <v>1076.9576</v>
      </c>
      <c r="F46" s="5">
        <f t="shared" si="15"/>
        <v>1561.308</v>
      </c>
      <c r="G46" s="5">
        <f t="shared" si="15"/>
        <v>1949.0303076923076</v>
      </c>
      <c r="H46" s="5">
        <f t="shared" si="15"/>
        <v>2428.7351076923078</v>
      </c>
      <c r="I46" s="5">
        <f t="shared" si="15"/>
        <v>2905.020707692308</v>
      </c>
      <c r="J46" s="5">
        <f t="shared" si="15"/>
        <v>3245.9784000000004</v>
      </c>
      <c r="K46" s="5">
        <f t="shared" si="15"/>
        <v>3572.2584000000006</v>
      </c>
      <c r="L46" s="5">
        <f t="shared" si="15"/>
        <v>4203.3037846153857</v>
      </c>
      <c r="M46" s="5">
        <f t="shared" si="15"/>
        <v>4813.9984000000013</v>
      </c>
      <c r="N46" s="171"/>
    </row>
    <row r="47" spans="1:15" x14ac:dyDescent="0.2">
      <c r="B47" s="8"/>
      <c r="C47" s="8"/>
      <c r="D47" s="8"/>
      <c r="E47" s="8"/>
      <c r="F47" s="8"/>
      <c r="G47" s="8"/>
      <c r="H47" s="8"/>
      <c r="I47" s="8"/>
      <c r="J47" s="8"/>
      <c r="K47" s="8"/>
      <c r="L47" s="8"/>
      <c r="M47" s="8"/>
    </row>
    <row r="48" spans="1:15" x14ac:dyDescent="0.2">
      <c r="B48" s="8"/>
      <c r="C48" s="8"/>
      <c r="D48" s="8"/>
      <c r="E48" s="8"/>
      <c r="F48" s="8"/>
      <c r="G48" s="8"/>
      <c r="H48" s="8"/>
      <c r="I48" s="8"/>
      <c r="J48" s="8"/>
      <c r="K48" s="8"/>
      <c r="L48" s="8"/>
      <c r="M48" s="8"/>
    </row>
    <row r="49" spans="2:13" x14ac:dyDescent="0.2">
      <c r="B49" s="8"/>
      <c r="C49" s="8"/>
      <c r="D49" s="8"/>
      <c r="E49" s="8"/>
      <c r="F49" s="8"/>
      <c r="G49" s="8"/>
      <c r="H49" s="8"/>
      <c r="I49" s="8"/>
      <c r="J49" s="8"/>
      <c r="K49" s="8"/>
      <c r="L49" s="8"/>
      <c r="M49" s="8"/>
    </row>
    <row r="50" spans="2:13" x14ac:dyDescent="0.2">
      <c r="B50" s="8"/>
      <c r="C50" s="8"/>
      <c r="D50" s="8"/>
      <c r="E50" s="8"/>
      <c r="F50" s="8"/>
      <c r="G50" s="8"/>
      <c r="H50" s="8"/>
      <c r="I50" s="8"/>
      <c r="J50" s="8"/>
      <c r="K50" s="8"/>
      <c r="L50" s="8"/>
      <c r="M50" s="8"/>
    </row>
  </sheetData>
  <customSheetViews>
    <customSheetView guid="{5162BB63-DB3B-11D3-AA0A-00104B61DA78}" showRuler="0">
      <pane xSplit="1" ySplit="4" topLeftCell="B102" activePane="bottomRight" state="frozen"/>
      <selection pane="bottomRight" activeCell="B5" sqref="B5"/>
      <pageMargins left="0.75" right="0.75" top="1" bottom="1" header="0.5" footer="0.5"/>
      <headerFooter alignWithMargins="0"/>
    </customSheetView>
  </customSheetViews>
  <mergeCells count="2">
    <mergeCell ref="A1:N1"/>
    <mergeCell ref="G2:H2"/>
  </mergeCells>
  <phoneticPr fontId="0" type="noConversion"/>
  <conditionalFormatting sqref="B5:B34">
    <cfRule type="top10" dxfId="1439" priority="111" bottom="1" rank="1"/>
    <cfRule type="top10" dxfId="1438" priority="112" rank="1"/>
  </conditionalFormatting>
  <conditionalFormatting sqref="C5:C34">
    <cfRule type="top10" dxfId="1437" priority="25" bottom="1" rank="1"/>
    <cfRule type="top10" dxfId="1436" priority="26" rank="1"/>
  </conditionalFormatting>
  <conditionalFormatting sqref="D5:D34">
    <cfRule type="top10" dxfId="1435" priority="23" bottom="1" rank="1"/>
    <cfRule type="top10" dxfId="1434" priority="24" rank="1"/>
  </conditionalFormatting>
  <conditionalFormatting sqref="E5:E34">
    <cfRule type="top10" dxfId="1433" priority="21" bottom="1" rank="1"/>
    <cfRule type="top10" dxfId="1432" priority="22" rank="1"/>
  </conditionalFormatting>
  <conditionalFormatting sqref="F5:F34">
    <cfRule type="top10" dxfId="1431" priority="19" bottom="1" rank="1"/>
    <cfRule type="top10" dxfId="1430" priority="20" rank="1"/>
  </conditionalFormatting>
  <conditionalFormatting sqref="G5:G34">
    <cfRule type="top10" dxfId="1429" priority="17" bottom="1" rank="1"/>
    <cfRule type="top10" dxfId="1428" priority="18" rank="1"/>
  </conditionalFormatting>
  <conditionalFormatting sqref="H5:H34">
    <cfRule type="top10" dxfId="1427" priority="15" bottom="1" rank="1"/>
    <cfRule type="top10" dxfId="1426" priority="16" rank="1"/>
  </conditionalFormatting>
  <conditionalFormatting sqref="I5:I34">
    <cfRule type="top10" dxfId="1425" priority="13" bottom="1" rank="1"/>
    <cfRule type="top10" dxfId="1424" priority="14" rank="1"/>
  </conditionalFormatting>
  <conditionalFormatting sqref="J5:J34">
    <cfRule type="top10" dxfId="1423" priority="11" bottom="1" rank="1"/>
    <cfRule type="top10" dxfId="1422" priority="12" rank="1"/>
  </conditionalFormatting>
  <conditionalFormatting sqref="K5:K34">
    <cfRule type="top10" dxfId="1421" priority="9" bottom="1" rank="1"/>
    <cfRule type="top10" dxfId="1420" priority="10" rank="1"/>
  </conditionalFormatting>
  <conditionalFormatting sqref="L5:L34">
    <cfRule type="top10" dxfId="1419" priority="7" bottom="1" rank="1"/>
    <cfRule type="top10" dxfId="1418" priority="8" rank="1"/>
  </conditionalFormatting>
  <conditionalFormatting sqref="M5:M34">
    <cfRule type="top10" dxfId="1417" priority="5" bottom="1" rank="1"/>
    <cfRule type="top10" dxfId="1416" priority="6" rank="1"/>
  </conditionalFormatting>
  <conditionalFormatting sqref="N5:N34">
    <cfRule type="top10" dxfId="1415" priority="3" bottom="1" rank="1"/>
    <cfRule type="top10" dxfId="1414" priority="4" rank="1"/>
  </conditionalFormatting>
  <pageMargins left="0.75" right="0.75" top="1" bottom="1" header="0.5" footer="0.5"/>
  <pageSetup orientation="portrait" verticalDpi="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
  <dimension ref="A1:AJ120"/>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N48" sqref="N48:N49"/>
    </sheetView>
  </sheetViews>
  <sheetFormatPr defaultRowHeight="12.75" x14ac:dyDescent="0.2"/>
  <cols>
    <col min="1" max="1" width="9.85546875" style="148" bestFit="1" customWidth="1"/>
    <col min="2" max="13" width="7.7109375" customWidth="1"/>
    <col min="14" max="14" width="9.140625" style="1" bestFit="1" customWidth="1"/>
    <col min="16" max="36" width="9.140625" style="10"/>
  </cols>
  <sheetData>
    <row r="1" spans="1:27" ht="16.5" thickBot="1" x14ac:dyDescent="0.3">
      <c r="A1" s="243" t="s">
        <v>16</v>
      </c>
      <c r="B1" s="244"/>
      <c r="C1" s="244"/>
      <c r="D1" s="244"/>
      <c r="E1" s="245"/>
      <c r="F1" s="245"/>
      <c r="G1" s="245"/>
      <c r="H1" s="245"/>
      <c r="I1" s="245"/>
      <c r="J1" s="245"/>
      <c r="K1" s="245"/>
      <c r="L1" s="245"/>
      <c r="M1" s="245"/>
      <c r="N1" s="246"/>
    </row>
    <row r="2" spans="1:27" ht="13.5" thickBot="1" x14ac:dyDescent="0.25">
      <c r="A2" s="150" t="s">
        <v>134</v>
      </c>
      <c r="B2" s="40" t="s">
        <v>175</v>
      </c>
      <c r="C2" s="37" t="s">
        <v>458</v>
      </c>
      <c r="D2" s="38"/>
      <c r="E2" s="58"/>
      <c r="F2" s="68"/>
      <c r="G2" s="247" t="s">
        <v>80</v>
      </c>
      <c r="H2" s="247"/>
      <c r="I2" s="69"/>
      <c r="J2" s="69"/>
      <c r="K2" s="69"/>
      <c r="L2" s="69"/>
      <c r="M2" s="69"/>
      <c r="N2" s="72"/>
    </row>
    <row r="3" spans="1:27" ht="13.5" thickBot="1" x14ac:dyDescent="0.25">
      <c r="A3" s="151"/>
      <c r="B3" s="41" t="s">
        <v>176</v>
      </c>
      <c r="C3" s="36" t="s">
        <v>459</v>
      </c>
      <c r="D3" s="39"/>
      <c r="E3" s="41" t="s">
        <v>78</v>
      </c>
      <c r="F3" s="65">
        <v>33</v>
      </c>
      <c r="G3" s="17"/>
      <c r="H3" s="66" t="s">
        <v>81</v>
      </c>
      <c r="I3" s="67">
        <v>10.058400000000001</v>
      </c>
      <c r="J3" s="17"/>
      <c r="K3" s="17"/>
      <c r="L3" s="17"/>
      <c r="M3" s="17"/>
      <c r="N3" s="21"/>
    </row>
    <row r="4" spans="1:27" ht="15.75" thickBot="1" x14ac:dyDescent="0.3">
      <c r="A4" s="181"/>
      <c r="B4" s="49" t="s">
        <v>2</v>
      </c>
      <c r="C4" s="43" t="s">
        <v>3</v>
      </c>
      <c r="D4" s="49" t="s">
        <v>4</v>
      </c>
      <c r="E4" s="43" t="s">
        <v>5</v>
      </c>
      <c r="F4" s="49" t="s">
        <v>6</v>
      </c>
      <c r="G4" s="43" t="s">
        <v>7</v>
      </c>
      <c r="H4" s="49" t="s">
        <v>8</v>
      </c>
      <c r="I4" s="43" t="s">
        <v>9</v>
      </c>
      <c r="J4" s="49" t="s">
        <v>10</v>
      </c>
      <c r="K4" s="43" t="s">
        <v>11</v>
      </c>
      <c r="L4" s="49" t="s">
        <v>12</v>
      </c>
      <c r="M4" s="45" t="s">
        <v>13</v>
      </c>
      <c r="N4" s="223" t="s">
        <v>14</v>
      </c>
      <c r="O4" s="143" t="s">
        <v>611</v>
      </c>
      <c r="P4" s="23"/>
      <c r="Q4" s="23"/>
      <c r="R4" s="23"/>
      <c r="S4" s="23"/>
      <c r="T4" s="23"/>
      <c r="U4" s="23"/>
      <c r="V4" s="23"/>
      <c r="W4" s="23"/>
      <c r="X4" s="23"/>
      <c r="Y4" s="23"/>
      <c r="Z4" s="23"/>
      <c r="AA4" s="23"/>
    </row>
    <row r="5" spans="1:27" ht="14.25" x14ac:dyDescent="0.2">
      <c r="A5" s="178">
        <v>1979</v>
      </c>
      <c r="B5" s="98">
        <v>0</v>
      </c>
      <c r="C5" s="98">
        <v>20.32</v>
      </c>
      <c r="D5" s="98">
        <v>5.08</v>
      </c>
      <c r="E5" s="98">
        <v>116.84</v>
      </c>
      <c r="F5" s="98">
        <v>213.36</v>
      </c>
      <c r="G5" s="98">
        <v>124.46</v>
      </c>
      <c r="H5" s="98">
        <v>50.8</v>
      </c>
      <c r="I5" s="98">
        <v>220.98000000000002</v>
      </c>
      <c r="J5" s="98">
        <v>129.54</v>
      </c>
      <c r="K5" s="98">
        <v>297.17999999999995</v>
      </c>
      <c r="L5" s="98">
        <v>154.94</v>
      </c>
      <c r="M5" s="98">
        <v>149.85999999999999</v>
      </c>
      <c r="N5" s="174">
        <f t="shared" ref="N5:N34" si="0">IF(COUNT(B5:M5)=12,SUM(B5:M5),"")</f>
        <v>1483.36</v>
      </c>
      <c r="O5" s="144">
        <f t="shared" ref="O5" si="1">RANK(N5,N$5:N$53,0)</f>
        <v>40</v>
      </c>
      <c r="P5" s="13"/>
    </row>
    <row r="6" spans="1:27" ht="14.25" x14ac:dyDescent="0.2">
      <c r="A6" s="178">
        <v>1980</v>
      </c>
      <c r="B6" s="98">
        <v>33.020000000000003</v>
      </c>
      <c r="C6" s="98">
        <v>15.24</v>
      </c>
      <c r="D6" s="98">
        <v>0</v>
      </c>
      <c r="E6" s="98">
        <v>12.7</v>
      </c>
      <c r="F6" s="98">
        <v>172.72</v>
      </c>
      <c r="G6" s="98">
        <v>68.58</v>
      </c>
      <c r="H6" s="98">
        <v>124.46000000000001</v>
      </c>
      <c r="I6" s="98">
        <v>190.5</v>
      </c>
      <c r="J6" s="98">
        <v>226.06000000000003</v>
      </c>
      <c r="K6" s="98">
        <v>152.4</v>
      </c>
      <c r="L6" s="98">
        <v>162.56</v>
      </c>
      <c r="M6" s="98">
        <v>83.820000000000022</v>
      </c>
      <c r="N6" s="174">
        <f t="shared" si="0"/>
        <v>1242.06</v>
      </c>
      <c r="O6" s="144">
        <f t="shared" ref="O6:O43" si="2">RANK(N6,N$5:N$53,0)</f>
        <v>43</v>
      </c>
      <c r="P6" s="13"/>
    </row>
    <row r="7" spans="1:27" ht="14.25" x14ac:dyDescent="0.2">
      <c r="A7" s="178">
        <v>1981</v>
      </c>
      <c r="B7" s="98">
        <v>2.54</v>
      </c>
      <c r="C7" s="98">
        <v>7.62</v>
      </c>
      <c r="D7" s="98">
        <v>33.019999999999996</v>
      </c>
      <c r="E7" s="98">
        <v>325.12</v>
      </c>
      <c r="F7" s="98">
        <v>419.09999999999997</v>
      </c>
      <c r="G7" s="98">
        <v>187.96</v>
      </c>
      <c r="H7" s="98">
        <v>281.94000000000005</v>
      </c>
      <c r="I7" s="98">
        <v>236.21999999999997</v>
      </c>
      <c r="J7" s="98">
        <v>241.29999999999998</v>
      </c>
      <c r="K7" s="98">
        <v>223.51999999999998</v>
      </c>
      <c r="L7" s="98">
        <v>208.28</v>
      </c>
      <c r="M7" s="98">
        <v>213.36</v>
      </c>
      <c r="N7" s="174">
        <f t="shared" si="0"/>
        <v>2379.9800000000005</v>
      </c>
      <c r="O7" s="144">
        <f t="shared" si="2"/>
        <v>5</v>
      </c>
      <c r="P7" s="13"/>
    </row>
    <row r="8" spans="1:27" ht="14.25" x14ac:dyDescent="0.2">
      <c r="A8" s="178">
        <v>1982</v>
      </c>
      <c r="B8" s="98">
        <v>91.440000000000012</v>
      </c>
      <c r="C8" s="98">
        <v>0</v>
      </c>
      <c r="D8" s="98">
        <v>0</v>
      </c>
      <c r="E8" s="98">
        <v>109.22000000000001</v>
      </c>
      <c r="F8" s="98">
        <v>139.70000000000002</v>
      </c>
      <c r="G8" s="98">
        <v>134.62000000000003</v>
      </c>
      <c r="H8" s="98">
        <v>233.68</v>
      </c>
      <c r="I8" s="98">
        <v>170.17999999999998</v>
      </c>
      <c r="J8" s="98">
        <v>307.34000000000003</v>
      </c>
      <c r="K8" s="98">
        <v>271.78000000000003</v>
      </c>
      <c r="L8" s="98">
        <v>134.61999999999998</v>
      </c>
      <c r="M8" s="98">
        <v>22.86</v>
      </c>
      <c r="N8" s="174">
        <f t="shared" si="0"/>
        <v>1615.4399999999998</v>
      </c>
      <c r="O8" s="144">
        <f t="shared" si="2"/>
        <v>35</v>
      </c>
      <c r="P8" s="13"/>
    </row>
    <row r="9" spans="1:27" ht="14.25" x14ac:dyDescent="0.2">
      <c r="A9" s="178">
        <v>1983</v>
      </c>
      <c r="B9" s="98">
        <v>0</v>
      </c>
      <c r="C9" s="98">
        <v>0</v>
      </c>
      <c r="D9" s="98">
        <v>0</v>
      </c>
      <c r="E9" s="98">
        <v>45.72</v>
      </c>
      <c r="F9" s="98">
        <v>256.54000000000002</v>
      </c>
      <c r="G9" s="98">
        <v>144.78000000000003</v>
      </c>
      <c r="H9" s="98">
        <v>149.86000000000004</v>
      </c>
      <c r="I9" s="98">
        <v>276.86000000000007</v>
      </c>
      <c r="J9" s="98">
        <v>200.65999999999997</v>
      </c>
      <c r="K9" s="98">
        <v>350.52</v>
      </c>
      <c r="L9" s="98">
        <v>165.09999999999997</v>
      </c>
      <c r="M9" s="98">
        <v>91.440000000000012</v>
      </c>
      <c r="N9" s="174">
        <f t="shared" si="0"/>
        <v>1681.48</v>
      </c>
      <c r="O9" s="144">
        <f t="shared" si="2"/>
        <v>33</v>
      </c>
      <c r="P9" s="13"/>
    </row>
    <row r="10" spans="1:27" ht="14.25" x14ac:dyDescent="0.2">
      <c r="A10" s="178">
        <v>1984</v>
      </c>
      <c r="B10" s="98">
        <v>63.499999999999993</v>
      </c>
      <c r="C10" s="98">
        <v>96.52000000000001</v>
      </c>
      <c r="D10" s="98">
        <v>10.16</v>
      </c>
      <c r="E10" s="98">
        <v>30.48</v>
      </c>
      <c r="F10" s="98">
        <v>226.05999999999995</v>
      </c>
      <c r="G10" s="98">
        <v>205.73999999999998</v>
      </c>
      <c r="H10" s="98">
        <v>195.58000000000004</v>
      </c>
      <c r="I10" s="98">
        <v>165.10000000000002</v>
      </c>
      <c r="J10" s="98">
        <v>223.51999999999998</v>
      </c>
      <c r="K10" s="98">
        <v>330.2</v>
      </c>
      <c r="L10" s="98">
        <v>147.32</v>
      </c>
      <c r="M10" s="98">
        <v>5.08</v>
      </c>
      <c r="N10" s="174">
        <f t="shared" si="0"/>
        <v>1699.2599999999998</v>
      </c>
      <c r="O10" s="144">
        <f t="shared" si="2"/>
        <v>30</v>
      </c>
      <c r="P10" s="13"/>
    </row>
    <row r="11" spans="1:27" ht="14.25" x14ac:dyDescent="0.2">
      <c r="A11" s="178">
        <v>1985</v>
      </c>
      <c r="B11" s="98">
        <v>17.78</v>
      </c>
      <c r="C11" s="98">
        <v>0</v>
      </c>
      <c r="D11" s="98">
        <v>12.7</v>
      </c>
      <c r="E11" s="98">
        <v>0</v>
      </c>
      <c r="F11" s="98">
        <v>144.78</v>
      </c>
      <c r="G11" s="98">
        <v>269.24</v>
      </c>
      <c r="H11" s="98">
        <v>124.45999999999998</v>
      </c>
      <c r="I11" s="98">
        <v>99.06</v>
      </c>
      <c r="J11" s="98">
        <v>304.79999999999995</v>
      </c>
      <c r="K11" s="98">
        <v>218.44000000000003</v>
      </c>
      <c r="L11" s="98">
        <v>162.56000000000003</v>
      </c>
      <c r="M11" s="98">
        <v>147.32000000000002</v>
      </c>
      <c r="N11" s="174">
        <f t="shared" si="0"/>
        <v>1501.1399999999999</v>
      </c>
      <c r="O11" s="144">
        <f t="shared" si="2"/>
        <v>38</v>
      </c>
      <c r="P11" s="13"/>
    </row>
    <row r="12" spans="1:27" ht="14.25" x14ac:dyDescent="0.2">
      <c r="A12" s="178">
        <v>1986</v>
      </c>
      <c r="B12" s="98">
        <v>3.302</v>
      </c>
      <c r="C12" s="98">
        <v>1.778</v>
      </c>
      <c r="D12" s="98">
        <v>8.1280000000000001</v>
      </c>
      <c r="E12" s="98">
        <v>89.662000000000006</v>
      </c>
      <c r="F12" s="98">
        <v>158.24200000000002</v>
      </c>
      <c r="G12" s="98">
        <v>137.41399999999999</v>
      </c>
      <c r="H12" s="98">
        <v>162.30599999999998</v>
      </c>
      <c r="I12" s="98">
        <v>150.876</v>
      </c>
      <c r="J12" s="98">
        <v>251.45999999999995</v>
      </c>
      <c r="K12" s="98">
        <v>313.69000000000005</v>
      </c>
      <c r="L12" s="98">
        <v>202.43800000000002</v>
      </c>
      <c r="M12" s="98">
        <v>90.17</v>
      </c>
      <c r="N12" s="174">
        <f t="shared" si="0"/>
        <v>1569.4660000000001</v>
      </c>
      <c r="O12" s="144">
        <f t="shared" si="2"/>
        <v>37</v>
      </c>
      <c r="P12" s="13"/>
    </row>
    <row r="13" spans="1:27" ht="14.25" x14ac:dyDescent="0.2">
      <c r="A13" s="178">
        <v>1987</v>
      </c>
      <c r="B13" s="98">
        <v>0</v>
      </c>
      <c r="C13" s="98">
        <v>15.24</v>
      </c>
      <c r="D13" s="98">
        <v>5.08</v>
      </c>
      <c r="E13" s="98">
        <v>134.62</v>
      </c>
      <c r="F13" s="98">
        <v>195.58</v>
      </c>
      <c r="G13" s="98">
        <v>167.64000000000001</v>
      </c>
      <c r="H13" s="98">
        <v>236.22</v>
      </c>
      <c r="I13" s="98">
        <v>152.4</v>
      </c>
      <c r="J13" s="98">
        <v>147.32</v>
      </c>
      <c r="K13" s="98">
        <v>370.84000000000003</v>
      </c>
      <c r="L13" s="98">
        <v>243.83999999999997</v>
      </c>
      <c r="M13" s="98">
        <v>63.5</v>
      </c>
      <c r="N13" s="174">
        <f t="shared" si="0"/>
        <v>1732.28</v>
      </c>
      <c r="O13" s="144">
        <f t="shared" si="2"/>
        <v>29</v>
      </c>
      <c r="P13" s="13"/>
    </row>
    <row r="14" spans="1:27" ht="14.25" x14ac:dyDescent="0.2">
      <c r="A14" s="178">
        <v>1988</v>
      </c>
      <c r="B14" s="98">
        <v>0</v>
      </c>
      <c r="C14" s="98">
        <v>7.62</v>
      </c>
      <c r="D14" s="98">
        <v>12.7</v>
      </c>
      <c r="E14" s="98">
        <v>7.62</v>
      </c>
      <c r="F14" s="98">
        <v>154.94</v>
      </c>
      <c r="G14" s="98">
        <v>368.29999999999995</v>
      </c>
      <c r="H14" s="98">
        <v>213.35999999999999</v>
      </c>
      <c r="I14" s="98">
        <v>375.92</v>
      </c>
      <c r="J14" s="98">
        <v>261.62</v>
      </c>
      <c r="K14" s="98">
        <v>388.61999999999995</v>
      </c>
      <c r="L14" s="98">
        <v>269.24000000000007</v>
      </c>
      <c r="M14" s="98">
        <v>149.86000000000001</v>
      </c>
      <c r="N14" s="174">
        <f t="shared" si="0"/>
        <v>2209.8000000000002</v>
      </c>
      <c r="O14" s="144">
        <f t="shared" si="2"/>
        <v>6</v>
      </c>
      <c r="P14" s="13"/>
    </row>
    <row r="15" spans="1:27" ht="14.25" x14ac:dyDescent="0.2">
      <c r="A15" s="178">
        <v>1989</v>
      </c>
      <c r="B15" s="98">
        <v>66.039999999999992</v>
      </c>
      <c r="C15" s="98">
        <v>5.08</v>
      </c>
      <c r="D15" s="98">
        <v>12.7</v>
      </c>
      <c r="E15" s="98">
        <v>0</v>
      </c>
      <c r="F15" s="98">
        <v>68.58</v>
      </c>
      <c r="G15" s="98">
        <v>83.820000000000022</v>
      </c>
      <c r="H15" s="98">
        <v>101.6</v>
      </c>
      <c r="I15" s="98">
        <v>266.7</v>
      </c>
      <c r="J15" s="98">
        <v>147.32</v>
      </c>
      <c r="K15" s="98">
        <v>238.76</v>
      </c>
      <c r="L15" s="98">
        <v>447.03999999999996</v>
      </c>
      <c r="M15" s="98">
        <v>162.56000000000003</v>
      </c>
      <c r="N15" s="174">
        <f t="shared" si="0"/>
        <v>1600.1999999999998</v>
      </c>
      <c r="O15" s="144">
        <f t="shared" si="2"/>
        <v>36</v>
      </c>
      <c r="P15" s="13"/>
    </row>
    <row r="16" spans="1:27" ht="14.25" x14ac:dyDescent="0.2">
      <c r="A16" s="178">
        <v>1990</v>
      </c>
      <c r="B16" s="98">
        <v>53.339999999999996</v>
      </c>
      <c r="C16" s="98">
        <v>22.86</v>
      </c>
      <c r="D16" s="98">
        <v>7.62</v>
      </c>
      <c r="E16" s="98">
        <v>83.82</v>
      </c>
      <c r="F16" s="98">
        <v>317.5</v>
      </c>
      <c r="G16" s="98">
        <v>317.5</v>
      </c>
      <c r="H16" s="98">
        <v>314.96000000000004</v>
      </c>
      <c r="I16" s="98">
        <v>195.58</v>
      </c>
      <c r="J16" s="98">
        <v>152.4</v>
      </c>
      <c r="K16" s="98">
        <v>241.3</v>
      </c>
      <c r="L16" s="98">
        <v>162.56</v>
      </c>
      <c r="M16" s="98">
        <v>93.980000000000018</v>
      </c>
      <c r="N16" s="174">
        <f t="shared" si="0"/>
        <v>1963.4199999999998</v>
      </c>
      <c r="O16" s="144">
        <f t="shared" si="2"/>
        <v>19</v>
      </c>
      <c r="P16" s="13"/>
    </row>
    <row r="17" spans="1:16" ht="14.25" x14ac:dyDescent="0.2">
      <c r="A17" s="178">
        <v>1991</v>
      </c>
      <c r="B17" s="98">
        <v>48.259999999999991</v>
      </c>
      <c r="C17" s="98">
        <v>0</v>
      </c>
      <c r="D17" s="98">
        <v>10.16</v>
      </c>
      <c r="E17" s="98">
        <v>76.199999999999989</v>
      </c>
      <c r="F17" s="98">
        <v>388.62</v>
      </c>
      <c r="G17" s="98">
        <v>256.54000000000002</v>
      </c>
      <c r="H17" s="98">
        <v>297.18</v>
      </c>
      <c r="I17" s="98">
        <v>119.38</v>
      </c>
      <c r="J17" s="98">
        <v>375.92000000000007</v>
      </c>
      <c r="K17" s="98">
        <v>251.45999999999995</v>
      </c>
      <c r="L17" s="98">
        <v>256.54000000000002</v>
      </c>
      <c r="M17" s="98">
        <v>43.18</v>
      </c>
      <c r="N17" s="174">
        <f t="shared" si="0"/>
        <v>2123.44</v>
      </c>
      <c r="O17" s="144">
        <f t="shared" si="2"/>
        <v>9</v>
      </c>
      <c r="P17" s="13"/>
    </row>
    <row r="18" spans="1:16" ht="14.25" x14ac:dyDescent="0.2">
      <c r="A18" s="178">
        <v>1992</v>
      </c>
      <c r="B18" s="98">
        <v>0</v>
      </c>
      <c r="C18" s="98">
        <v>5.08</v>
      </c>
      <c r="D18" s="98">
        <v>0</v>
      </c>
      <c r="E18" s="98">
        <v>22.86</v>
      </c>
      <c r="F18" s="98">
        <v>269.24</v>
      </c>
      <c r="G18" s="98">
        <v>213.35999999999999</v>
      </c>
      <c r="H18" s="98">
        <v>256.53999999999996</v>
      </c>
      <c r="I18" s="98">
        <v>299.72000000000003</v>
      </c>
      <c r="J18" s="98">
        <v>271.77999999999997</v>
      </c>
      <c r="K18" s="98">
        <v>431.8</v>
      </c>
      <c r="L18" s="98">
        <v>299.72000000000003</v>
      </c>
      <c r="M18" s="98">
        <v>137.16</v>
      </c>
      <c r="N18" s="174">
        <f t="shared" si="0"/>
        <v>2207.2599999999998</v>
      </c>
      <c r="O18" s="144">
        <f t="shared" si="2"/>
        <v>7</v>
      </c>
      <c r="P18" s="13"/>
    </row>
    <row r="19" spans="1:16" ht="14.25" x14ac:dyDescent="0.2">
      <c r="A19" s="178">
        <v>1993</v>
      </c>
      <c r="B19" s="98">
        <v>68.580000000000013</v>
      </c>
      <c r="C19" s="98">
        <v>0</v>
      </c>
      <c r="D19" s="98">
        <v>91.44</v>
      </c>
      <c r="E19" s="98">
        <v>76.2</v>
      </c>
      <c r="F19" s="98">
        <v>487.68000000000006</v>
      </c>
      <c r="G19" s="98">
        <v>205.74</v>
      </c>
      <c r="H19" s="98">
        <v>462.28000000000003</v>
      </c>
      <c r="I19" s="98">
        <v>215.9</v>
      </c>
      <c r="J19" s="98">
        <v>292.10000000000002</v>
      </c>
      <c r="K19" s="98">
        <v>172.72</v>
      </c>
      <c r="L19" s="98">
        <v>254.00000000000003</v>
      </c>
      <c r="M19" s="98">
        <v>116.84000000000002</v>
      </c>
      <c r="N19" s="174">
        <f t="shared" si="0"/>
        <v>2443.48</v>
      </c>
      <c r="O19" s="144">
        <f t="shared" si="2"/>
        <v>4</v>
      </c>
      <c r="P19" s="13"/>
    </row>
    <row r="20" spans="1:16" ht="14.25" x14ac:dyDescent="0.2">
      <c r="A20" s="178">
        <v>1994</v>
      </c>
      <c r="B20" s="98">
        <v>0</v>
      </c>
      <c r="C20" s="98">
        <v>33.020000000000003</v>
      </c>
      <c r="D20" s="98">
        <v>55.88</v>
      </c>
      <c r="E20" s="98">
        <v>40.64</v>
      </c>
      <c r="F20" s="98">
        <v>314.96000000000004</v>
      </c>
      <c r="G20" s="98">
        <v>248.92000000000004</v>
      </c>
      <c r="H20" s="98">
        <v>129.54000000000002</v>
      </c>
      <c r="I20" s="98">
        <v>266.7</v>
      </c>
      <c r="J20" s="98">
        <v>182.88000000000002</v>
      </c>
      <c r="K20" s="98">
        <v>320.03999999999996</v>
      </c>
      <c r="L20" s="98">
        <v>411.48000000000013</v>
      </c>
      <c r="M20" s="98">
        <v>96.52000000000001</v>
      </c>
      <c r="N20" s="174">
        <f t="shared" si="0"/>
        <v>2100.5800000000004</v>
      </c>
      <c r="O20" s="144">
        <f t="shared" si="2"/>
        <v>10</v>
      </c>
      <c r="P20" s="13"/>
    </row>
    <row r="21" spans="1:16" ht="14.25" x14ac:dyDescent="0.2">
      <c r="A21" s="178">
        <v>1995</v>
      </c>
      <c r="B21" s="98">
        <v>0</v>
      </c>
      <c r="C21" s="98">
        <v>0</v>
      </c>
      <c r="D21" s="98">
        <v>63.5</v>
      </c>
      <c r="E21" s="98">
        <v>81.280000000000015</v>
      </c>
      <c r="F21" s="98">
        <v>393.7000000000001</v>
      </c>
      <c r="G21" s="98">
        <v>566.42000000000007</v>
      </c>
      <c r="H21" s="98">
        <v>304.79999999999995</v>
      </c>
      <c r="I21" s="98">
        <v>215.9</v>
      </c>
      <c r="J21" s="98">
        <v>490.22</v>
      </c>
      <c r="K21" s="98">
        <v>401.32</v>
      </c>
      <c r="L21" s="98">
        <v>157.48000000000002</v>
      </c>
      <c r="M21" s="98">
        <v>200.66</v>
      </c>
      <c r="N21" s="174">
        <f t="shared" si="0"/>
        <v>2875.28</v>
      </c>
      <c r="O21" s="144">
        <f t="shared" si="2"/>
        <v>1</v>
      </c>
      <c r="P21" s="13"/>
    </row>
    <row r="22" spans="1:16" ht="14.25" x14ac:dyDescent="0.2">
      <c r="A22" s="178">
        <v>1996</v>
      </c>
      <c r="B22" s="98">
        <v>154.93999999999997</v>
      </c>
      <c r="C22" s="98">
        <v>99.06</v>
      </c>
      <c r="D22" s="98">
        <v>76.2</v>
      </c>
      <c r="E22" s="98">
        <v>91.440000000000012</v>
      </c>
      <c r="F22" s="98">
        <v>337.82</v>
      </c>
      <c r="G22" s="98">
        <v>254</v>
      </c>
      <c r="H22" s="98">
        <v>200.66000000000003</v>
      </c>
      <c r="I22" s="98">
        <v>167.64</v>
      </c>
      <c r="J22" s="98">
        <v>142.24</v>
      </c>
      <c r="K22" s="98">
        <v>317.50000000000006</v>
      </c>
      <c r="L22" s="98">
        <v>408.94000000000005</v>
      </c>
      <c r="M22" s="98">
        <v>200.65999999999997</v>
      </c>
      <c r="N22" s="174">
        <f t="shared" si="0"/>
        <v>2451.1000000000004</v>
      </c>
      <c r="O22" s="144">
        <f t="shared" si="2"/>
        <v>3</v>
      </c>
      <c r="P22" s="13"/>
    </row>
    <row r="23" spans="1:16" ht="14.25" x14ac:dyDescent="0.2">
      <c r="A23" s="178">
        <v>1997</v>
      </c>
      <c r="B23" s="98">
        <v>170.18</v>
      </c>
      <c r="C23" s="98">
        <v>15.24</v>
      </c>
      <c r="D23" s="98">
        <v>0</v>
      </c>
      <c r="E23" s="98">
        <v>0</v>
      </c>
      <c r="F23" s="98">
        <v>144.78000000000003</v>
      </c>
      <c r="G23" s="98">
        <v>215.90000000000003</v>
      </c>
      <c r="H23" s="98">
        <v>134.62</v>
      </c>
      <c r="I23" s="98">
        <v>147.32</v>
      </c>
      <c r="J23" s="98">
        <v>360.68000000000006</v>
      </c>
      <c r="K23" s="98">
        <v>358.14</v>
      </c>
      <c r="L23" s="98">
        <v>347.98</v>
      </c>
      <c r="M23" s="98">
        <v>10.16</v>
      </c>
      <c r="N23" s="174">
        <f t="shared" si="0"/>
        <v>1905.0000000000002</v>
      </c>
      <c r="O23" s="144">
        <f t="shared" si="2"/>
        <v>23</v>
      </c>
      <c r="P23" s="13"/>
    </row>
    <row r="24" spans="1:16" ht="14.25" x14ac:dyDescent="0.2">
      <c r="A24" s="178">
        <v>1998</v>
      </c>
      <c r="B24" s="98">
        <v>0</v>
      </c>
      <c r="C24" s="98">
        <v>15.24</v>
      </c>
      <c r="D24" s="98">
        <v>0</v>
      </c>
      <c r="E24" s="98">
        <v>73.66</v>
      </c>
      <c r="F24" s="98">
        <v>373.38000000000005</v>
      </c>
      <c r="G24" s="98">
        <v>279.40000000000003</v>
      </c>
      <c r="H24" s="98">
        <v>198.11999999999998</v>
      </c>
      <c r="I24" s="98">
        <v>172.72</v>
      </c>
      <c r="J24" s="98">
        <v>254.00000000000003</v>
      </c>
      <c r="K24" s="98">
        <v>167.63999999999996</v>
      </c>
      <c r="L24" s="98">
        <v>218.44</v>
      </c>
      <c r="M24" s="98">
        <v>200.66</v>
      </c>
      <c r="N24" s="174">
        <f t="shared" si="0"/>
        <v>1953.26</v>
      </c>
      <c r="O24" s="144">
        <f t="shared" si="2"/>
        <v>20</v>
      </c>
      <c r="P24" s="13"/>
    </row>
    <row r="25" spans="1:16" ht="14.25" x14ac:dyDescent="0.2">
      <c r="A25" s="178">
        <v>1999</v>
      </c>
      <c r="B25" s="98">
        <v>43.18</v>
      </c>
      <c r="C25" s="98">
        <v>17.78</v>
      </c>
      <c r="D25" s="98">
        <v>86.36</v>
      </c>
      <c r="E25" s="98">
        <v>68.58</v>
      </c>
      <c r="F25" s="98">
        <v>223.51999999999998</v>
      </c>
      <c r="G25" s="98">
        <v>241.3</v>
      </c>
      <c r="H25" s="98">
        <v>165.10000000000005</v>
      </c>
      <c r="I25" s="98">
        <v>132.08000000000001</v>
      </c>
      <c r="J25" s="98">
        <v>172.72</v>
      </c>
      <c r="K25" s="98">
        <v>203.19999999999996</v>
      </c>
      <c r="L25" s="98">
        <v>335.28000000000009</v>
      </c>
      <c r="M25" s="98">
        <v>251.46</v>
      </c>
      <c r="N25" s="174">
        <f t="shared" si="0"/>
        <v>1940.5600000000004</v>
      </c>
      <c r="O25" s="144">
        <f t="shared" si="2"/>
        <v>21</v>
      </c>
      <c r="P25" s="13"/>
    </row>
    <row r="26" spans="1:16" ht="14.25" x14ac:dyDescent="0.2">
      <c r="A26" s="178">
        <v>2000</v>
      </c>
      <c r="B26" s="98">
        <v>53.34</v>
      </c>
      <c r="C26" s="98">
        <v>81.28</v>
      </c>
      <c r="D26" s="98">
        <v>22.86</v>
      </c>
      <c r="E26" s="98">
        <v>76.200000000000017</v>
      </c>
      <c r="F26" s="98">
        <v>180.33999999999997</v>
      </c>
      <c r="G26" s="98">
        <v>287.02000000000004</v>
      </c>
      <c r="H26" s="98">
        <v>195.58</v>
      </c>
      <c r="I26" s="98">
        <v>149.85999999999999</v>
      </c>
      <c r="J26" s="98">
        <v>256.54000000000002</v>
      </c>
      <c r="K26" s="98">
        <v>292.10000000000002</v>
      </c>
      <c r="L26" s="98">
        <v>200.66</v>
      </c>
      <c r="M26" s="98">
        <v>132.08000000000001</v>
      </c>
      <c r="N26" s="174">
        <f t="shared" si="0"/>
        <v>1927.86</v>
      </c>
      <c r="O26" s="144">
        <f t="shared" si="2"/>
        <v>22</v>
      </c>
      <c r="P26" s="13"/>
    </row>
    <row r="27" spans="1:16" ht="14.25" x14ac:dyDescent="0.2">
      <c r="A27" s="178">
        <v>2001</v>
      </c>
      <c r="B27" s="98">
        <v>17.78</v>
      </c>
      <c r="C27" s="98">
        <v>0</v>
      </c>
      <c r="D27" s="98">
        <v>0</v>
      </c>
      <c r="E27" s="98">
        <v>50.8</v>
      </c>
      <c r="F27" s="98">
        <v>203.19999999999996</v>
      </c>
      <c r="G27" s="98">
        <v>254.00000000000003</v>
      </c>
      <c r="H27" s="98">
        <v>119.38</v>
      </c>
      <c r="I27" s="98">
        <v>71.12</v>
      </c>
      <c r="J27" s="98">
        <v>266.7</v>
      </c>
      <c r="K27" s="98">
        <v>223.52</v>
      </c>
      <c r="L27" s="98">
        <v>241.30000000000004</v>
      </c>
      <c r="M27" s="98">
        <v>236.22000000000003</v>
      </c>
      <c r="N27" s="174">
        <f t="shared" si="0"/>
        <v>1684.02</v>
      </c>
      <c r="O27" s="144">
        <f t="shared" si="2"/>
        <v>32</v>
      </c>
    </row>
    <row r="28" spans="1:16" ht="14.25" x14ac:dyDescent="0.2">
      <c r="A28" s="178">
        <v>2002</v>
      </c>
      <c r="B28" s="98">
        <v>86.359999999999985</v>
      </c>
      <c r="C28" s="98">
        <v>0</v>
      </c>
      <c r="D28" s="98">
        <v>15.24</v>
      </c>
      <c r="E28" s="98">
        <v>127</v>
      </c>
      <c r="F28" s="98">
        <v>96.52</v>
      </c>
      <c r="G28" s="98">
        <v>137.16000000000003</v>
      </c>
      <c r="H28" s="98">
        <v>198.12</v>
      </c>
      <c r="I28" s="98">
        <v>195.57999999999998</v>
      </c>
      <c r="J28" s="98">
        <v>132.08000000000004</v>
      </c>
      <c r="K28" s="98">
        <v>213.36000000000004</v>
      </c>
      <c r="L28" s="98">
        <v>172.72</v>
      </c>
      <c r="M28" s="98">
        <v>60.960000000000008</v>
      </c>
      <c r="N28" s="174">
        <f t="shared" si="0"/>
        <v>1435.1000000000001</v>
      </c>
      <c r="O28" s="144">
        <f t="shared" si="2"/>
        <v>42</v>
      </c>
    </row>
    <row r="29" spans="1:16" ht="14.25" x14ac:dyDescent="0.2">
      <c r="A29" s="178">
        <v>2003</v>
      </c>
      <c r="B29" s="98">
        <v>0</v>
      </c>
      <c r="C29" s="98">
        <v>22.86</v>
      </c>
      <c r="D29" s="98">
        <v>7.62</v>
      </c>
      <c r="E29" s="98">
        <v>154.94000000000003</v>
      </c>
      <c r="F29" s="98">
        <v>177.8</v>
      </c>
      <c r="G29" s="98">
        <v>320.04000000000002</v>
      </c>
      <c r="H29" s="98">
        <v>215.90000000000003</v>
      </c>
      <c r="I29" s="98">
        <v>167.63999999999996</v>
      </c>
      <c r="J29" s="98">
        <v>182.88</v>
      </c>
      <c r="K29" s="98">
        <v>360.68000000000006</v>
      </c>
      <c r="L29" s="98">
        <v>210.82000000000002</v>
      </c>
      <c r="M29" s="98">
        <v>198.12</v>
      </c>
      <c r="N29" s="174">
        <f t="shared" si="0"/>
        <v>2019.2999999999997</v>
      </c>
      <c r="O29" s="144">
        <f t="shared" si="2"/>
        <v>17</v>
      </c>
    </row>
    <row r="30" spans="1:16" ht="14.25" x14ac:dyDescent="0.2">
      <c r="A30" s="178">
        <v>2004</v>
      </c>
      <c r="B30" s="98">
        <v>5.08</v>
      </c>
      <c r="C30" s="98">
        <v>0</v>
      </c>
      <c r="D30" s="98">
        <v>17.78</v>
      </c>
      <c r="E30" s="98">
        <v>71.12</v>
      </c>
      <c r="F30" s="98">
        <v>213.36</v>
      </c>
      <c r="G30" s="98">
        <v>139.69999999999999</v>
      </c>
      <c r="H30" s="98">
        <v>248.92000000000002</v>
      </c>
      <c r="I30" s="98">
        <v>177.79999999999998</v>
      </c>
      <c r="J30" s="98">
        <v>325.12000000000006</v>
      </c>
      <c r="K30" s="98">
        <v>292.10000000000002</v>
      </c>
      <c r="L30" s="98">
        <v>223.52</v>
      </c>
      <c r="M30" s="98">
        <v>68.58</v>
      </c>
      <c r="N30" s="174">
        <f t="shared" si="0"/>
        <v>1783.08</v>
      </c>
      <c r="O30" s="144">
        <f t="shared" si="2"/>
        <v>27</v>
      </c>
    </row>
    <row r="31" spans="1:16" ht="14.25" x14ac:dyDescent="0.2">
      <c r="A31" s="178">
        <v>2005</v>
      </c>
      <c r="B31" s="98">
        <v>45.72</v>
      </c>
      <c r="C31" s="98">
        <v>0</v>
      </c>
      <c r="D31" s="98">
        <v>22.86</v>
      </c>
      <c r="E31" s="98">
        <v>99.06</v>
      </c>
      <c r="F31" s="98">
        <v>213.36</v>
      </c>
      <c r="G31" s="98">
        <v>284.48</v>
      </c>
      <c r="H31" s="98">
        <v>238.76</v>
      </c>
      <c r="I31" s="98">
        <v>177.8</v>
      </c>
      <c r="J31" s="98">
        <v>383.54000000000008</v>
      </c>
      <c r="K31" s="98">
        <v>73.66</v>
      </c>
      <c r="L31" s="98">
        <v>137.16</v>
      </c>
      <c r="M31" s="98">
        <v>137.15999999999997</v>
      </c>
      <c r="N31" s="174">
        <f t="shared" si="0"/>
        <v>1813.56</v>
      </c>
      <c r="O31" s="144">
        <f t="shared" si="2"/>
        <v>26</v>
      </c>
    </row>
    <row r="32" spans="1:16" ht="14.25" x14ac:dyDescent="0.2">
      <c r="A32" s="178">
        <v>2006</v>
      </c>
      <c r="B32" s="98">
        <v>68.58</v>
      </c>
      <c r="C32" s="98">
        <v>2.54</v>
      </c>
      <c r="D32" s="98">
        <v>71.12</v>
      </c>
      <c r="E32" s="98">
        <v>149.85999999999999</v>
      </c>
      <c r="F32" s="98">
        <v>256.54000000000013</v>
      </c>
      <c r="G32" s="98">
        <v>208.28000000000003</v>
      </c>
      <c r="H32" s="98">
        <v>337.82000000000005</v>
      </c>
      <c r="I32" s="98">
        <v>259.08</v>
      </c>
      <c r="J32" s="98">
        <v>127</v>
      </c>
      <c r="K32" s="98">
        <v>195.58</v>
      </c>
      <c r="L32" s="98">
        <v>154.94</v>
      </c>
      <c r="M32" s="98">
        <v>210.82000000000002</v>
      </c>
      <c r="N32" s="174">
        <f t="shared" si="0"/>
        <v>2042.16</v>
      </c>
      <c r="O32" s="144">
        <f t="shared" si="2"/>
        <v>14</v>
      </c>
    </row>
    <row r="33" spans="1:15" ht="14.25" x14ac:dyDescent="0.2">
      <c r="A33" s="178">
        <v>2007</v>
      </c>
      <c r="B33" s="98">
        <v>2.54</v>
      </c>
      <c r="C33" s="98">
        <v>0</v>
      </c>
      <c r="D33" s="98">
        <v>10.16</v>
      </c>
      <c r="E33" s="98">
        <v>116</v>
      </c>
      <c r="F33" s="98">
        <v>332</v>
      </c>
      <c r="G33" s="98">
        <v>141</v>
      </c>
      <c r="H33" s="98">
        <v>108</v>
      </c>
      <c r="I33" s="98">
        <v>243</v>
      </c>
      <c r="J33" s="98">
        <v>132</v>
      </c>
      <c r="K33" s="98">
        <v>226</v>
      </c>
      <c r="L33" s="98">
        <v>296</v>
      </c>
      <c r="M33" s="98">
        <v>176</v>
      </c>
      <c r="N33" s="174">
        <f t="shared" si="0"/>
        <v>1782.7</v>
      </c>
      <c r="O33" s="144">
        <f t="shared" si="2"/>
        <v>28</v>
      </c>
    </row>
    <row r="34" spans="1:15" ht="14.25" x14ac:dyDescent="0.2">
      <c r="A34" s="178">
        <v>2008</v>
      </c>
      <c r="B34" s="98">
        <v>5</v>
      </c>
      <c r="C34" s="98">
        <v>0</v>
      </c>
      <c r="D34" s="98">
        <v>4</v>
      </c>
      <c r="E34" s="98">
        <v>13</v>
      </c>
      <c r="F34" s="98">
        <v>100</v>
      </c>
      <c r="G34" s="98">
        <v>200</v>
      </c>
      <c r="H34" s="98">
        <v>77</v>
      </c>
      <c r="I34" s="98">
        <v>335</v>
      </c>
      <c r="J34" s="98">
        <v>117</v>
      </c>
      <c r="K34" s="98">
        <v>228</v>
      </c>
      <c r="L34" s="98">
        <v>512</v>
      </c>
      <c r="M34" s="98">
        <v>58</v>
      </c>
      <c r="N34" s="174">
        <f t="shared" si="0"/>
        <v>1649</v>
      </c>
      <c r="O34" s="144">
        <f t="shared" si="2"/>
        <v>34</v>
      </c>
    </row>
    <row r="35" spans="1:15" ht="14.25" x14ac:dyDescent="0.2">
      <c r="A35" s="178">
        <v>2009</v>
      </c>
      <c r="B35" s="98">
        <v>14</v>
      </c>
      <c r="C35" s="98">
        <v>6</v>
      </c>
      <c r="D35" s="98">
        <v>14</v>
      </c>
      <c r="E35" s="98">
        <v>93</v>
      </c>
      <c r="F35" s="98">
        <v>266</v>
      </c>
      <c r="G35" s="98">
        <v>308</v>
      </c>
      <c r="H35" s="98">
        <v>292</v>
      </c>
      <c r="I35" s="98">
        <v>277</v>
      </c>
      <c r="J35" s="98">
        <v>176</v>
      </c>
      <c r="K35" s="98">
        <v>272</v>
      </c>
      <c r="L35" s="98">
        <v>268</v>
      </c>
      <c r="M35" s="98">
        <v>57</v>
      </c>
      <c r="N35" s="174">
        <f t="shared" ref="N35:N45" si="3">IF(COUNT(B35:M35)=12,SUM(B35:M35),"")</f>
        <v>2043</v>
      </c>
      <c r="O35" s="144">
        <f t="shared" si="2"/>
        <v>13</v>
      </c>
    </row>
    <row r="36" spans="1:15" ht="14.25" x14ac:dyDescent="0.2">
      <c r="A36" s="178">
        <v>2010</v>
      </c>
      <c r="B36" s="98">
        <v>49</v>
      </c>
      <c r="C36" s="98">
        <v>23</v>
      </c>
      <c r="D36" s="98">
        <v>60</v>
      </c>
      <c r="E36" s="98">
        <v>247</v>
      </c>
      <c r="F36" s="98">
        <v>268</v>
      </c>
      <c r="G36" s="98">
        <v>360</v>
      </c>
      <c r="H36" s="98">
        <v>344</v>
      </c>
      <c r="I36" s="98">
        <v>347</v>
      </c>
      <c r="J36" s="98">
        <v>142</v>
      </c>
      <c r="K36" s="98">
        <v>271</v>
      </c>
      <c r="L36" s="98">
        <v>202</v>
      </c>
      <c r="M36" s="98">
        <v>345</v>
      </c>
      <c r="N36" s="174">
        <f t="shared" si="3"/>
        <v>2658</v>
      </c>
      <c r="O36" s="144">
        <f t="shared" si="2"/>
        <v>2</v>
      </c>
    </row>
    <row r="37" spans="1:15" ht="14.25" x14ac:dyDescent="0.2">
      <c r="A37" s="178">
        <v>2011</v>
      </c>
      <c r="B37" s="98">
        <v>77</v>
      </c>
      <c r="C37" s="98">
        <v>60</v>
      </c>
      <c r="D37" s="98">
        <v>45</v>
      </c>
      <c r="E37" s="98">
        <v>103</v>
      </c>
      <c r="F37" s="98">
        <v>296</v>
      </c>
      <c r="G37" s="98">
        <v>118</v>
      </c>
      <c r="H37" s="98">
        <v>297</v>
      </c>
      <c r="I37" s="98">
        <v>194</v>
      </c>
      <c r="J37" s="98">
        <v>175</v>
      </c>
      <c r="K37" s="98">
        <v>294</v>
      </c>
      <c r="L37" s="98">
        <v>274</v>
      </c>
      <c r="M37" s="98">
        <v>154</v>
      </c>
      <c r="N37" s="174">
        <f t="shared" si="3"/>
        <v>2087</v>
      </c>
      <c r="O37" s="144">
        <f t="shared" si="2"/>
        <v>11</v>
      </c>
    </row>
    <row r="38" spans="1:15" ht="14.25" x14ac:dyDescent="0.2">
      <c r="A38" s="178">
        <v>2012</v>
      </c>
      <c r="B38" s="98">
        <v>0</v>
      </c>
      <c r="C38" s="98">
        <v>2</v>
      </c>
      <c r="D38" s="98">
        <v>15</v>
      </c>
      <c r="E38" s="98">
        <v>79</v>
      </c>
      <c r="F38" s="98">
        <v>180</v>
      </c>
      <c r="G38" s="98">
        <v>106</v>
      </c>
      <c r="H38" s="98">
        <v>225</v>
      </c>
      <c r="I38" s="98">
        <v>142</v>
      </c>
      <c r="J38" s="98">
        <v>273</v>
      </c>
      <c r="K38" s="98">
        <v>382</v>
      </c>
      <c r="L38" s="98">
        <v>363</v>
      </c>
      <c r="M38" s="98">
        <v>257</v>
      </c>
      <c r="N38" s="174">
        <f t="shared" si="3"/>
        <v>2024</v>
      </c>
      <c r="O38" s="144">
        <f t="shared" si="2"/>
        <v>16</v>
      </c>
    </row>
    <row r="39" spans="1:15" ht="14.25" x14ac:dyDescent="0.2">
      <c r="A39" s="178">
        <v>2013</v>
      </c>
      <c r="B39" s="98">
        <v>0</v>
      </c>
      <c r="C39" s="98">
        <v>5</v>
      </c>
      <c r="D39" s="98">
        <v>1</v>
      </c>
      <c r="E39" s="98">
        <v>21</v>
      </c>
      <c r="F39" s="98">
        <v>224</v>
      </c>
      <c r="G39" s="98">
        <v>175</v>
      </c>
      <c r="H39" s="98">
        <v>132</v>
      </c>
      <c r="I39" s="98">
        <v>277</v>
      </c>
      <c r="J39" s="98">
        <v>312</v>
      </c>
      <c r="K39" s="98">
        <v>287</v>
      </c>
      <c r="L39" s="98">
        <v>200</v>
      </c>
      <c r="M39" s="98">
        <v>193</v>
      </c>
      <c r="N39" s="174">
        <f t="shared" si="3"/>
        <v>1827</v>
      </c>
      <c r="O39" s="144">
        <f t="shared" si="2"/>
        <v>25</v>
      </c>
    </row>
    <row r="40" spans="1:15" ht="14.25" x14ac:dyDescent="0.2">
      <c r="A40" s="178">
        <v>2014</v>
      </c>
      <c r="B40" s="98">
        <v>59</v>
      </c>
      <c r="C40" s="98">
        <v>9</v>
      </c>
      <c r="D40" s="98">
        <v>4</v>
      </c>
      <c r="E40" s="98">
        <v>9</v>
      </c>
      <c r="F40" s="98">
        <v>531</v>
      </c>
      <c r="G40" s="98">
        <v>193</v>
      </c>
      <c r="H40" s="98">
        <v>267</v>
      </c>
      <c r="I40" s="98">
        <v>139</v>
      </c>
      <c r="J40" s="98">
        <v>195</v>
      </c>
      <c r="K40" s="98">
        <v>139</v>
      </c>
      <c r="L40" s="98">
        <v>253</v>
      </c>
      <c r="M40" s="98">
        <v>235</v>
      </c>
      <c r="N40" s="174">
        <f t="shared" si="3"/>
        <v>2033</v>
      </c>
      <c r="O40" s="144">
        <f t="shared" si="2"/>
        <v>15</v>
      </c>
    </row>
    <row r="41" spans="1:15" ht="14.25" x14ac:dyDescent="0.2">
      <c r="A41" s="178">
        <v>2015</v>
      </c>
      <c r="B41" s="98">
        <v>27</v>
      </c>
      <c r="C41" s="98">
        <v>2</v>
      </c>
      <c r="D41" s="98">
        <v>0</v>
      </c>
      <c r="E41" s="98">
        <v>40</v>
      </c>
      <c r="F41" s="98">
        <v>172</v>
      </c>
      <c r="G41" s="98">
        <v>198</v>
      </c>
      <c r="H41" s="98">
        <v>167</v>
      </c>
      <c r="I41" s="98">
        <v>269</v>
      </c>
      <c r="J41" s="98">
        <v>225</v>
      </c>
      <c r="K41" s="98">
        <v>266</v>
      </c>
      <c r="L41" s="98">
        <v>244</v>
      </c>
      <c r="M41" s="98">
        <v>75</v>
      </c>
      <c r="N41" s="174">
        <f t="shared" si="3"/>
        <v>1685</v>
      </c>
      <c r="O41" s="144">
        <f t="shared" si="2"/>
        <v>31</v>
      </c>
    </row>
    <row r="42" spans="1:15" ht="14.25" x14ac:dyDescent="0.2">
      <c r="A42" s="138">
        <v>2016</v>
      </c>
      <c r="B42" s="98">
        <v>19</v>
      </c>
      <c r="C42" s="98">
        <v>1</v>
      </c>
      <c r="D42" s="98">
        <v>0</v>
      </c>
      <c r="E42" s="98">
        <v>18</v>
      </c>
      <c r="F42" s="98">
        <v>297</v>
      </c>
      <c r="G42" s="98">
        <v>272</v>
      </c>
      <c r="H42" s="98">
        <v>180</v>
      </c>
      <c r="I42" s="98">
        <v>200</v>
      </c>
      <c r="J42" s="98">
        <v>128</v>
      </c>
      <c r="K42" s="98">
        <v>249</v>
      </c>
      <c r="L42" s="98">
        <v>476</v>
      </c>
      <c r="M42" s="98">
        <v>168</v>
      </c>
      <c r="N42" s="174">
        <f t="shared" si="3"/>
        <v>2008</v>
      </c>
      <c r="O42" s="144">
        <f t="shared" si="2"/>
        <v>18</v>
      </c>
    </row>
    <row r="43" spans="1:15" ht="14.25" x14ac:dyDescent="0.2">
      <c r="A43" s="138">
        <v>2017</v>
      </c>
      <c r="B43" s="98">
        <v>2</v>
      </c>
      <c r="C43" s="98">
        <v>0</v>
      </c>
      <c r="D43" s="98">
        <v>10</v>
      </c>
      <c r="E43" s="98">
        <v>57</v>
      </c>
      <c r="F43" s="98">
        <v>233</v>
      </c>
      <c r="G43" s="98">
        <v>131</v>
      </c>
      <c r="H43" s="98">
        <v>118</v>
      </c>
      <c r="I43" s="98">
        <v>286</v>
      </c>
      <c r="J43" s="98">
        <v>247</v>
      </c>
      <c r="K43" s="98">
        <v>73</v>
      </c>
      <c r="L43" s="98">
        <v>192</v>
      </c>
      <c r="M43" s="98">
        <v>107</v>
      </c>
      <c r="N43" s="174">
        <f t="shared" si="3"/>
        <v>1456</v>
      </c>
      <c r="O43" s="144">
        <f t="shared" si="2"/>
        <v>41</v>
      </c>
    </row>
    <row r="44" spans="1:15" ht="14.25" x14ac:dyDescent="0.2">
      <c r="A44" s="138">
        <v>2018</v>
      </c>
      <c r="B44" s="98">
        <v>42</v>
      </c>
      <c r="C44" s="98">
        <v>2</v>
      </c>
      <c r="D44" s="98">
        <v>1</v>
      </c>
      <c r="E44" s="98"/>
      <c r="F44" s="98"/>
      <c r="G44" s="98"/>
      <c r="H44" s="98">
        <v>325</v>
      </c>
      <c r="I44" s="98">
        <v>188</v>
      </c>
      <c r="J44" s="98">
        <v>215</v>
      </c>
      <c r="K44" s="98">
        <v>230</v>
      </c>
      <c r="L44" s="98">
        <v>343</v>
      </c>
      <c r="M44" s="98">
        <v>118</v>
      </c>
      <c r="N44" s="174"/>
      <c r="O44" s="144"/>
    </row>
    <row r="45" spans="1:15" ht="14.25" x14ac:dyDescent="0.2">
      <c r="A45" s="138">
        <v>2019</v>
      </c>
      <c r="B45" s="98">
        <v>0</v>
      </c>
      <c r="C45" s="98">
        <v>0</v>
      </c>
      <c r="D45" s="98">
        <v>0</v>
      </c>
      <c r="E45" s="98">
        <v>226</v>
      </c>
      <c r="F45" s="98">
        <v>157</v>
      </c>
      <c r="G45" s="98">
        <v>101</v>
      </c>
      <c r="H45" s="98">
        <v>184</v>
      </c>
      <c r="I45" s="98">
        <v>217</v>
      </c>
      <c r="J45" s="98">
        <v>211</v>
      </c>
      <c r="K45" s="98">
        <v>200</v>
      </c>
      <c r="L45" s="98">
        <v>375</v>
      </c>
      <c r="M45" s="98">
        <v>160</v>
      </c>
      <c r="N45" s="174">
        <f t="shared" si="3"/>
        <v>1831</v>
      </c>
      <c r="O45" s="144">
        <f>RANK(N45,N$5:N$53,0)</f>
        <v>24</v>
      </c>
    </row>
    <row r="46" spans="1:15" x14ac:dyDescent="0.2">
      <c r="A46" s="138">
        <v>2020</v>
      </c>
      <c r="B46" s="98">
        <v>193</v>
      </c>
      <c r="C46" s="98">
        <v>80</v>
      </c>
      <c r="D46" s="98">
        <v>248</v>
      </c>
      <c r="E46" s="98">
        <v>285</v>
      </c>
      <c r="F46" s="98"/>
      <c r="G46" s="98"/>
      <c r="H46" s="98"/>
      <c r="I46" s="98"/>
      <c r="J46" s="98"/>
      <c r="K46" s="98"/>
      <c r="L46" s="98"/>
      <c r="M46" s="98"/>
      <c r="N46" s="174"/>
    </row>
    <row r="47" spans="1:15" ht="14.25" x14ac:dyDescent="0.2">
      <c r="A47" s="138">
        <v>2021</v>
      </c>
      <c r="B47" s="98">
        <v>8</v>
      </c>
      <c r="C47" s="98">
        <v>109</v>
      </c>
      <c r="D47" s="98">
        <v>17</v>
      </c>
      <c r="E47" s="98">
        <v>103</v>
      </c>
      <c r="F47" s="98">
        <v>228</v>
      </c>
      <c r="G47" s="98">
        <v>348</v>
      </c>
      <c r="H47" s="98">
        <v>165</v>
      </c>
      <c r="I47" s="98">
        <v>208</v>
      </c>
      <c r="J47" s="98">
        <v>232</v>
      </c>
      <c r="K47" s="98">
        <v>207</v>
      </c>
      <c r="L47" s="98">
        <v>350</v>
      </c>
      <c r="M47" s="98">
        <v>111</v>
      </c>
      <c r="N47" s="174">
        <f t="shared" ref="N47" si="4">IF(COUNT(B47:M47)=12,SUM(B47:M47),"")</f>
        <v>2086</v>
      </c>
      <c r="O47" s="144">
        <f>RANK(N47,N$5:N$53,0)</f>
        <v>12</v>
      </c>
    </row>
    <row r="48" spans="1:15" ht="14.25" x14ac:dyDescent="0.2">
      <c r="A48" s="138">
        <v>2022</v>
      </c>
      <c r="B48" s="3">
        <v>9</v>
      </c>
      <c r="C48" s="3">
        <v>8</v>
      </c>
      <c r="D48" s="3">
        <v>75</v>
      </c>
      <c r="E48" s="3">
        <v>228</v>
      </c>
      <c r="F48" s="3">
        <v>333</v>
      </c>
      <c r="G48" s="3">
        <v>334</v>
      </c>
      <c r="H48" s="3">
        <v>217</v>
      </c>
      <c r="I48" s="3">
        <v>179</v>
      </c>
      <c r="J48" s="3">
        <v>172</v>
      </c>
      <c r="K48" s="3">
        <v>349</v>
      </c>
      <c r="L48" s="3">
        <v>244</v>
      </c>
      <c r="M48" s="3">
        <v>50</v>
      </c>
      <c r="N48" s="174">
        <f t="shared" ref="N48" si="5">IF(COUNT(B48:M48)=12,SUM(B48:M48),"")</f>
        <v>2198</v>
      </c>
      <c r="O48" s="144">
        <f>RANK(N48,N$5:N$53,0)</f>
        <v>8</v>
      </c>
    </row>
    <row r="49" spans="1:16" ht="14.25" x14ac:dyDescent="0.2">
      <c r="A49" s="138">
        <v>2023</v>
      </c>
      <c r="B49" s="3">
        <v>109</v>
      </c>
      <c r="C49" s="3">
        <v>0</v>
      </c>
      <c r="D49" s="3">
        <v>29</v>
      </c>
      <c r="E49" s="3">
        <v>38</v>
      </c>
      <c r="F49" s="3">
        <v>178</v>
      </c>
      <c r="G49" s="3">
        <v>155</v>
      </c>
      <c r="H49" s="3">
        <v>100</v>
      </c>
      <c r="I49" s="3">
        <v>245</v>
      </c>
      <c r="J49" s="3">
        <v>57</v>
      </c>
      <c r="K49" s="3">
        <v>237</v>
      </c>
      <c r="L49" s="3">
        <v>348</v>
      </c>
      <c r="M49" s="3">
        <v>4</v>
      </c>
      <c r="N49" s="174">
        <f t="shared" ref="N49" si="6">IF(COUNT(B49:M49)=12,SUM(B49:M49),"")</f>
        <v>1500</v>
      </c>
      <c r="O49" s="144">
        <f>RANK(N49,N$5:N$53,0)</f>
        <v>39</v>
      </c>
    </row>
    <row r="50" spans="1:16" x14ac:dyDescent="0.2">
      <c r="A50" s="138">
        <v>2024</v>
      </c>
      <c r="B50" s="98"/>
      <c r="C50" s="98"/>
      <c r="D50" s="98"/>
      <c r="E50" s="98"/>
      <c r="F50" s="98"/>
      <c r="G50" s="98"/>
      <c r="H50" s="98"/>
      <c r="I50" s="98"/>
      <c r="J50" s="98"/>
      <c r="K50" s="98"/>
      <c r="L50" s="98"/>
      <c r="M50" s="98"/>
      <c r="N50" s="174"/>
    </row>
    <row r="51" spans="1:16" x14ac:dyDescent="0.2">
      <c r="A51" s="138">
        <v>2025</v>
      </c>
      <c r="B51" s="98"/>
      <c r="C51" s="98"/>
      <c r="D51" s="98"/>
      <c r="E51" s="98"/>
      <c r="F51" s="98"/>
      <c r="G51" s="98"/>
      <c r="H51" s="98"/>
      <c r="I51" s="98"/>
      <c r="J51" s="98"/>
      <c r="K51" s="98"/>
      <c r="L51" s="98"/>
      <c r="M51" s="98"/>
      <c r="N51" s="174"/>
    </row>
    <row r="52" spans="1:16" x14ac:dyDescent="0.2">
      <c r="A52" s="138">
        <v>2026</v>
      </c>
      <c r="B52" s="98"/>
      <c r="C52" s="98"/>
      <c r="D52" s="98"/>
      <c r="E52" s="98"/>
      <c r="F52" s="98"/>
      <c r="G52" s="98"/>
      <c r="H52" s="98"/>
      <c r="I52" s="98"/>
      <c r="J52" s="98"/>
      <c r="K52" s="98"/>
      <c r="L52" s="98"/>
      <c r="M52" s="98"/>
      <c r="N52" s="174"/>
    </row>
    <row r="53" spans="1:16" ht="13.5" thickBot="1" x14ac:dyDescent="0.25">
      <c r="A53" s="182"/>
      <c r="B53" s="98"/>
      <c r="C53" s="98"/>
      <c r="D53" s="98"/>
      <c r="E53" s="98"/>
      <c r="F53" s="98"/>
      <c r="G53" s="98"/>
      <c r="H53" s="98"/>
      <c r="I53" s="98"/>
      <c r="J53" s="98"/>
      <c r="K53" s="98"/>
      <c r="L53" s="98"/>
      <c r="M53" s="98"/>
      <c r="N53" s="175"/>
    </row>
    <row r="54" spans="1:16" x14ac:dyDescent="0.2">
      <c r="A54" s="147" t="s">
        <v>603</v>
      </c>
      <c r="B54" s="105">
        <f>AVERAGE(B5:B53)</f>
        <v>37.966711111111103</v>
      </c>
      <c r="C54" s="105">
        <f>AVERAGE(C5:C53)</f>
        <v>17.586177777777781</v>
      </c>
      <c r="D54" s="105">
        <f t="shared" ref="D54:N54" si="7">AVERAGE(D5:D53)</f>
        <v>26.252622222222222</v>
      </c>
      <c r="E54" s="105">
        <f t="shared" si="7"/>
        <v>88.4464090909091</v>
      </c>
      <c r="F54" s="105">
        <f t="shared" si="7"/>
        <v>245.04469767441859</v>
      </c>
      <c r="G54" s="105">
        <f t="shared" si="7"/>
        <v>220.05381395348834</v>
      </c>
      <c r="H54" s="105">
        <f t="shared" si="7"/>
        <v>206.60331818181814</v>
      </c>
      <c r="I54" s="105">
        <f t="shared" si="7"/>
        <v>208.69581818181823</v>
      </c>
      <c r="J54" s="105">
        <f t="shared" si="7"/>
        <v>223.15318181818182</v>
      </c>
      <c r="K54" s="105">
        <f t="shared" si="7"/>
        <v>263.22886363636366</v>
      </c>
      <c r="L54" s="105">
        <f t="shared" si="7"/>
        <v>259.80631818181814</v>
      </c>
      <c r="M54" s="105">
        <f t="shared" si="7"/>
        <v>132.7965909090909</v>
      </c>
      <c r="N54" s="105">
        <f t="shared" si="7"/>
        <v>1912.8052558139532</v>
      </c>
    </row>
    <row r="55" spans="1:16" x14ac:dyDescent="0.2">
      <c r="A55" s="148" t="s">
        <v>604</v>
      </c>
      <c r="B55" s="3">
        <f>STDEV(B5:B53)</f>
        <v>47.585349477936745</v>
      </c>
      <c r="C55" s="3">
        <f>STDEV(C5:C53)</f>
        <v>29.548886106746817</v>
      </c>
      <c r="D55" s="3">
        <f t="shared" ref="D55:N55" si="8">STDEV(D5:D53)</f>
        <v>42.899155685317766</v>
      </c>
      <c r="E55" s="3">
        <f t="shared" si="8"/>
        <v>76.311692035474664</v>
      </c>
      <c r="F55" s="3">
        <f t="shared" si="8"/>
        <v>102.00754302817285</v>
      </c>
      <c r="G55" s="3">
        <f t="shared" si="8"/>
        <v>96.129888626759339</v>
      </c>
      <c r="H55" s="3">
        <f t="shared" si="8"/>
        <v>84.638123626213471</v>
      </c>
      <c r="I55" s="3">
        <f t="shared" si="8"/>
        <v>66.093781399516644</v>
      </c>
      <c r="J55" s="3">
        <f t="shared" si="8"/>
        <v>85.565132209947024</v>
      </c>
      <c r="K55" s="3">
        <f t="shared" si="8"/>
        <v>81.57240639287977</v>
      </c>
      <c r="L55" s="3">
        <f t="shared" si="8"/>
        <v>96.744561831125253</v>
      </c>
      <c r="M55" s="3">
        <f t="shared" si="8"/>
        <v>76.252408088339195</v>
      </c>
      <c r="N55" s="114">
        <f t="shared" si="8"/>
        <v>339.18543640007732</v>
      </c>
    </row>
    <row r="56" spans="1:16" x14ac:dyDescent="0.2">
      <c r="A56" s="148" t="s">
        <v>605</v>
      </c>
      <c r="B56" s="3">
        <f>B55/B54*100</f>
        <v>125.3343997552917</v>
      </c>
      <c r="C56" s="3">
        <f>C55/C54*100</f>
        <v>168.02335607050063</v>
      </c>
      <c r="D56" s="3">
        <f t="shared" ref="D56:N56" si="9">D55/D54*100</f>
        <v>163.40903138050967</v>
      </c>
      <c r="E56" s="3">
        <f t="shared" si="9"/>
        <v>86.280147289007687</v>
      </c>
      <c r="F56" s="3">
        <f t="shared" si="9"/>
        <v>41.628137232214804</v>
      </c>
      <c r="G56" s="3">
        <f t="shared" si="9"/>
        <v>43.68471825127186</v>
      </c>
      <c r="H56" s="3">
        <f t="shared" si="9"/>
        <v>40.966488036619509</v>
      </c>
      <c r="I56" s="3">
        <f t="shared" si="9"/>
        <v>31.669911728626481</v>
      </c>
      <c r="J56" s="3">
        <f t="shared" si="9"/>
        <v>38.343675636972449</v>
      </c>
      <c r="K56" s="3">
        <f t="shared" si="9"/>
        <v>30.989157217032098</v>
      </c>
      <c r="L56" s="3">
        <f t="shared" si="9"/>
        <v>37.237185957664543</v>
      </c>
      <c r="M56" s="3">
        <f t="shared" si="9"/>
        <v>57.420456027022269</v>
      </c>
      <c r="N56" s="114">
        <f t="shared" si="9"/>
        <v>17.732355940006254</v>
      </c>
    </row>
    <row r="57" spans="1:16" x14ac:dyDescent="0.2">
      <c r="A57" s="148" t="s">
        <v>606</v>
      </c>
      <c r="B57" s="3">
        <f>MIN(B5:B53)</f>
        <v>0</v>
      </c>
      <c r="C57" s="3">
        <f>MIN(C5:C53)</f>
        <v>0</v>
      </c>
      <c r="D57" s="3">
        <f t="shared" ref="D57:N57" si="10">MIN(D5:D53)</f>
        <v>0</v>
      </c>
      <c r="E57" s="3">
        <f t="shared" si="10"/>
        <v>0</v>
      </c>
      <c r="F57" s="3">
        <f t="shared" si="10"/>
        <v>68.58</v>
      </c>
      <c r="G57" s="3">
        <f t="shared" si="10"/>
        <v>68.58</v>
      </c>
      <c r="H57" s="3">
        <f t="shared" si="10"/>
        <v>50.8</v>
      </c>
      <c r="I57" s="3">
        <f t="shared" si="10"/>
        <v>71.12</v>
      </c>
      <c r="J57" s="3">
        <f t="shared" si="10"/>
        <v>57</v>
      </c>
      <c r="K57" s="3">
        <f t="shared" si="10"/>
        <v>73</v>
      </c>
      <c r="L57" s="3">
        <f t="shared" si="10"/>
        <v>134.61999999999998</v>
      </c>
      <c r="M57" s="3">
        <f t="shared" si="10"/>
        <v>4</v>
      </c>
      <c r="N57" s="114">
        <f t="shared" si="10"/>
        <v>1242.06</v>
      </c>
    </row>
    <row r="58" spans="1:16" x14ac:dyDescent="0.2">
      <c r="A58" s="148" t="s">
        <v>607</v>
      </c>
      <c r="B58" s="3">
        <f>MAX(B5:B53)</f>
        <v>193</v>
      </c>
      <c r="C58" s="3">
        <f>MAX(C5:C53)</f>
        <v>109</v>
      </c>
      <c r="D58" s="3">
        <f t="shared" ref="D58:N58" si="11">MAX(D5:D53)</f>
        <v>248</v>
      </c>
      <c r="E58" s="3">
        <f t="shared" si="11"/>
        <v>325.12</v>
      </c>
      <c r="F58" s="3">
        <f t="shared" si="11"/>
        <v>531</v>
      </c>
      <c r="G58" s="3">
        <f t="shared" si="11"/>
        <v>566.42000000000007</v>
      </c>
      <c r="H58" s="3">
        <f t="shared" si="11"/>
        <v>462.28000000000003</v>
      </c>
      <c r="I58" s="3">
        <f t="shared" si="11"/>
        <v>375.92</v>
      </c>
      <c r="J58" s="3">
        <f t="shared" si="11"/>
        <v>490.22</v>
      </c>
      <c r="K58" s="3">
        <f t="shared" si="11"/>
        <v>431.8</v>
      </c>
      <c r="L58" s="3">
        <f t="shared" si="11"/>
        <v>512</v>
      </c>
      <c r="M58" s="3">
        <f t="shared" si="11"/>
        <v>345</v>
      </c>
      <c r="N58" s="114">
        <f t="shared" si="11"/>
        <v>2875.28</v>
      </c>
    </row>
    <row r="59" spans="1:16" x14ac:dyDescent="0.2">
      <c r="A59" s="148" t="s">
        <v>608</v>
      </c>
      <c r="B59" s="3">
        <f>QUARTILE(B5:B53,1)</f>
        <v>0</v>
      </c>
      <c r="C59" s="3">
        <f>QUARTILE(C5:C53,1)</f>
        <v>0</v>
      </c>
      <c r="D59" s="3">
        <f t="shared" ref="D59:N59" si="12">QUARTILE(D5:D53,1)</f>
        <v>1</v>
      </c>
      <c r="E59" s="3">
        <f t="shared" si="12"/>
        <v>36.119999999999997</v>
      </c>
      <c r="F59" s="3">
        <f t="shared" si="12"/>
        <v>175.26</v>
      </c>
      <c r="G59" s="3">
        <f t="shared" si="12"/>
        <v>140.35</v>
      </c>
      <c r="H59" s="3">
        <f t="shared" si="12"/>
        <v>133.965</v>
      </c>
      <c r="I59" s="3">
        <f t="shared" si="12"/>
        <v>167.00499999999997</v>
      </c>
      <c r="J59" s="3">
        <f t="shared" si="12"/>
        <v>151.13</v>
      </c>
      <c r="K59" s="3">
        <f t="shared" si="12"/>
        <v>217.17000000000002</v>
      </c>
      <c r="L59" s="3">
        <f t="shared" si="12"/>
        <v>187.18</v>
      </c>
      <c r="M59" s="3">
        <f t="shared" si="12"/>
        <v>73.394999999999996</v>
      </c>
      <c r="N59" s="114">
        <f t="shared" si="12"/>
        <v>1682.75</v>
      </c>
    </row>
    <row r="60" spans="1:16" x14ac:dyDescent="0.2">
      <c r="A60" s="148" t="s">
        <v>609</v>
      </c>
      <c r="B60" s="3">
        <f>QUARTILE(B5:B53,2)</f>
        <v>17.78</v>
      </c>
      <c r="C60" s="3">
        <f>QUARTILE(C5:C53,2)</f>
        <v>5.08</v>
      </c>
      <c r="D60" s="3">
        <f t="shared" ref="D60:N60" si="13">QUARTILE(D5:D53,2)</f>
        <v>10.16</v>
      </c>
      <c r="E60" s="3">
        <f t="shared" si="13"/>
        <v>76.200000000000017</v>
      </c>
      <c r="F60" s="3">
        <f t="shared" si="13"/>
        <v>224</v>
      </c>
      <c r="G60" s="3">
        <f t="shared" si="13"/>
        <v>205.74</v>
      </c>
      <c r="H60" s="3">
        <f t="shared" si="13"/>
        <v>198.12</v>
      </c>
      <c r="I60" s="3">
        <f t="shared" si="13"/>
        <v>195.57999999999998</v>
      </c>
      <c r="J60" s="3">
        <f t="shared" si="13"/>
        <v>219.26</v>
      </c>
      <c r="K60" s="3">
        <f t="shared" si="13"/>
        <v>258.72999999999996</v>
      </c>
      <c r="L60" s="3">
        <f t="shared" si="13"/>
        <v>243.92</v>
      </c>
      <c r="M60" s="3">
        <f t="shared" si="13"/>
        <v>134.62</v>
      </c>
      <c r="N60" s="114">
        <f t="shared" si="13"/>
        <v>1927.86</v>
      </c>
    </row>
    <row r="61" spans="1:16" x14ac:dyDescent="0.2">
      <c r="A61" s="148" t="s">
        <v>610</v>
      </c>
      <c r="B61" s="3">
        <f>QUARTILE(B5:B53,3)</f>
        <v>59</v>
      </c>
      <c r="C61" s="3">
        <f>QUARTILE(C5:C53,3)</f>
        <v>17.78</v>
      </c>
      <c r="D61" s="3">
        <f t="shared" ref="D61:N61" si="14">QUARTILE(D5:D53,3)</f>
        <v>29</v>
      </c>
      <c r="E61" s="3">
        <f t="shared" si="14"/>
        <v>110.91500000000001</v>
      </c>
      <c r="F61" s="3">
        <f t="shared" si="14"/>
        <v>305.98</v>
      </c>
      <c r="G61" s="3">
        <f t="shared" si="14"/>
        <v>275.70000000000005</v>
      </c>
      <c r="H61" s="3">
        <f t="shared" si="14"/>
        <v>259.15499999999997</v>
      </c>
      <c r="I61" s="3">
        <f t="shared" si="14"/>
        <v>260.98500000000001</v>
      </c>
      <c r="J61" s="3">
        <f t="shared" si="14"/>
        <v>267.96999999999997</v>
      </c>
      <c r="K61" s="3">
        <f t="shared" si="14"/>
        <v>318.13500000000005</v>
      </c>
      <c r="L61" s="3">
        <f t="shared" si="14"/>
        <v>337.21000000000004</v>
      </c>
      <c r="M61" s="3">
        <f t="shared" si="14"/>
        <v>194.28</v>
      </c>
      <c r="N61" s="114">
        <f t="shared" si="14"/>
        <v>2086.5</v>
      </c>
    </row>
    <row r="62" spans="1:16" x14ac:dyDescent="0.2">
      <c r="A62" s="148" t="s">
        <v>611</v>
      </c>
      <c r="B62" s="5">
        <f>RANK(B49,B5:B53,0)</f>
        <v>4</v>
      </c>
      <c r="C62" s="5">
        <f t="shared" ref="C62:N62" si="15">RANK(C49,C5:C53,0)</f>
        <v>31</v>
      </c>
      <c r="D62" s="5">
        <f t="shared" si="15"/>
        <v>12</v>
      </c>
      <c r="E62" s="5">
        <f t="shared" si="15"/>
        <v>33</v>
      </c>
      <c r="F62" s="5">
        <f t="shared" si="15"/>
        <v>31</v>
      </c>
      <c r="G62" s="5">
        <f t="shared" si="15"/>
        <v>30</v>
      </c>
      <c r="H62" s="5">
        <f t="shared" si="15"/>
        <v>42</v>
      </c>
      <c r="I62" s="5">
        <f t="shared" si="15"/>
        <v>13</v>
      </c>
      <c r="J62" s="5">
        <f t="shared" si="15"/>
        <v>44</v>
      </c>
      <c r="K62" s="5">
        <f t="shared" si="15"/>
        <v>27</v>
      </c>
      <c r="L62" s="5">
        <f t="shared" si="15"/>
        <v>9</v>
      </c>
      <c r="M62" s="5">
        <f t="shared" si="15"/>
        <v>44</v>
      </c>
      <c r="N62" s="171">
        <f t="shared" si="15"/>
        <v>39</v>
      </c>
    </row>
    <row r="63" spans="1:16" x14ac:dyDescent="0.2">
      <c r="A63" s="148" t="s">
        <v>612</v>
      </c>
      <c r="B63" s="5">
        <f>COUNT(B5:B53)</f>
        <v>45</v>
      </c>
      <c r="C63" s="5">
        <f>COUNT(C5:C53)</f>
        <v>45</v>
      </c>
      <c r="D63" s="5">
        <f t="shared" ref="D63:N63" si="16">COUNT(D5:D53)</f>
        <v>45</v>
      </c>
      <c r="E63" s="5">
        <f t="shared" si="16"/>
        <v>44</v>
      </c>
      <c r="F63" s="5">
        <f t="shared" si="16"/>
        <v>43</v>
      </c>
      <c r="G63" s="5">
        <f t="shared" si="16"/>
        <v>43</v>
      </c>
      <c r="H63" s="5">
        <f t="shared" si="16"/>
        <v>44</v>
      </c>
      <c r="I63" s="5">
        <f t="shared" si="16"/>
        <v>44</v>
      </c>
      <c r="J63" s="5">
        <f t="shared" si="16"/>
        <v>44</v>
      </c>
      <c r="K63" s="5">
        <f t="shared" si="16"/>
        <v>44</v>
      </c>
      <c r="L63" s="5">
        <f t="shared" si="16"/>
        <v>44</v>
      </c>
      <c r="M63" s="5">
        <f t="shared" si="16"/>
        <v>44</v>
      </c>
      <c r="N63" s="171">
        <f t="shared" si="16"/>
        <v>43</v>
      </c>
    </row>
    <row r="64" spans="1:16" x14ac:dyDescent="0.2">
      <c r="A64" s="148" t="s">
        <v>614</v>
      </c>
      <c r="B64" s="3">
        <f>B49</f>
        <v>109</v>
      </c>
      <c r="C64" s="3">
        <f>B64+C49</f>
        <v>109</v>
      </c>
      <c r="D64" s="3">
        <f t="shared" ref="D64:M64" si="17">C64+D49</f>
        <v>138</v>
      </c>
      <c r="E64" s="3">
        <f t="shared" si="17"/>
        <v>176</v>
      </c>
      <c r="F64" s="3">
        <f t="shared" si="17"/>
        <v>354</v>
      </c>
      <c r="G64" s="3">
        <f t="shared" si="17"/>
        <v>509</v>
      </c>
      <c r="H64" s="3">
        <f t="shared" si="17"/>
        <v>609</v>
      </c>
      <c r="I64" s="3">
        <f t="shared" si="17"/>
        <v>854</v>
      </c>
      <c r="J64" s="3">
        <f t="shared" si="17"/>
        <v>911</v>
      </c>
      <c r="K64" s="3">
        <f t="shared" si="17"/>
        <v>1148</v>
      </c>
      <c r="L64" s="3">
        <f t="shared" si="17"/>
        <v>1496</v>
      </c>
      <c r="M64" s="3">
        <f t="shared" si="17"/>
        <v>1500</v>
      </c>
      <c r="N64" s="3"/>
      <c r="O64" s="115"/>
      <c r="P64" s="114"/>
    </row>
    <row r="65" spans="1:16" x14ac:dyDescent="0.2">
      <c r="A65" s="148" t="s">
        <v>613</v>
      </c>
      <c r="B65" s="3">
        <f>B54</f>
        <v>37.966711111111103</v>
      </c>
      <c r="C65" s="3">
        <f>B65+C54</f>
        <v>55.552888888888887</v>
      </c>
      <c r="D65" s="3">
        <f t="shared" ref="D65:M65" si="18">C65+D54</f>
        <v>81.805511111111116</v>
      </c>
      <c r="E65" s="3">
        <f t="shared" si="18"/>
        <v>170.25192020202022</v>
      </c>
      <c r="F65" s="3">
        <f t="shared" si="18"/>
        <v>415.2966178764388</v>
      </c>
      <c r="G65" s="3">
        <f t="shared" si="18"/>
        <v>635.35043182992717</v>
      </c>
      <c r="H65" s="3">
        <f t="shared" si="18"/>
        <v>841.95375001174534</v>
      </c>
      <c r="I65" s="3">
        <f t="shared" si="18"/>
        <v>1050.6495681935635</v>
      </c>
      <c r="J65" s="3">
        <f t="shared" si="18"/>
        <v>1273.8027500117453</v>
      </c>
      <c r="K65" s="3">
        <f t="shared" si="18"/>
        <v>1537.031613648109</v>
      </c>
      <c r="L65" s="3">
        <f t="shared" si="18"/>
        <v>1796.8379318299271</v>
      </c>
      <c r="M65" s="3">
        <f t="shared" si="18"/>
        <v>1929.6345227390179</v>
      </c>
      <c r="N65" s="3"/>
      <c r="O65" s="115"/>
      <c r="P65" s="114"/>
    </row>
    <row r="66" spans="1:16" x14ac:dyDescent="0.2">
      <c r="B66" s="1"/>
      <c r="C66" s="1"/>
      <c r="D66" s="1"/>
      <c r="E66" s="1"/>
      <c r="F66" s="1"/>
      <c r="G66" s="1"/>
      <c r="H66" s="1"/>
      <c r="I66" s="1"/>
      <c r="J66" s="1"/>
      <c r="K66" s="1"/>
      <c r="L66" s="1"/>
      <c r="M66" s="1"/>
    </row>
    <row r="67" spans="1:16" x14ac:dyDescent="0.2">
      <c r="B67" s="1"/>
      <c r="C67" s="1"/>
      <c r="D67" s="1"/>
      <c r="E67" s="1"/>
      <c r="F67" s="1"/>
      <c r="G67" s="1"/>
      <c r="H67" s="1"/>
      <c r="I67" s="1"/>
      <c r="J67" s="1"/>
      <c r="K67" s="1"/>
      <c r="L67" s="1"/>
      <c r="M67" s="1"/>
    </row>
    <row r="68" spans="1:16" x14ac:dyDescent="0.2">
      <c r="B68" s="1"/>
      <c r="C68" s="1"/>
      <c r="D68" s="1"/>
      <c r="E68" s="1"/>
      <c r="F68" s="1"/>
      <c r="G68" s="1"/>
      <c r="H68" s="1"/>
      <c r="I68" s="1"/>
      <c r="J68" s="1"/>
      <c r="K68" s="1"/>
      <c r="L68" s="1"/>
      <c r="M68" s="1"/>
    </row>
    <row r="69" spans="1:16" x14ac:dyDescent="0.2">
      <c r="B69" s="1"/>
      <c r="C69" s="1"/>
      <c r="D69" s="1"/>
      <c r="E69" s="1"/>
      <c r="F69" s="1"/>
      <c r="G69" s="1"/>
      <c r="H69" s="1"/>
      <c r="I69" s="1"/>
      <c r="J69" s="1"/>
      <c r="K69" s="1"/>
      <c r="L69" s="1"/>
      <c r="M69" s="1"/>
    </row>
    <row r="70" spans="1:16" x14ac:dyDescent="0.2">
      <c r="B70" s="1"/>
      <c r="C70" s="1"/>
      <c r="D70" s="1"/>
      <c r="E70" s="1"/>
      <c r="F70" s="1"/>
      <c r="G70" s="1"/>
      <c r="H70" s="1"/>
      <c r="I70" s="1"/>
      <c r="J70" s="1"/>
      <c r="K70" s="1"/>
      <c r="L70" s="1"/>
      <c r="M70" s="1"/>
    </row>
    <row r="71" spans="1:16" x14ac:dyDescent="0.2">
      <c r="B71" s="1"/>
      <c r="C71" s="1"/>
      <c r="D71" s="1"/>
      <c r="E71" s="1"/>
      <c r="F71" s="1"/>
      <c r="G71" s="1"/>
      <c r="H71" s="1"/>
      <c r="I71" s="1"/>
      <c r="J71" s="1"/>
      <c r="K71" s="1"/>
      <c r="L71" s="1"/>
      <c r="M71" s="1"/>
    </row>
    <row r="72" spans="1:16" x14ac:dyDescent="0.2">
      <c r="B72" s="1"/>
      <c r="C72" s="1"/>
      <c r="D72" s="1"/>
      <c r="E72" s="1"/>
      <c r="F72" s="1"/>
      <c r="G72" s="1"/>
      <c r="H72" s="1"/>
      <c r="I72" s="1"/>
      <c r="J72" s="1"/>
      <c r="K72" s="1"/>
      <c r="L72" s="1"/>
      <c r="M72" s="1"/>
    </row>
    <row r="73" spans="1:16" x14ac:dyDescent="0.2">
      <c r="B73" s="1"/>
      <c r="C73" s="1"/>
      <c r="D73" s="1"/>
      <c r="E73" s="1"/>
      <c r="F73" s="1"/>
      <c r="G73" s="1"/>
      <c r="H73" s="1"/>
      <c r="I73" s="1"/>
      <c r="J73" s="1"/>
      <c r="K73" s="1"/>
      <c r="L73" s="1"/>
      <c r="M73" s="1"/>
    </row>
    <row r="74" spans="1:16" x14ac:dyDescent="0.2">
      <c r="B74" s="1"/>
      <c r="C74" s="1"/>
      <c r="D74" s="1"/>
      <c r="E74" s="1"/>
      <c r="F74" s="1"/>
      <c r="G74" s="1"/>
      <c r="H74" s="1"/>
      <c r="I74" s="1"/>
      <c r="J74" s="1"/>
      <c r="K74" s="1"/>
      <c r="L74" s="1"/>
      <c r="M74" s="1"/>
    </row>
    <row r="75" spans="1:16" x14ac:dyDescent="0.2">
      <c r="B75" s="1"/>
      <c r="C75" s="1"/>
      <c r="D75" s="1"/>
      <c r="E75" s="1"/>
      <c r="F75" s="1"/>
      <c r="G75" s="1"/>
      <c r="H75" s="1"/>
      <c r="I75" s="1"/>
      <c r="J75" s="1"/>
      <c r="K75" s="1"/>
      <c r="L75" s="1"/>
      <c r="M75" s="1"/>
    </row>
    <row r="76" spans="1:16" x14ac:dyDescent="0.2">
      <c r="B76" s="1"/>
      <c r="C76" s="1"/>
      <c r="D76" s="1"/>
      <c r="E76" s="1"/>
      <c r="F76" s="1"/>
      <c r="G76" s="1"/>
      <c r="H76" s="1"/>
      <c r="I76" s="1"/>
      <c r="J76" s="1"/>
      <c r="K76" s="1"/>
      <c r="L76" s="1"/>
      <c r="M76" s="1"/>
    </row>
    <row r="77" spans="1:16" x14ac:dyDescent="0.2">
      <c r="B77" s="1"/>
      <c r="C77" s="1"/>
      <c r="D77" s="1"/>
      <c r="E77" s="1"/>
      <c r="F77" s="1"/>
      <c r="G77" s="1"/>
      <c r="H77" s="1"/>
      <c r="I77" s="1"/>
      <c r="J77" s="1"/>
      <c r="K77" s="1"/>
      <c r="L77" s="1"/>
      <c r="M77" s="1"/>
    </row>
    <row r="78" spans="1:16" x14ac:dyDescent="0.2">
      <c r="B78" s="1"/>
      <c r="C78" s="1"/>
      <c r="D78" s="1"/>
      <c r="E78" s="1"/>
      <c r="F78" s="1"/>
      <c r="G78" s="1"/>
      <c r="H78" s="1"/>
      <c r="I78" s="1"/>
      <c r="J78" s="1"/>
      <c r="K78" s="1"/>
      <c r="L78" s="1"/>
      <c r="M78" s="1"/>
    </row>
    <row r="79" spans="1:16" x14ac:dyDescent="0.2">
      <c r="B79" s="1"/>
      <c r="C79" s="1"/>
      <c r="D79" s="1"/>
      <c r="E79" s="1"/>
      <c r="F79" s="1"/>
      <c r="G79" s="1"/>
      <c r="H79" s="1"/>
      <c r="I79" s="1"/>
      <c r="J79" s="1"/>
      <c r="K79" s="1"/>
      <c r="L79" s="1"/>
      <c r="M79" s="1"/>
    </row>
    <row r="80" spans="1:16" x14ac:dyDescent="0.2">
      <c r="B80" s="1"/>
      <c r="C80" s="1"/>
      <c r="D80" s="2"/>
      <c r="E80" s="1"/>
      <c r="F80" s="1"/>
      <c r="G80" s="2"/>
      <c r="H80" s="2"/>
      <c r="I80" s="2"/>
      <c r="J80" s="2"/>
      <c r="K80" s="1"/>
      <c r="L80" s="1"/>
      <c r="M80" s="1"/>
    </row>
    <row r="81" spans="2:13" x14ac:dyDescent="0.2">
      <c r="B81" s="1"/>
      <c r="C81" s="1"/>
      <c r="D81" s="1"/>
      <c r="E81" s="1"/>
      <c r="F81" s="1"/>
      <c r="G81" s="1"/>
      <c r="H81" s="1"/>
      <c r="I81" s="1"/>
      <c r="J81" s="1"/>
      <c r="K81" s="1"/>
      <c r="L81" s="1"/>
      <c r="M81" s="1"/>
    </row>
    <row r="82" spans="2:13" x14ac:dyDescent="0.2">
      <c r="B82" s="1"/>
      <c r="C82" s="1"/>
      <c r="D82" s="1"/>
      <c r="E82" s="1"/>
      <c r="F82" s="1"/>
      <c r="G82" s="1"/>
      <c r="H82" s="1"/>
      <c r="I82" s="1"/>
      <c r="J82" s="1"/>
      <c r="K82" s="1"/>
      <c r="L82" s="1"/>
      <c r="M82" s="1"/>
    </row>
    <row r="83" spans="2:13" x14ac:dyDescent="0.2">
      <c r="B83" s="1"/>
      <c r="C83" s="1"/>
      <c r="D83" s="1"/>
      <c r="E83" s="1"/>
      <c r="F83" s="1"/>
      <c r="G83" s="1"/>
      <c r="H83" s="1"/>
      <c r="I83" s="1"/>
      <c r="J83" s="1"/>
      <c r="K83" s="1"/>
      <c r="L83" s="1"/>
      <c r="M83" s="1"/>
    </row>
    <row r="84" spans="2:13" x14ac:dyDescent="0.2">
      <c r="B84" s="1"/>
      <c r="C84" s="1"/>
      <c r="D84" s="1"/>
      <c r="E84" s="1"/>
      <c r="F84" s="2"/>
      <c r="G84" s="2"/>
      <c r="H84" s="2"/>
      <c r="I84" s="2"/>
      <c r="J84" s="1"/>
      <c r="K84" s="2"/>
      <c r="L84" s="2"/>
      <c r="M84" s="2"/>
    </row>
    <row r="85" spans="2:13" x14ac:dyDescent="0.2">
      <c r="B85" s="2"/>
      <c r="C85" s="2"/>
      <c r="D85" s="2"/>
      <c r="E85" s="1"/>
      <c r="F85" s="1"/>
      <c r="G85" s="1"/>
      <c r="H85" s="1"/>
      <c r="I85" s="1"/>
      <c r="J85" s="1"/>
      <c r="K85" s="1"/>
      <c r="L85" s="1"/>
      <c r="M85" s="1"/>
    </row>
    <row r="86" spans="2:13" x14ac:dyDescent="0.2">
      <c r="B86" s="1"/>
      <c r="D86" s="1"/>
      <c r="E86" s="1"/>
      <c r="F86" s="1"/>
      <c r="G86" s="1"/>
      <c r="H86" s="1"/>
      <c r="I86" s="1"/>
      <c r="J86" s="1"/>
      <c r="K86" s="1"/>
      <c r="L86" s="1"/>
      <c r="M86" s="1"/>
    </row>
    <row r="87" spans="2:13" x14ac:dyDescent="0.2">
      <c r="B87" s="2"/>
      <c r="C87" s="2"/>
      <c r="D87" s="1"/>
      <c r="E87" s="1"/>
      <c r="F87" s="1"/>
      <c r="G87" s="1"/>
      <c r="H87" s="1"/>
      <c r="I87" s="1"/>
      <c r="J87" s="1"/>
      <c r="K87" s="1"/>
      <c r="L87" s="1"/>
      <c r="M87" s="1"/>
    </row>
    <row r="88" spans="2:13" x14ac:dyDescent="0.2">
      <c r="B88" s="1"/>
      <c r="C88" s="1"/>
      <c r="D88" s="1"/>
      <c r="E88" s="1"/>
      <c r="F88" s="1"/>
      <c r="G88" s="1"/>
      <c r="H88" s="1"/>
      <c r="I88" s="1"/>
      <c r="J88" s="1"/>
      <c r="K88" s="1"/>
      <c r="L88" s="1"/>
      <c r="M88" s="1"/>
    </row>
    <row r="89" spans="2:13" x14ac:dyDescent="0.2">
      <c r="B89" s="1"/>
      <c r="C89" s="1"/>
      <c r="D89" s="1"/>
      <c r="E89" s="1"/>
      <c r="F89" s="1"/>
      <c r="G89" s="1"/>
      <c r="H89" s="1"/>
      <c r="I89" s="1"/>
      <c r="J89" s="1"/>
      <c r="K89" s="1"/>
      <c r="L89" s="1"/>
      <c r="M89" s="1"/>
    </row>
    <row r="90" spans="2:13" x14ac:dyDescent="0.2">
      <c r="B90" s="1"/>
      <c r="C90" s="1"/>
      <c r="D90" s="1"/>
      <c r="E90" s="2"/>
      <c r="F90" s="1"/>
      <c r="G90" s="1"/>
      <c r="H90" s="1"/>
      <c r="I90" s="1"/>
      <c r="J90" s="1"/>
      <c r="K90" s="1"/>
      <c r="L90" s="1"/>
      <c r="M90" s="1"/>
    </row>
    <row r="91" spans="2:13" x14ac:dyDescent="0.2">
      <c r="B91" s="1"/>
      <c r="C91" s="1"/>
      <c r="D91" s="1"/>
      <c r="E91" s="1"/>
      <c r="F91" s="1"/>
      <c r="G91" s="1"/>
      <c r="H91" s="1"/>
      <c r="I91" s="1"/>
      <c r="J91" s="1"/>
      <c r="K91" s="1"/>
      <c r="L91" s="1"/>
      <c r="M91" s="1"/>
    </row>
    <row r="92" spans="2:13" x14ac:dyDescent="0.2">
      <c r="B92" s="3"/>
      <c r="C92" s="3"/>
      <c r="D92" s="3"/>
      <c r="E92" s="3"/>
      <c r="F92" s="3"/>
      <c r="G92" s="3"/>
      <c r="H92" s="3"/>
      <c r="I92" s="3"/>
      <c r="J92" s="3"/>
      <c r="K92" s="3"/>
      <c r="L92" s="3"/>
      <c r="M92" s="3"/>
    </row>
    <row r="93" spans="2:13" x14ac:dyDescent="0.2">
      <c r="B93" s="3"/>
      <c r="C93" s="3"/>
      <c r="D93" s="3"/>
      <c r="E93" s="3"/>
      <c r="F93" s="3"/>
      <c r="G93" s="3"/>
      <c r="H93" s="3"/>
      <c r="I93" s="3"/>
      <c r="J93" s="3"/>
      <c r="K93" s="3"/>
      <c r="L93" s="3"/>
      <c r="M93" s="3"/>
    </row>
    <row r="94" spans="2:13" x14ac:dyDescent="0.2">
      <c r="B94" s="4"/>
      <c r="C94" s="4"/>
      <c r="D94" s="4"/>
      <c r="E94" s="4"/>
      <c r="F94" s="4"/>
      <c r="G94" s="4"/>
      <c r="H94" s="4"/>
      <c r="I94" s="4"/>
      <c r="J94" s="4"/>
      <c r="K94" s="4"/>
      <c r="L94" s="4"/>
      <c r="M94" s="4"/>
    </row>
    <row r="95" spans="2:13" x14ac:dyDescent="0.2">
      <c r="B95" s="4"/>
      <c r="C95" s="4"/>
      <c r="D95" s="4"/>
      <c r="E95" s="4"/>
      <c r="F95" s="4"/>
      <c r="G95" s="4"/>
      <c r="H95" s="4"/>
      <c r="I95" s="4"/>
      <c r="J95" s="4"/>
      <c r="K95" s="4"/>
      <c r="L95" s="4"/>
      <c r="M95" s="4"/>
    </row>
    <row r="96" spans="2:13" x14ac:dyDescent="0.2">
      <c r="B96" s="4"/>
      <c r="C96" s="4"/>
      <c r="D96" s="4"/>
      <c r="E96" s="4"/>
      <c r="F96" s="4"/>
      <c r="G96" s="4"/>
      <c r="H96" s="4"/>
      <c r="I96" s="4"/>
      <c r="J96" s="4"/>
      <c r="K96" s="4"/>
      <c r="L96" s="4"/>
      <c r="M96" s="4"/>
    </row>
    <row r="97" spans="2:13" x14ac:dyDescent="0.2">
      <c r="B97" s="4"/>
      <c r="C97" s="4"/>
      <c r="D97" s="4"/>
      <c r="E97" s="4"/>
      <c r="F97" s="4"/>
      <c r="G97" s="4"/>
      <c r="H97" s="4"/>
      <c r="I97" s="4"/>
      <c r="J97" s="4"/>
      <c r="K97" s="4"/>
      <c r="L97" s="4"/>
      <c r="M97" s="4"/>
    </row>
    <row r="98" spans="2:13" x14ac:dyDescent="0.2">
      <c r="B98" s="4"/>
      <c r="C98" s="4"/>
      <c r="D98" s="4"/>
      <c r="E98" s="4"/>
      <c r="F98" s="4"/>
      <c r="G98" s="4"/>
      <c r="H98" s="4"/>
      <c r="I98" s="4"/>
      <c r="J98" s="4"/>
      <c r="K98" s="4"/>
      <c r="L98" s="4"/>
      <c r="M98" s="4"/>
    </row>
    <row r="99" spans="2:13" x14ac:dyDescent="0.2">
      <c r="B99" s="4"/>
      <c r="C99" s="4"/>
      <c r="D99" s="4"/>
      <c r="E99" s="4"/>
      <c r="F99" s="4"/>
      <c r="G99" s="4"/>
      <c r="H99" s="4"/>
      <c r="I99" s="4"/>
      <c r="J99" s="4"/>
      <c r="K99" s="4"/>
      <c r="L99" s="4"/>
      <c r="M99" s="4"/>
    </row>
    <row r="100" spans="2:13" x14ac:dyDescent="0.2">
      <c r="B100" s="4"/>
      <c r="C100" s="4"/>
      <c r="D100" s="4"/>
      <c r="E100" s="4"/>
      <c r="F100" s="4"/>
      <c r="G100" s="4"/>
      <c r="H100" s="4"/>
      <c r="I100" s="4"/>
      <c r="J100" s="4"/>
      <c r="K100" s="4"/>
      <c r="L100" s="4"/>
      <c r="M100" s="4"/>
    </row>
    <row r="101" spans="2:13" x14ac:dyDescent="0.2">
      <c r="B101" s="4"/>
      <c r="C101" s="4"/>
      <c r="D101" s="4"/>
      <c r="E101" s="4"/>
      <c r="F101" s="4"/>
      <c r="G101" s="4"/>
      <c r="H101" s="4"/>
      <c r="I101" s="4"/>
      <c r="J101" s="4"/>
      <c r="K101" s="4"/>
      <c r="L101" s="4"/>
      <c r="M101" s="4"/>
    </row>
    <row r="102" spans="2:13" x14ac:dyDescent="0.2">
      <c r="B102" s="4"/>
      <c r="C102" s="4"/>
      <c r="D102" s="4"/>
      <c r="E102" s="4"/>
      <c r="F102" s="4"/>
      <c r="G102" s="4"/>
      <c r="H102" s="4"/>
      <c r="I102" s="4"/>
      <c r="J102" s="4"/>
      <c r="K102" s="4"/>
      <c r="L102" s="4"/>
      <c r="M102" s="4"/>
    </row>
    <row r="103" spans="2:13" x14ac:dyDescent="0.2">
      <c r="B103" s="4"/>
      <c r="C103" s="4"/>
      <c r="D103" s="4"/>
      <c r="E103" s="4"/>
      <c r="F103" s="4"/>
      <c r="G103" s="4"/>
      <c r="H103" s="4"/>
      <c r="I103" s="4"/>
      <c r="J103" s="4"/>
      <c r="K103" s="4"/>
      <c r="L103" s="4"/>
      <c r="M103" s="4"/>
    </row>
    <row r="104" spans="2:13" x14ac:dyDescent="0.2">
      <c r="B104" s="4"/>
      <c r="C104" s="4"/>
      <c r="D104" s="4"/>
      <c r="E104" s="4"/>
      <c r="F104" s="4"/>
      <c r="G104" s="4"/>
      <c r="H104" s="4"/>
      <c r="I104" s="4"/>
      <c r="J104" s="4"/>
      <c r="K104" s="4"/>
      <c r="L104" s="4"/>
      <c r="M104" s="4"/>
    </row>
    <row r="105" spans="2:13" x14ac:dyDescent="0.2">
      <c r="B105" s="4"/>
      <c r="C105" s="4"/>
      <c r="D105" s="4"/>
      <c r="E105" s="4"/>
      <c r="F105" s="4"/>
      <c r="G105" s="4"/>
      <c r="H105" s="4"/>
      <c r="I105" s="4"/>
      <c r="J105" s="4"/>
      <c r="K105" s="4"/>
      <c r="L105" s="4"/>
      <c r="M105" s="4"/>
    </row>
    <row r="106" spans="2:13" x14ac:dyDescent="0.2">
      <c r="B106" s="4"/>
      <c r="C106" s="4"/>
      <c r="D106" s="4"/>
      <c r="E106" s="4"/>
      <c r="F106" s="4"/>
      <c r="G106" s="4"/>
      <c r="H106" s="4"/>
      <c r="I106" s="4"/>
      <c r="J106" s="4"/>
      <c r="K106" s="4"/>
      <c r="L106" s="4"/>
      <c r="M106" s="4"/>
    </row>
    <row r="107" spans="2:13" x14ac:dyDescent="0.2">
      <c r="B107" s="4"/>
      <c r="C107" s="4"/>
      <c r="D107" s="4"/>
      <c r="E107" s="4"/>
      <c r="F107" s="4"/>
      <c r="G107" s="4"/>
      <c r="H107" s="4"/>
      <c r="I107" s="4"/>
      <c r="J107" s="4"/>
      <c r="K107" s="4"/>
      <c r="L107" s="4"/>
      <c r="M107" s="4"/>
    </row>
    <row r="108" spans="2:13" x14ac:dyDescent="0.2">
      <c r="B108" s="4"/>
      <c r="C108" s="4"/>
      <c r="D108" s="4"/>
      <c r="E108" s="4"/>
      <c r="F108" s="4"/>
      <c r="G108" s="4"/>
      <c r="H108" s="4"/>
      <c r="I108" s="4"/>
      <c r="J108" s="4"/>
      <c r="K108" s="4"/>
      <c r="L108" s="4"/>
      <c r="M108" s="4"/>
    </row>
    <row r="109" spans="2:13" x14ac:dyDescent="0.2">
      <c r="B109" s="4"/>
      <c r="C109" s="4"/>
      <c r="D109" s="4"/>
      <c r="E109" s="4"/>
      <c r="F109" s="4"/>
      <c r="G109" s="4"/>
      <c r="H109" s="4"/>
      <c r="I109" s="4"/>
      <c r="J109" s="4"/>
      <c r="K109" s="4"/>
      <c r="L109" s="4"/>
      <c r="M109" s="4"/>
    </row>
    <row r="110" spans="2:13" x14ac:dyDescent="0.2">
      <c r="B110" s="4"/>
      <c r="C110" s="4"/>
      <c r="D110" s="4"/>
      <c r="E110" s="4"/>
      <c r="F110" s="4"/>
      <c r="G110" s="4"/>
      <c r="H110" s="4"/>
      <c r="I110" s="4"/>
      <c r="J110" s="4"/>
      <c r="K110" s="4"/>
      <c r="L110" s="4"/>
      <c r="M110" s="4"/>
    </row>
    <row r="111" spans="2:13" x14ac:dyDescent="0.2">
      <c r="B111" s="4"/>
      <c r="C111" s="4"/>
      <c r="D111" s="4"/>
      <c r="E111" s="4"/>
      <c r="F111" s="4"/>
      <c r="G111" s="4"/>
      <c r="H111" s="4"/>
      <c r="I111" s="4"/>
      <c r="J111" s="4"/>
      <c r="K111" s="4"/>
      <c r="L111" s="4"/>
      <c r="M111" s="4"/>
    </row>
    <row r="112" spans="2:13" x14ac:dyDescent="0.2">
      <c r="B112" s="4"/>
      <c r="C112" s="4"/>
      <c r="D112" s="4"/>
      <c r="E112" s="4"/>
      <c r="F112" s="4"/>
      <c r="G112" s="4"/>
      <c r="H112" s="4"/>
      <c r="I112" s="4"/>
      <c r="J112" s="4"/>
      <c r="K112" s="4"/>
      <c r="L112" s="4"/>
      <c r="M112" s="4"/>
    </row>
    <row r="113" spans="2:13" x14ac:dyDescent="0.2">
      <c r="B113" s="4"/>
      <c r="C113" s="4"/>
      <c r="D113" s="4"/>
      <c r="E113" s="4"/>
      <c r="F113" s="4"/>
      <c r="G113" s="4"/>
      <c r="H113" s="4"/>
      <c r="I113" s="4"/>
      <c r="J113" s="4"/>
      <c r="K113" s="4"/>
      <c r="L113" s="4"/>
      <c r="M113" s="4"/>
    </row>
    <row r="114" spans="2:13" x14ac:dyDescent="0.2">
      <c r="B114" s="4"/>
      <c r="C114" s="4"/>
      <c r="D114" s="4"/>
      <c r="E114" s="4"/>
      <c r="F114" s="4"/>
      <c r="G114" s="4"/>
      <c r="H114" s="4"/>
      <c r="I114" s="4"/>
      <c r="J114" s="4"/>
      <c r="K114" s="4"/>
      <c r="L114" s="4"/>
      <c r="M114" s="4"/>
    </row>
    <row r="115" spans="2:13" x14ac:dyDescent="0.2">
      <c r="B115" s="3"/>
      <c r="C115" s="3"/>
      <c r="D115" s="3"/>
      <c r="E115" s="3"/>
      <c r="F115" s="3"/>
      <c r="G115" s="3"/>
      <c r="H115" s="3"/>
      <c r="I115" s="3"/>
      <c r="J115" s="3"/>
      <c r="K115" s="3"/>
      <c r="L115" s="3"/>
      <c r="M115" s="3"/>
    </row>
    <row r="116" spans="2:13" x14ac:dyDescent="0.2">
      <c r="B116" s="3"/>
      <c r="C116" s="3"/>
      <c r="D116" s="3"/>
      <c r="E116" s="3"/>
      <c r="F116" s="3"/>
      <c r="G116" s="3"/>
      <c r="H116" s="3"/>
      <c r="I116" s="3"/>
      <c r="J116" s="3"/>
      <c r="K116" s="3"/>
      <c r="L116" s="3"/>
      <c r="M116" s="3"/>
    </row>
    <row r="117" spans="2:13" x14ac:dyDescent="0.2">
      <c r="B117" s="3"/>
      <c r="C117" s="3"/>
      <c r="D117" s="3"/>
      <c r="E117" s="3"/>
      <c r="F117" s="3"/>
      <c r="G117" s="3"/>
      <c r="H117" s="3"/>
      <c r="I117" s="3"/>
      <c r="J117" s="3"/>
      <c r="K117" s="3"/>
      <c r="L117" s="3"/>
      <c r="M117" s="3"/>
    </row>
    <row r="118" spans="2:13" x14ac:dyDescent="0.2">
      <c r="B118" s="3"/>
      <c r="C118" s="3"/>
      <c r="D118" s="3"/>
      <c r="E118" s="3"/>
      <c r="F118" s="3"/>
      <c r="G118" s="3"/>
      <c r="H118" s="3"/>
      <c r="I118" s="3"/>
      <c r="J118" s="3"/>
      <c r="K118" s="3"/>
      <c r="L118" s="3"/>
      <c r="M118" s="3"/>
    </row>
    <row r="119" spans="2:13" x14ac:dyDescent="0.2">
      <c r="B119" s="3"/>
      <c r="C119" s="3"/>
      <c r="D119" s="3"/>
      <c r="E119" s="3"/>
      <c r="F119" s="3"/>
      <c r="G119" s="3"/>
      <c r="H119" s="3"/>
      <c r="I119" s="3"/>
      <c r="J119" s="3"/>
      <c r="K119" s="3"/>
      <c r="L119" s="3"/>
      <c r="M119" s="3"/>
    </row>
    <row r="120" spans="2:13" x14ac:dyDescent="0.2">
      <c r="B120" s="3"/>
      <c r="C120" s="3"/>
      <c r="D120" s="3"/>
      <c r="E120" s="3"/>
      <c r="F120" s="3"/>
      <c r="G120" s="3"/>
      <c r="H120" s="3"/>
      <c r="I120" s="3"/>
      <c r="J120" s="3"/>
      <c r="K120" s="3"/>
      <c r="L120" s="3"/>
      <c r="M120" s="3"/>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53">
    <cfRule type="top10" dxfId="1413" priority="87" bottom="1" rank="1"/>
    <cfRule type="top10" dxfId="1412" priority="88" rank="1"/>
  </conditionalFormatting>
  <conditionalFormatting sqref="C53">
    <cfRule type="top10" dxfId="1411" priority="85" bottom="1" rank="1"/>
    <cfRule type="top10" dxfId="1410" priority="86" rank="1"/>
  </conditionalFormatting>
  <conditionalFormatting sqref="D53">
    <cfRule type="top10" dxfId="1409" priority="83" bottom="1" rank="1"/>
    <cfRule type="top10" dxfId="1408" priority="84" rank="1"/>
  </conditionalFormatting>
  <conditionalFormatting sqref="E53">
    <cfRule type="top10" dxfId="1407" priority="81" bottom="1" rank="1"/>
    <cfRule type="top10" dxfId="1406" priority="82" rank="1"/>
  </conditionalFormatting>
  <conditionalFormatting sqref="F53">
    <cfRule type="top10" dxfId="1405" priority="79" bottom="1" rank="1"/>
    <cfRule type="top10" dxfId="1404" priority="80" rank="1"/>
  </conditionalFormatting>
  <conditionalFormatting sqref="G53">
    <cfRule type="top10" dxfId="1403" priority="77" bottom="1" rank="1"/>
    <cfRule type="top10" dxfId="1402" priority="78" rank="1"/>
  </conditionalFormatting>
  <conditionalFormatting sqref="H53">
    <cfRule type="top10" dxfId="1401" priority="75" bottom="1" rank="1"/>
    <cfRule type="top10" dxfId="1400" priority="76" rank="1"/>
  </conditionalFormatting>
  <conditionalFormatting sqref="I53">
    <cfRule type="top10" dxfId="1399" priority="73" bottom="1" rank="1"/>
    <cfRule type="top10" dxfId="1398" priority="74" rank="1"/>
  </conditionalFormatting>
  <conditionalFormatting sqref="J53">
    <cfRule type="top10" dxfId="1397" priority="71" bottom="1" rank="1"/>
    <cfRule type="top10" dxfId="1396" priority="72" rank="1"/>
  </conditionalFormatting>
  <conditionalFormatting sqref="K53">
    <cfRule type="top10" dxfId="1395" priority="69" bottom="1" rank="1"/>
    <cfRule type="top10" dxfId="1394" priority="70" rank="1"/>
  </conditionalFormatting>
  <conditionalFormatting sqref="L53">
    <cfRule type="top10" dxfId="1393" priority="67" bottom="1" rank="1"/>
    <cfRule type="top10" dxfId="1392" priority="68" rank="1"/>
  </conditionalFormatting>
  <conditionalFormatting sqref="M53">
    <cfRule type="top10" dxfId="1391" priority="65" bottom="1" rank="1"/>
    <cfRule type="top10" dxfId="1390" priority="66" rank="1"/>
  </conditionalFormatting>
  <conditionalFormatting sqref="N5:N53">
    <cfRule type="top10" dxfId="1389" priority="9" bottom="1" rank="1"/>
    <cfRule type="top10" dxfId="1388" priority="10" rank="1"/>
  </conditionalFormatting>
  <conditionalFormatting sqref="N53">
    <cfRule type="top10" dxfId="1387" priority="5" bottom="1" rank="1"/>
    <cfRule type="top10" dxfId="1386" priority="6" rank="1"/>
  </conditionalFormatting>
  <conditionalFormatting sqref="C5:C52">
    <cfRule type="top10" dxfId="1385" priority="383" bottom="1" rank="1"/>
    <cfRule type="top10" dxfId="1384" priority="384" rank="1"/>
  </conditionalFormatting>
  <conditionalFormatting sqref="D5:D53">
    <cfRule type="top10" dxfId="1383" priority="389" bottom="1" rank="1"/>
    <cfRule type="top10" dxfId="1382" priority="390" rank="1"/>
  </conditionalFormatting>
  <conditionalFormatting sqref="E5:E53">
    <cfRule type="top10" dxfId="1381" priority="395" bottom="1" rank="1"/>
    <cfRule type="top10" dxfId="1380" priority="396" rank="1"/>
  </conditionalFormatting>
  <conditionalFormatting sqref="F5:F53">
    <cfRule type="top10" dxfId="1379" priority="401" bottom="1" rank="1"/>
    <cfRule type="top10" dxfId="1378" priority="402" rank="1"/>
  </conditionalFormatting>
  <conditionalFormatting sqref="G5:G53">
    <cfRule type="top10" dxfId="1377" priority="407" bottom="1" rank="1"/>
    <cfRule type="top10" dxfId="1376" priority="408" rank="1"/>
  </conditionalFormatting>
  <conditionalFormatting sqref="H5:H53">
    <cfRule type="top10" dxfId="1375" priority="413" bottom="1" rank="1"/>
    <cfRule type="top10" dxfId="1374" priority="414" rank="1"/>
  </conditionalFormatting>
  <conditionalFormatting sqref="I5:I53">
    <cfRule type="top10" dxfId="1373" priority="419" bottom="1" rank="1"/>
    <cfRule type="top10" dxfId="1372" priority="420" rank="1"/>
  </conditionalFormatting>
  <conditionalFormatting sqref="J5:J53">
    <cfRule type="top10" dxfId="1371" priority="425" bottom="1" rank="1"/>
    <cfRule type="top10" dxfId="1370" priority="426" rank="1"/>
  </conditionalFormatting>
  <conditionalFormatting sqref="K5:K53">
    <cfRule type="top10" dxfId="1369" priority="431" bottom="1" rank="1"/>
    <cfRule type="top10" dxfId="1368" priority="432" rank="1"/>
  </conditionalFormatting>
  <conditionalFormatting sqref="L5:L53">
    <cfRule type="top10" dxfId="1367" priority="437" bottom="1" rank="1"/>
    <cfRule type="top10" dxfId="1366" priority="438" rank="1"/>
  </conditionalFormatting>
  <conditionalFormatting sqref="M5:M53">
    <cfRule type="top10" dxfId="1365" priority="443" bottom="1" rank="1"/>
    <cfRule type="top10" dxfId="1364" priority="444"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0"/>
  <dimension ref="A1:AJ32"/>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A19" sqref="A19:N27"/>
    </sheetView>
  </sheetViews>
  <sheetFormatPr defaultRowHeight="12.75" x14ac:dyDescent="0.2"/>
  <cols>
    <col min="1" max="1" width="7" style="148" bestFit="1" customWidth="1"/>
    <col min="2" max="13" width="7.7109375" style="1" customWidth="1"/>
    <col min="14" max="14" width="9.140625" style="1" bestFit="1" customWidth="1"/>
    <col min="16" max="36" width="9.140625" style="10"/>
  </cols>
  <sheetData>
    <row r="1" spans="1:27" ht="16.5" thickBot="1" x14ac:dyDescent="0.3">
      <c r="A1" s="248" t="s">
        <v>71</v>
      </c>
      <c r="B1" s="249"/>
      <c r="C1" s="249"/>
      <c r="D1" s="249"/>
      <c r="E1" s="250"/>
      <c r="F1" s="250"/>
      <c r="G1" s="250"/>
      <c r="H1" s="250"/>
      <c r="I1" s="250"/>
      <c r="J1" s="250"/>
      <c r="K1" s="250"/>
      <c r="L1" s="250"/>
      <c r="M1" s="250"/>
      <c r="N1" s="251"/>
    </row>
    <row r="2" spans="1:27" ht="13.5" thickBot="1" x14ac:dyDescent="0.25">
      <c r="A2" s="150" t="s">
        <v>135</v>
      </c>
      <c r="B2" s="40" t="s">
        <v>175</v>
      </c>
      <c r="C2" s="37" t="s">
        <v>460</v>
      </c>
      <c r="D2" s="38"/>
      <c r="E2" s="58"/>
      <c r="F2" s="68"/>
      <c r="G2" s="247" t="s">
        <v>80</v>
      </c>
      <c r="H2" s="247"/>
      <c r="I2" s="69"/>
      <c r="J2" s="71"/>
      <c r="K2" s="71"/>
      <c r="L2" s="71"/>
      <c r="M2" s="71"/>
      <c r="N2" s="72"/>
    </row>
    <row r="3" spans="1:27" ht="13.5" thickBot="1" x14ac:dyDescent="0.25">
      <c r="A3" s="151"/>
      <c r="B3" s="41" t="s">
        <v>176</v>
      </c>
      <c r="C3" s="36" t="s">
        <v>461</v>
      </c>
      <c r="D3" s="39"/>
      <c r="E3" s="41" t="s">
        <v>78</v>
      </c>
      <c r="F3" s="65" t="s">
        <v>60</v>
      </c>
      <c r="G3" s="17"/>
      <c r="H3" s="66" t="s">
        <v>81</v>
      </c>
      <c r="I3" s="67" t="s">
        <v>60</v>
      </c>
      <c r="J3" s="20"/>
      <c r="K3" s="20"/>
      <c r="L3" s="20"/>
      <c r="M3" s="20"/>
      <c r="N3" s="21"/>
    </row>
    <row r="4" spans="1:27" ht="13.5" thickBot="1" x14ac:dyDescent="0.25">
      <c r="A4" s="149" t="s">
        <v>1</v>
      </c>
      <c r="B4" s="49" t="s">
        <v>2</v>
      </c>
      <c r="C4" s="43" t="s">
        <v>3</v>
      </c>
      <c r="D4" s="49" t="s">
        <v>4</v>
      </c>
      <c r="E4" s="43" t="s">
        <v>5</v>
      </c>
      <c r="F4" s="49" t="s">
        <v>6</v>
      </c>
      <c r="G4" s="43" t="s">
        <v>7</v>
      </c>
      <c r="H4" s="49" t="s">
        <v>8</v>
      </c>
      <c r="I4" s="43" t="s">
        <v>9</v>
      </c>
      <c r="J4" s="49" t="s">
        <v>10</v>
      </c>
      <c r="K4" s="43" t="s">
        <v>11</v>
      </c>
      <c r="L4" s="49" t="s">
        <v>12</v>
      </c>
      <c r="M4" s="45" t="s">
        <v>13</v>
      </c>
      <c r="N4" s="35" t="s">
        <v>14</v>
      </c>
      <c r="P4" s="56"/>
      <c r="Q4" s="56"/>
      <c r="R4" s="56"/>
      <c r="S4" s="56"/>
      <c r="T4" s="56"/>
      <c r="U4" s="56"/>
      <c r="V4" s="56"/>
      <c r="W4" s="56"/>
      <c r="X4" s="56"/>
      <c r="Y4" s="56"/>
      <c r="Z4" s="56"/>
      <c r="AA4" s="56"/>
    </row>
    <row r="5" spans="1:27" x14ac:dyDescent="0.2">
      <c r="A5" s="152">
        <v>2004</v>
      </c>
      <c r="B5" s="98" t="s">
        <v>60</v>
      </c>
      <c r="C5" s="98" t="s">
        <v>60</v>
      </c>
      <c r="D5" s="98" t="s">
        <v>60</v>
      </c>
      <c r="E5" s="98">
        <v>203.20000000000002</v>
      </c>
      <c r="F5" s="98">
        <v>271.77999999999997</v>
      </c>
      <c r="G5" s="98">
        <v>180.33999999999997</v>
      </c>
      <c r="H5" s="98">
        <v>205.73999999999998</v>
      </c>
      <c r="I5" s="98">
        <v>375.92000000000007</v>
      </c>
      <c r="J5" s="98">
        <v>170.18</v>
      </c>
      <c r="K5" s="98">
        <v>520.69999999999993</v>
      </c>
      <c r="L5" s="98">
        <v>434.34000000000009</v>
      </c>
      <c r="M5" s="98">
        <v>149.86000000000001</v>
      </c>
      <c r="N5" s="122" t="s">
        <v>60</v>
      </c>
    </row>
    <row r="6" spans="1:27" x14ac:dyDescent="0.2">
      <c r="A6" s="152">
        <v>2005</v>
      </c>
      <c r="B6" s="98">
        <v>233.68000000000006</v>
      </c>
      <c r="C6" s="98">
        <v>53.339999999999996</v>
      </c>
      <c r="D6" s="98">
        <v>106.68</v>
      </c>
      <c r="E6" s="98">
        <v>165.1</v>
      </c>
      <c r="F6" s="98">
        <v>142.24000000000004</v>
      </c>
      <c r="G6" s="98">
        <v>144.78</v>
      </c>
      <c r="H6" s="98">
        <v>386.08</v>
      </c>
      <c r="I6" s="98">
        <v>381</v>
      </c>
      <c r="J6" s="98">
        <v>284.48000000000008</v>
      </c>
      <c r="K6" s="98">
        <v>347.98</v>
      </c>
      <c r="L6" s="98">
        <v>276.86</v>
      </c>
      <c r="M6" s="98">
        <v>139.69999999999999</v>
      </c>
      <c r="N6" s="123">
        <v>2661.92</v>
      </c>
    </row>
    <row r="7" spans="1:27" x14ac:dyDescent="0.2">
      <c r="A7" s="152">
        <v>2006</v>
      </c>
      <c r="B7" s="98">
        <v>91.44</v>
      </c>
      <c r="C7" s="98">
        <v>78.740000000000023</v>
      </c>
      <c r="D7" s="98">
        <v>157.47999999999999</v>
      </c>
      <c r="E7" s="98">
        <v>182.88</v>
      </c>
      <c r="F7" s="98">
        <v>266.70000000000005</v>
      </c>
      <c r="G7" s="98">
        <v>177.8</v>
      </c>
      <c r="H7" s="98">
        <v>373.38000000000005</v>
      </c>
      <c r="I7" s="98">
        <v>381</v>
      </c>
      <c r="J7" s="98">
        <v>236.22</v>
      </c>
      <c r="K7" s="98">
        <v>299.71999999999997</v>
      </c>
      <c r="L7" s="98">
        <v>957.57999999999993</v>
      </c>
      <c r="M7" s="98">
        <v>254</v>
      </c>
      <c r="N7" s="123">
        <v>3456.94</v>
      </c>
    </row>
    <row r="8" spans="1:27" x14ac:dyDescent="0.2">
      <c r="A8" s="152">
        <v>2007</v>
      </c>
      <c r="B8" s="98">
        <v>38.1</v>
      </c>
      <c r="C8" s="98">
        <v>50.79999999999999</v>
      </c>
      <c r="D8" s="98">
        <v>63.499999999999993</v>
      </c>
      <c r="E8" s="98">
        <v>212</v>
      </c>
      <c r="F8" s="98">
        <v>302</v>
      </c>
      <c r="G8" s="98">
        <v>256</v>
      </c>
      <c r="H8" s="98">
        <v>412</v>
      </c>
      <c r="I8" s="98">
        <v>372</v>
      </c>
      <c r="J8" s="98">
        <v>467</v>
      </c>
      <c r="K8" s="98">
        <v>259</v>
      </c>
      <c r="L8" s="98">
        <v>438</v>
      </c>
      <c r="M8" s="98">
        <v>207</v>
      </c>
      <c r="N8" s="123">
        <v>3077.4</v>
      </c>
    </row>
    <row r="9" spans="1:27" x14ac:dyDescent="0.2">
      <c r="A9" s="152">
        <v>2008</v>
      </c>
      <c r="B9" s="98">
        <v>49</v>
      </c>
      <c r="C9" s="98">
        <v>64</v>
      </c>
      <c r="D9" s="98">
        <v>32</v>
      </c>
      <c r="E9" s="98">
        <v>53</v>
      </c>
      <c r="F9" s="98">
        <v>218</v>
      </c>
      <c r="G9" s="98">
        <v>311</v>
      </c>
      <c r="H9" s="98">
        <v>532</v>
      </c>
      <c r="I9" s="98">
        <v>204</v>
      </c>
      <c r="J9" s="98">
        <v>158</v>
      </c>
      <c r="K9" s="98">
        <v>266</v>
      </c>
      <c r="L9" s="98">
        <v>642</v>
      </c>
      <c r="M9" s="98">
        <v>133</v>
      </c>
      <c r="N9" s="123">
        <v>2662</v>
      </c>
    </row>
    <row r="10" spans="1:27" x14ac:dyDescent="0.2">
      <c r="A10" s="152">
        <v>2009</v>
      </c>
      <c r="B10" s="98">
        <v>154</v>
      </c>
      <c r="C10" s="98">
        <v>163</v>
      </c>
      <c r="D10" s="98">
        <v>159</v>
      </c>
      <c r="E10" s="98">
        <v>89</v>
      </c>
      <c r="F10" s="98">
        <v>363</v>
      </c>
      <c r="G10" s="98">
        <v>221</v>
      </c>
      <c r="H10" s="98">
        <v>136</v>
      </c>
      <c r="I10" s="98">
        <v>251</v>
      </c>
      <c r="J10" s="98">
        <v>255</v>
      </c>
      <c r="K10" s="98">
        <v>435</v>
      </c>
      <c r="L10" s="98">
        <v>407</v>
      </c>
      <c r="M10" s="98">
        <v>48</v>
      </c>
      <c r="N10" s="123">
        <v>2681</v>
      </c>
    </row>
    <row r="11" spans="1:27" x14ac:dyDescent="0.2">
      <c r="A11" s="152">
        <v>2010</v>
      </c>
      <c r="B11" s="98" t="s">
        <v>60</v>
      </c>
      <c r="C11" s="98" t="s">
        <v>60</v>
      </c>
      <c r="D11" s="98" t="s">
        <v>60</v>
      </c>
      <c r="E11" s="98" t="s">
        <v>60</v>
      </c>
      <c r="F11" s="98" t="s">
        <v>60</v>
      </c>
      <c r="G11" s="98" t="s">
        <v>60</v>
      </c>
      <c r="H11" s="98" t="s">
        <v>60</v>
      </c>
      <c r="I11" s="98" t="s">
        <v>60</v>
      </c>
      <c r="J11" s="98" t="s">
        <v>60</v>
      </c>
      <c r="K11" s="98" t="s">
        <v>60</v>
      </c>
      <c r="L11" s="98" t="s">
        <v>60</v>
      </c>
      <c r="M11" s="98" t="s">
        <v>60</v>
      </c>
      <c r="N11" s="123" t="s">
        <v>60</v>
      </c>
    </row>
    <row r="12" spans="1:27" x14ac:dyDescent="0.2">
      <c r="A12" s="152">
        <v>2011</v>
      </c>
      <c r="B12" s="98" t="s">
        <v>60</v>
      </c>
      <c r="C12" s="98" t="s">
        <v>60</v>
      </c>
      <c r="D12" s="98" t="s">
        <v>60</v>
      </c>
      <c r="E12" s="98" t="s">
        <v>60</v>
      </c>
      <c r="F12" s="98" t="s">
        <v>60</v>
      </c>
      <c r="G12" s="98" t="s">
        <v>60</v>
      </c>
      <c r="H12" s="98" t="s">
        <v>60</v>
      </c>
      <c r="I12" s="98" t="s">
        <v>60</v>
      </c>
      <c r="J12" s="98" t="s">
        <v>60</v>
      </c>
      <c r="K12" s="98" t="s">
        <v>60</v>
      </c>
      <c r="L12" s="98" t="s">
        <v>60</v>
      </c>
      <c r="M12" s="98" t="s">
        <v>60</v>
      </c>
      <c r="N12" s="123" t="str">
        <f t="shared" ref="N12:N15" si="0">IF(COUNT(B12:M12)=12,SUM(B12:M12),"")</f>
        <v/>
      </c>
    </row>
    <row r="13" spans="1:27" x14ac:dyDescent="0.2">
      <c r="A13" s="152">
        <v>2012</v>
      </c>
      <c r="B13" s="98" t="s">
        <v>60</v>
      </c>
      <c r="C13" s="98" t="s">
        <v>60</v>
      </c>
      <c r="D13" s="98" t="s">
        <v>60</v>
      </c>
      <c r="E13" s="98" t="s">
        <v>60</v>
      </c>
      <c r="F13" s="98" t="s">
        <v>60</v>
      </c>
      <c r="G13" s="98" t="s">
        <v>60</v>
      </c>
      <c r="H13" s="98" t="s">
        <v>60</v>
      </c>
      <c r="I13" s="98" t="s">
        <v>60</v>
      </c>
      <c r="J13" s="98" t="s">
        <v>60</v>
      </c>
      <c r="K13" s="98" t="s">
        <v>60</v>
      </c>
      <c r="L13" s="98" t="s">
        <v>60</v>
      </c>
      <c r="M13" s="98" t="s">
        <v>60</v>
      </c>
      <c r="N13" s="123" t="str">
        <f t="shared" si="0"/>
        <v/>
      </c>
    </row>
    <row r="14" spans="1:27" x14ac:dyDescent="0.2">
      <c r="A14" s="152">
        <v>2013</v>
      </c>
      <c r="B14" s="98" t="s">
        <v>60</v>
      </c>
      <c r="C14" s="98" t="s">
        <v>60</v>
      </c>
      <c r="D14" s="98" t="s">
        <v>60</v>
      </c>
      <c r="E14" s="98" t="s">
        <v>60</v>
      </c>
      <c r="F14" s="98" t="s">
        <v>60</v>
      </c>
      <c r="G14" s="98" t="s">
        <v>60</v>
      </c>
      <c r="H14" s="98" t="s">
        <v>60</v>
      </c>
      <c r="I14" s="98" t="s">
        <v>60</v>
      </c>
      <c r="J14" s="98" t="s">
        <v>60</v>
      </c>
      <c r="K14" s="98" t="s">
        <v>60</v>
      </c>
      <c r="L14" s="98" t="s">
        <v>60</v>
      </c>
      <c r="M14" s="98" t="s">
        <v>60</v>
      </c>
      <c r="N14" s="123" t="str">
        <f t="shared" si="0"/>
        <v/>
      </c>
    </row>
    <row r="15" spans="1:27" x14ac:dyDescent="0.2">
      <c r="A15" s="152">
        <v>2014</v>
      </c>
      <c r="B15" s="98" t="s">
        <v>60</v>
      </c>
      <c r="C15" s="98" t="s">
        <v>60</v>
      </c>
      <c r="D15" s="98" t="s">
        <v>60</v>
      </c>
      <c r="E15" s="98" t="s">
        <v>60</v>
      </c>
      <c r="F15" s="98" t="s">
        <v>60</v>
      </c>
      <c r="G15" s="98" t="s">
        <v>60</v>
      </c>
      <c r="H15" s="98" t="s">
        <v>60</v>
      </c>
      <c r="I15" s="98" t="s">
        <v>60</v>
      </c>
      <c r="J15" s="98" t="s">
        <v>60</v>
      </c>
      <c r="K15" s="98" t="s">
        <v>60</v>
      </c>
      <c r="L15" s="98" t="s">
        <v>60</v>
      </c>
      <c r="M15" s="98" t="s">
        <v>60</v>
      </c>
      <c r="N15" s="123" t="str">
        <f t="shared" si="0"/>
        <v/>
      </c>
    </row>
    <row r="16" spans="1:27" x14ac:dyDescent="0.2">
      <c r="A16" s="152">
        <v>2015</v>
      </c>
      <c r="B16" s="98" t="s">
        <v>60</v>
      </c>
      <c r="C16" s="98" t="s">
        <v>60</v>
      </c>
      <c r="D16" s="98" t="s">
        <v>60</v>
      </c>
      <c r="E16" s="98" t="s">
        <v>60</v>
      </c>
      <c r="F16" s="98" t="s">
        <v>60</v>
      </c>
      <c r="G16" s="98" t="s">
        <v>60</v>
      </c>
      <c r="H16" s="98" t="s">
        <v>60</v>
      </c>
      <c r="I16" s="98" t="s">
        <v>60</v>
      </c>
      <c r="J16" s="98" t="s">
        <v>60</v>
      </c>
      <c r="K16" s="98" t="s">
        <v>60</v>
      </c>
      <c r="L16" s="98" t="s">
        <v>60</v>
      </c>
      <c r="M16" s="98" t="s">
        <v>60</v>
      </c>
      <c r="N16" s="123"/>
    </row>
    <row r="17" spans="1:14" ht="13.5" thickBot="1" x14ac:dyDescent="0.25">
      <c r="A17" s="153"/>
      <c r="B17" s="22"/>
      <c r="C17" s="98"/>
      <c r="D17" s="98"/>
      <c r="E17" s="98"/>
      <c r="F17" s="98"/>
      <c r="G17" s="98"/>
      <c r="H17" s="98"/>
      <c r="I17" s="98"/>
      <c r="J17" s="98"/>
      <c r="K17" s="98"/>
      <c r="L17" s="98"/>
      <c r="M17" s="98"/>
      <c r="N17" s="124"/>
    </row>
    <row r="18" spans="1:14" x14ac:dyDescent="0.2">
      <c r="A18" s="185" t="s">
        <v>48</v>
      </c>
      <c r="B18" s="104">
        <f t="shared" ref="B18:N18" si="1">AVERAGE(B5:B17)</f>
        <v>113.244</v>
      </c>
      <c r="C18" s="105">
        <f t="shared" si="1"/>
        <v>81.975999999999999</v>
      </c>
      <c r="D18" s="104">
        <f t="shared" si="1"/>
        <v>103.732</v>
      </c>
      <c r="E18" s="105">
        <f t="shared" si="1"/>
        <v>150.86333333333334</v>
      </c>
      <c r="F18" s="104">
        <f t="shared" si="1"/>
        <v>260.62</v>
      </c>
      <c r="G18" s="105">
        <f t="shared" si="1"/>
        <v>215.15333333333334</v>
      </c>
      <c r="H18" s="104">
        <f t="shared" si="1"/>
        <v>340.86666666666667</v>
      </c>
      <c r="I18" s="105">
        <f t="shared" si="1"/>
        <v>327.48666666666668</v>
      </c>
      <c r="J18" s="104">
        <f t="shared" si="1"/>
        <v>261.81333333333333</v>
      </c>
      <c r="K18" s="105">
        <f t="shared" si="1"/>
        <v>354.73333333333329</v>
      </c>
      <c r="L18" s="104">
        <f t="shared" si="1"/>
        <v>525.96333333333325</v>
      </c>
      <c r="M18" s="109">
        <f t="shared" si="1"/>
        <v>155.26</v>
      </c>
      <c r="N18" s="107">
        <f t="shared" si="1"/>
        <v>2907.8519999999999</v>
      </c>
    </row>
    <row r="19" spans="1:14" x14ac:dyDescent="0.2">
      <c r="A19" s="148" t="s">
        <v>604</v>
      </c>
      <c r="B19" s="3">
        <f>STDEV(B5:B17)</f>
        <v>81.263780862079045</v>
      </c>
      <c r="C19" s="3">
        <f t="shared" ref="C19:N19" si="2">STDEV(C5:C17)</f>
        <v>46.611319226127911</v>
      </c>
      <c r="D19" s="3">
        <f t="shared" si="2"/>
        <v>56.383028652246061</v>
      </c>
      <c r="E19" s="3">
        <f t="shared" si="2"/>
        <v>64.975183467741488</v>
      </c>
      <c r="F19" s="3">
        <f t="shared" si="2"/>
        <v>75.080982412325952</v>
      </c>
      <c r="G19" s="3">
        <f t="shared" si="2"/>
        <v>60.743498307774907</v>
      </c>
      <c r="H19" s="3">
        <f t="shared" si="2"/>
        <v>144.86050651114905</v>
      </c>
      <c r="I19" s="3">
        <f t="shared" si="2"/>
        <v>78.935094011894691</v>
      </c>
      <c r="J19" s="3">
        <f t="shared" si="2"/>
        <v>111.79504652115257</v>
      </c>
      <c r="K19" s="3">
        <f t="shared" si="2"/>
        <v>104.01751980636105</v>
      </c>
      <c r="L19" s="3">
        <f t="shared" si="2"/>
        <v>241.70005524754578</v>
      </c>
      <c r="M19" s="3">
        <f t="shared" si="2"/>
        <v>70.282435928189088</v>
      </c>
      <c r="N19" s="114">
        <f t="shared" si="2"/>
        <v>354.48263020915363</v>
      </c>
    </row>
    <row r="20" spans="1:14" x14ac:dyDescent="0.2">
      <c r="A20" s="148" t="s">
        <v>605</v>
      </c>
      <c r="B20" s="3">
        <f>B19/B18*100</f>
        <v>71.759899740453392</v>
      </c>
      <c r="C20" s="3">
        <f t="shared" ref="C20:N20" si="3">C19/C18*100</f>
        <v>56.859714094525117</v>
      </c>
      <c r="D20" s="3">
        <f t="shared" si="3"/>
        <v>54.354518039029479</v>
      </c>
      <c r="E20" s="3">
        <f t="shared" si="3"/>
        <v>43.068903511616355</v>
      </c>
      <c r="F20" s="3">
        <f t="shared" si="3"/>
        <v>28.808603488729169</v>
      </c>
      <c r="G20" s="3">
        <f t="shared" si="3"/>
        <v>28.232654993853178</v>
      </c>
      <c r="H20" s="3">
        <f t="shared" si="3"/>
        <v>42.497703846415718</v>
      </c>
      <c r="I20" s="3">
        <f t="shared" si="3"/>
        <v>24.103300087096073</v>
      </c>
      <c r="J20" s="3">
        <f t="shared" si="3"/>
        <v>42.700287681230606</v>
      </c>
      <c r="K20" s="3">
        <f t="shared" si="3"/>
        <v>29.322736273170758</v>
      </c>
      <c r="L20" s="3">
        <f t="shared" si="3"/>
        <v>45.953784214529371</v>
      </c>
      <c r="M20" s="3">
        <f t="shared" si="3"/>
        <v>45.267574345091518</v>
      </c>
      <c r="N20" s="114">
        <f t="shared" si="3"/>
        <v>12.190532056279125</v>
      </c>
    </row>
    <row r="21" spans="1:14" x14ac:dyDescent="0.2">
      <c r="A21" s="148" t="s">
        <v>606</v>
      </c>
      <c r="B21" s="3">
        <f>MIN(B5:B17)</f>
        <v>38.1</v>
      </c>
      <c r="C21" s="3">
        <f t="shared" ref="C21:N21" si="4">MIN(C5:C17)</f>
        <v>50.79999999999999</v>
      </c>
      <c r="D21" s="3">
        <f t="shared" si="4"/>
        <v>32</v>
      </c>
      <c r="E21" s="3">
        <f t="shared" si="4"/>
        <v>53</v>
      </c>
      <c r="F21" s="3">
        <f t="shared" si="4"/>
        <v>142.24000000000004</v>
      </c>
      <c r="G21" s="3">
        <f t="shared" si="4"/>
        <v>144.78</v>
      </c>
      <c r="H21" s="3">
        <f t="shared" si="4"/>
        <v>136</v>
      </c>
      <c r="I21" s="3">
        <f t="shared" si="4"/>
        <v>204</v>
      </c>
      <c r="J21" s="3">
        <f t="shared" si="4"/>
        <v>158</v>
      </c>
      <c r="K21" s="3">
        <f t="shared" si="4"/>
        <v>259</v>
      </c>
      <c r="L21" s="3">
        <f t="shared" si="4"/>
        <v>276.86</v>
      </c>
      <c r="M21" s="3">
        <f t="shared" si="4"/>
        <v>48</v>
      </c>
      <c r="N21" s="114">
        <f t="shared" si="4"/>
        <v>2661.92</v>
      </c>
    </row>
    <row r="22" spans="1:14" x14ac:dyDescent="0.2">
      <c r="A22" s="148" t="s">
        <v>607</v>
      </c>
      <c r="B22" s="3">
        <f>MAX(B5:B17)</f>
        <v>233.68000000000006</v>
      </c>
      <c r="C22" s="3">
        <f t="shared" ref="C22:N22" si="5">MAX(C5:C17)</f>
        <v>163</v>
      </c>
      <c r="D22" s="3">
        <f t="shared" si="5"/>
        <v>159</v>
      </c>
      <c r="E22" s="3">
        <f t="shared" si="5"/>
        <v>212</v>
      </c>
      <c r="F22" s="3">
        <f t="shared" si="5"/>
        <v>363</v>
      </c>
      <c r="G22" s="3">
        <f t="shared" si="5"/>
        <v>311</v>
      </c>
      <c r="H22" s="3">
        <f t="shared" si="5"/>
        <v>532</v>
      </c>
      <c r="I22" s="3">
        <f t="shared" si="5"/>
        <v>381</v>
      </c>
      <c r="J22" s="3">
        <f t="shared" si="5"/>
        <v>467</v>
      </c>
      <c r="K22" s="3">
        <f t="shared" si="5"/>
        <v>520.69999999999993</v>
      </c>
      <c r="L22" s="3">
        <f t="shared" si="5"/>
        <v>957.57999999999993</v>
      </c>
      <c r="M22" s="3">
        <f t="shared" si="5"/>
        <v>254</v>
      </c>
      <c r="N22" s="114">
        <f t="shared" si="5"/>
        <v>3456.94</v>
      </c>
    </row>
    <row r="23" spans="1:14" x14ac:dyDescent="0.2">
      <c r="A23" s="148" t="s">
        <v>608</v>
      </c>
      <c r="B23" s="3">
        <f>QUARTILE(B5:B17,1)</f>
        <v>49</v>
      </c>
      <c r="C23" s="3">
        <f t="shared" ref="C23:N23" si="6">QUARTILE(C5:C17,1)</f>
        <v>53.339999999999996</v>
      </c>
      <c r="D23" s="3">
        <f t="shared" si="6"/>
        <v>63.499999999999993</v>
      </c>
      <c r="E23" s="3">
        <f t="shared" si="6"/>
        <v>108.02500000000001</v>
      </c>
      <c r="F23" s="3">
        <f t="shared" si="6"/>
        <v>230.17500000000001</v>
      </c>
      <c r="G23" s="3">
        <f t="shared" si="6"/>
        <v>178.435</v>
      </c>
      <c r="H23" s="3">
        <f t="shared" si="6"/>
        <v>247.65</v>
      </c>
      <c r="I23" s="3">
        <f t="shared" si="6"/>
        <v>281.25</v>
      </c>
      <c r="J23" s="3">
        <f t="shared" si="6"/>
        <v>186.69</v>
      </c>
      <c r="K23" s="3">
        <f t="shared" si="6"/>
        <v>274.43</v>
      </c>
      <c r="L23" s="3">
        <f t="shared" si="6"/>
        <v>413.83500000000004</v>
      </c>
      <c r="M23" s="3">
        <f t="shared" si="6"/>
        <v>134.67500000000001</v>
      </c>
      <c r="N23" s="114">
        <f t="shared" si="6"/>
        <v>2662</v>
      </c>
    </row>
    <row r="24" spans="1:14" x14ac:dyDescent="0.2">
      <c r="A24" s="148" t="s">
        <v>609</v>
      </c>
      <c r="B24" s="3">
        <f>QUARTILE(B5:B17,2)</f>
        <v>91.44</v>
      </c>
      <c r="C24" s="3">
        <f t="shared" ref="C24:N24" si="7">QUARTILE(C5:C17,2)</f>
        <v>64</v>
      </c>
      <c r="D24" s="3">
        <f t="shared" si="7"/>
        <v>106.68</v>
      </c>
      <c r="E24" s="3">
        <f t="shared" si="7"/>
        <v>173.99</v>
      </c>
      <c r="F24" s="3">
        <f t="shared" si="7"/>
        <v>269.24</v>
      </c>
      <c r="G24" s="3">
        <f t="shared" si="7"/>
        <v>200.67</v>
      </c>
      <c r="H24" s="3">
        <f t="shared" si="7"/>
        <v>379.73</v>
      </c>
      <c r="I24" s="3">
        <f t="shared" si="7"/>
        <v>373.96000000000004</v>
      </c>
      <c r="J24" s="3">
        <f t="shared" si="7"/>
        <v>245.61</v>
      </c>
      <c r="K24" s="3">
        <f t="shared" si="7"/>
        <v>323.85000000000002</v>
      </c>
      <c r="L24" s="3">
        <f t="shared" si="7"/>
        <v>436.17000000000007</v>
      </c>
      <c r="M24" s="3">
        <f t="shared" si="7"/>
        <v>144.78</v>
      </c>
      <c r="N24" s="114">
        <f t="shared" si="7"/>
        <v>2681</v>
      </c>
    </row>
    <row r="25" spans="1:14" x14ac:dyDescent="0.2">
      <c r="A25" s="148" t="s">
        <v>610</v>
      </c>
      <c r="B25" s="3">
        <f>QUARTILE(B5:B17,3)</f>
        <v>154</v>
      </c>
      <c r="C25" s="3">
        <f t="shared" ref="C25:N25" si="8">QUARTILE(C5:C17,3)</f>
        <v>78.740000000000023</v>
      </c>
      <c r="D25" s="3">
        <f t="shared" si="8"/>
        <v>157.47999999999999</v>
      </c>
      <c r="E25" s="3">
        <f t="shared" si="8"/>
        <v>198.12</v>
      </c>
      <c r="F25" s="3">
        <f t="shared" si="8"/>
        <v>294.44499999999999</v>
      </c>
      <c r="G25" s="3">
        <f t="shared" si="8"/>
        <v>247.25</v>
      </c>
      <c r="H25" s="3">
        <f t="shared" si="8"/>
        <v>405.52</v>
      </c>
      <c r="I25" s="3">
        <f t="shared" si="8"/>
        <v>379.73</v>
      </c>
      <c r="J25" s="3">
        <f t="shared" si="8"/>
        <v>277.11000000000007</v>
      </c>
      <c r="K25" s="3">
        <f t="shared" si="8"/>
        <v>413.245</v>
      </c>
      <c r="L25" s="3">
        <f t="shared" si="8"/>
        <v>591</v>
      </c>
      <c r="M25" s="3">
        <f t="shared" si="8"/>
        <v>192.715</v>
      </c>
      <c r="N25" s="114">
        <f t="shared" si="8"/>
        <v>3077.4</v>
      </c>
    </row>
    <row r="26" spans="1:14" x14ac:dyDescent="0.2">
      <c r="A26" s="148" t="s">
        <v>612</v>
      </c>
      <c r="B26" s="5">
        <f>COUNT(B5:B17)</f>
        <v>5</v>
      </c>
      <c r="C26" s="5">
        <f t="shared" ref="C26:N26" si="9">COUNT(C5:C17)</f>
        <v>5</v>
      </c>
      <c r="D26" s="5">
        <f t="shared" si="9"/>
        <v>5</v>
      </c>
      <c r="E26" s="5">
        <f t="shared" si="9"/>
        <v>6</v>
      </c>
      <c r="F26" s="5">
        <f t="shared" si="9"/>
        <v>6</v>
      </c>
      <c r="G26" s="5">
        <f t="shared" si="9"/>
        <v>6</v>
      </c>
      <c r="H26" s="5">
        <f t="shared" si="9"/>
        <v>6</v>
      </c>
      <c r="I26" s="5">
        <f t="shared" si="9"/>
        <v>6</v>
      </c>
      <c r="J26" s="5">
        <f t="shared" si="9"/>
        <v>6</v>
      </c>
      <c r="K26" s="5">
        <f t="shared" si="9"/>
        <v>6</v>
      </c>
      <c r="L26" s="5">
        <f t="shared" si="9"/>
        <v>6</v>
      </c>
      <c r="M26" s="5">
        <f t="shared" si="9"/>
        <v>6</v>
      </c>
      <c r="N26" s="171">
        <f t="shared" si="9"/>
        <v>5</v>
      </c>
    </row>
    <row r="27" spans="1:14" x14ac:dyDescent="0.2">
      <c r="A27" s="148" t="s">
        <v>613</v>
      </c>
      <c r="B27" s="3">
        <f>B18</f>
        <v>113.244</v>
      </c>
      <c r="C27" s="3">
        <f t="shared" ref="C27:M27" si="10">B27+C18</f>
        <v>195.22</v>
      </c>
      <c r="D27" s="3">
        <f t="shared" si="10"/>
        <v>298.952</v>
      </c>
      <c r="E27" s="3">
        <f t="shared" si="10"/>
        <v>449.81533333333334</v>
      </c>
      <c r="F27" s="3">
        <f t="shared" si="10"/>
        <v>710.43533333333335</v>
      </c>
      <c r="G27" s="3">
        <f t="shared" si="10"/>
        <v>925.58866666666665</v>
      </c>
      <c r="H27" s="3">
        <f t="shared" si="10"/>
        <v>1266.4553333333333</v>
      </c>
      <c r="I27" s="3">
        <f t="shared" si="10"/>
        <v>1593.942</v>
      </c>
      <c r="J27" s="3">
        <f t="shared" si="10"/>
        <v>1855.7553333333333</v>
      </c>
      <c r="K27" s="3">
        <f t="shared" si="10"/>
        <v>2210.4886666666666</v>
      </c>
      <c r="L27" s="3">
        <f t="shared" si="10"/>
        <v>2736.4519999999998</v>
      </c>
      <c r="M27" s="3">
        <f t="shared" si="10"/>
        <v>2891.7119999999995</v>
      </c>
      <c r="N27" s="171"/>
    </row>
    <row r="28" spans="1:14" x14ac:dyDescent="0.2">
      <c r="B28" s="8"/>
      <c r="C28" s="8"/>
      <c r="D28" s="8"/>
      <c r="E28" s="8"/>
      <c r="F28" s="8"/>
      <c r="G28" s="8"/>
      <c r="H28" s="8"/>
      <c r="I28" s="8"/>
      <c r="J28" s="8"/>
      <c r="K28" s="8"/>
      <c r="L28" s="8"/>
      <c r="M28" s="8"/>
    </row>
    <row r="29" spans="1:14" x14ac:dyDescent="0.2">
      <c r="B29" s="8"/>
      <c r="C29" s="8"/>
      <c r="D29" s="8"/>
      <c r="E29" s="8"/>
      <c r="F29" s="8"/>
      <c r="G29" s="8"/>
      <c r="H29" s="8"/>
      <c r="I29" s="8"/>
      <c r="J29" s="8"/>
      <c r="K29" s="8"/>
      <c r="L29" s="8"/>
      <c r="M29" s="8"/>
    </row>
    <row r="30" spans="1:14" x14ac:dyDescent="0.2">
      <c r="B30" s="8"/>
      <c r="C30" s="8"/>
      <c r="D30" s="8"/>
      <c r="E30" s="8"/>
      <c r="F30" s="8"/>
      <c r="G30" s="8"/>
      <c r="H30" s="8"/>
      <c r="I30" s="8"/>
      <c r="J30" s="8"/>
      <c r="K30" s="8"/>
      <c r="L30" s="8"/>
      <c r="M30" s="8"/>
    </row>
    <row r="31" spans="1:14" x14ac:dyDescent="0.2">
      <c r="B31" s="8"/>
      <c r="C31" s="8"/>
      <c r="D31" s="8"/>
      <c r="E31" s="8"/>
      <c r="F31" s="8"/>
      <c r="G31" s="8"/>
      <c r="H31" s="8"/>
      <c r="I31" s="8"/>
      <c r="J31" s="8"/>
      <c r="K31" s="8"/>
      <c r="L31" s="8"/>
      <c r="M31" s="8"/>
    </row>
    <row r="32" spans="1:14" x14ac:dyDescent="0.2">
      <c r="B32" s="8"/>
      <c r="C32" s="8"/>
      <c r="D32" s="8"/>
      <c r="E32" s="8"/>
      <c r="F32" s="8"/>
      <c r="G32" s="8"/>
      <c r="H32" s="8"/>
      <c r="I32" s="8"/>
      <c r="J32" s="8"/>
      <c r="K32" s="8"/>
      <c r="L32" s="8"/>
      <c r="M32" s="8"/>
    </row>
  </sheetData>
  <mergeCells count="2">
    <mergeCell ref="A1:N1"/>
    <mergeCell ref="G2:H2"/>
  </mergeCells>
  <phoneticPr fontId="0" type="noConversion"/>
  <conditionalFormatting sqref="B17">
    <cfRule type="cellIs" dxfId="1363" priority="43" stopIfTrue="1" operator="equal">
      <formula>$B$19</formula>
    </cfRule>
  </conditionalFormatting>
  <conditionalFormatting sqref="B5:B16">
    <cfRule type="top10" dxfId="1362" priority="27" bottom="1" rank="1"/>
    <cfRule type="top10" dxfId="1361" priority="28" rank="1"/>
  </conditionalFormatting>
  <conditionalFormatting sqref="C5:C17">
    <cfRule type="top10" dxfId="1360" priority="25" bottom="1" rank="1"/>
    <cfRule type="top10" dxfId="1359" priority="26" rank="1"/>
  </conditionalFormatting>
  <conditionalFormatting sqref="D5:D17">
    <cfRule type="top10" dxfId="1358" priority="23" bottom="1" rank="1"/>
    <cfRule type="top10" dxfId="1357" priority="24" rank="1"/>
  </conditionalFormatting>
  <conditionalFormatting sqref="E5:E16">
    <cfRule type="top10" dxfId="1356" priority="21" bottom="1" rank="1"/>
    <cfRule type="top10" dxfId="1355" priority="22" rank="1"/>
  </conditionalFormatting>
  <conditionalFormatting sqref="F5:F16">
    <cfRule type="top10" dxfId="1354" priority="19" bottom="1" rank="1"/>
    <cfRule type="top10" dxfId="1353" priority="20" rank="1"/>
  </conditionalFormatting>
  <conditionalFormatting sqref="G5:G16">
    <cfRule type="top10" dxfId="1352" priority="17" bottom="1" rank="1"/>
    <cfRule type="top10" dxfId="1351" priority="18" rank="1"/>
  </conditionalFormatting>
  <conditionalFormatting sqref="H5:H17">
    <cfRule type="top10" dxfId="1350" priority="15" bottom="1" rank="1"/>
    <cfRule type="top10" dxfId="1349" priority="16" rank="1"/>
  </conditionalFormatting>
  <conditionalFormatting sqref="I5:I17">
    <cfRule type="top10" dxfId="1348" priority="13" bottom="1" rank="1"/>
    <cfRule type="top10" dxfId="1347" priority="14" rank="1"/>
  </conditionalFormatting>
  <conditionalFormatting sqref="J5:J17">
    <cfRule type="top10" dxfId="1346" priority="11" bottom="1" rank="1"/>
    <cfRule type="top10" dxfId="1345" priority="12" rank="1"/>
  </conditionalFormatting>
  <conditionalFormatting sqref="K5:K17">
    <cfRule type="top10" dxfId="1344" priority="9" bottom="1" rank="1"/>
    <cfRule type="top10" dxfId="1343" priority="10" rank="1"/>
  </conditionalFormatting>
  <conditionalFormatting sqref="L5:L17">
    <cfRule type="top10" dxfId="1342" priority="7" bottom="1" rank="1"/>
    <cfRule type="top10" dxfId="1341" priority="8" rank="1"/>
  </conditionalFormatting>
  <conditionalFormatting sqref="M5:M17">
    <cfRule type="top10" dxfId="1340" priority="5" bottom="1" rank="1"/>
    <cfRule type="top10" dxfId="1339" priority="6" rank="1"/>
  </conditionalFormatting>
  <conditionalFormatting sqref="N5:N17">
    <cfRule type="top10" dxfId="1338" priority="3" bottom="1" rank="1"/>
    <cfRule type="top10" dxfId="1337" priority="4" rank="1"/>
  </conditionalFormatting>
  <conditionalFormatting sqref="E17:G17">
    <cfRule type="top10" dxfId="1336" priority="1" bottom="1" rank="1"/>
    <cfRule type="top10" dxfId="1335" priority="2" rank="1"/>
  </conditionalFormatting>
  <pageMargins left="0.75" right="0.75" top="1" bottom="1" header="0.5" footer="0.5"/>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dimension ref="A1:AJ51"/>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N29" sqref="N29:N30"/>
    </sheetView>
  </sheetViews>
  <sheetFormatPr defaultRowHeight="12.75" x14ac:dyDescent="0.2"/>
  <cols>
    <col min="1" max="1" width="9.85546875" style="148" bestFit="1" customWidth="1"/>
    <col min="2" max="13" width="7.7109375" style="1" customWidth="1"/>
    <col min="14" max="14" width="9.140625" style="169" bestFit="1" customWidth="1"/>
    <col min="16" max="36" width="9.140625" style="10"/>
  </cols>
  <sheetData>
    <row r="1" spans="1:27" ht="16.5" thickBot="1" x14ac:dyDescent="0.3">
      <c r="A1" s="248" t="s">
        <v>52</v>
      </c>
      <c r="B1" s="249"/>
      <c r="C1" s="249"/>
      <c r="D1" s="249"/>
      <c r="E1" s="250"/>
      <c r="F1" s="250"/>
      <c r="G1" s="250"/>
      <c r="H1" s="250"/>
      <c r="I1" s="250"/>
      <c r="J1" s="250"/>
      <c r="K1" s="250"/>
      <c r="L1" s="250"/>
      <c r="M1" s="250"/>
      <c r="N1" s="251"/>
    </row>
    <row r="2" spans="1:27" ht="13.5" thickBot="1" x14ac:dyDescent="0.25">
      <c r="A2" s="150" t="s">
        <v>136</v>
      </c>
      <c r="B2" s="40" t="s">
        <v>175</v>
      </c>
      <c r="C2" s="37" t="s">
        <v>462</v>
      </c>
      <c r="D2" s="38"/>
      <c r="E2" s="58"/>
      <c r="F2" s="68"/>
      <c r="G2" s="247" t="s">
        <v>80</v>
      </c>
      <c r="H2" s="247"/>
      <c r="I2" s="69"/>
      <c r="J2" s="71"/>
      <c r="K2" s="71"/>
      <c r="L2" s="71"/>
      <c r="M2" s="71"/>
      <c r="N2" s="167"/>
    </row>
    <row r="3" spans="1:27" ht="13.5" thickBot="1" x14ac:dyDescent="0.25">
      <c r="A3" s="151"/>
      <c r="B3" s="41" t="s">
        <v>176</v>
      </c>
      <c r="C3" s="36" t="s">
        <v>463</v>
      </c>
      <c r="D3" s="39"/>
      <c r="E3" s="41" t="s">
        <v>78</v>
      </c>
      <c r="F3" s="65">
        <v>1145.0000000000002</v>
      </c>
      <c r="G3" s="17"/>
      <c r="H3" s="66" t="s">
        <v>81</v>
      </c>
      <c r="I3" s="67">
        <v>348.99600000000004</v>
      </c>
      <c r="J3" s="20"/>
      <c r="K3" s="20"/>
      <c r="L3" s="20"/>
      <c r="M3" s="20"/>
      <c r="N3" s="168"/>
    </row>
    <row r="4" spans="1:27" ht="15.75" thickBot="1" x14ac:dyDescent="0.3">
      <c r="A4" s="149" t="s">
        <v>1</v>
      </c>
      <c r="B4" s="49" t="s">
        <v>2</v>
      </c>
      <c r="C4" s="43" t="s">
        <v>3</v>
      </c>
      <c r="D4" s="49" t="s">
        <v>4</v>
      </c>
      <c r="E4" s="43" t="s">
        <v>5</v>
      </c>
      <c r="F4" s="49" t="s">
        <v>6</v>
      </c>
      <c r="G4" s="43" t="s">
        <v>7</v>
      </c>
      <c r="H4" s="49" t="s">
        <v>8</v>
      </c>
      <c r="I4" s="43" t="s">
        <v>9</v>
      </c>
      <c r="J4" s="98" t="s">
        <v>10</v>
      </c>
      <c r="K4" s="43" t="s">
        <v>11</v>
      </c>
      <c r="L4" s="49" t="s">
        <v>12</v>
      </c>
      <c r="M4" s="45" t="s">
        <v>13</v>
      </c>
      <c r="N4" s="140" t="s">
        <v>14</v>
      </c>
      <c r="O4" s="143" t="s">
        <v>611</v>
      </c>
      <c r="P4" s="56"/>
      <c r="Q4" s="56"/>
      <c r="R4" s="56"/>
      <c r="S4" s="56"/>
      <c r="T4" s="56"/>
      <c r="U4" s="56"/>
      <c r="V4" s="56"/>
      <c r="W4" s="56"/>
      <c r="X4" s="56"/>
      <c r="Y4" s="56"/>
      <c r="Z4" s="56"/>
      <c r="AA4" s="56"/>
    </row>
    <row r="5" spans="1:27" ht="14.25" x14ac:dyDescent="0.2">
      <c r="A5" s="152">
        <v>1998</v>
      </c>
      <c r="B5" s="98" t="s">
        <v>60</v>
      </c>
      <c r="C5" s="98" t="s">
        <v>60</v>
      </c>
      <c r="D5" s="98" t="s">
        <v>60</v>
      </c>
      <c r="E5" s="98" t="s">
        <v>60</v>
      </c>
      <c r="F5" s="98">
        <v>284.48</v>
      </c>
      <c r="G5" s="98">
        <v>264.16000000000003</v>
      </c>
      <c r="H5" s="98">
        <v>185.42000000000002</v>
      </c>
      <c r="I5" s="98">
        <v>350.52</v>
      </c>
      <c r="J5" s="98"/>
      <c r="K5" s="98">
        <v>393.70000000000016</v>
      </c>
      <c r="L5" s="98">
        <v>231.14000000000004</v>
      </c>
      <c r="M5" s="98">
        <v>368.30000000000007</v>
      </c>
      <c r="N5" s="173" t="str">
        <f t="shared" ref="N5:N15" si="0">IF(COUNT(B5:M5)=12,SUM(B5:M5),"")</f>
        <v/>
      </c>
      <c r="O5" s="144"/>
      <c r="P5" s="13"/>
    </row>
    <row r="6" spans="1:27" ht="14.25" x14ac:dyDescent="0.2">
      <c r="A6" s="152">
        <v>1999</v>
      </c>
      <c r="B6" s="98">
        <v>55.879999999999988</v>
      </c>
      <c r="C6" s="98">
        <v>68.58</v>
      </c>
      <c r="D6" s="98">
        <v>111.76000000000003</v>
      </c>
      <c r="E6" s="98">
        <v>86.36</v>
      </c>
      <c r="F6" s="98">
        <v>157.47999999999999</v>
      </c>
      <c r="G6" s="98">
        <v>205.74000000000004</v>
      </c>
      <c r="H6" s="98">
        <v>129.54</v>
      </c>
      <c r="I6" s="98">
        <v>406.40000000000009</v>
      </c>
      <c r="J6" s="98">
        <v>264.16000000000003</v>
      </c>
      <c r="K6" s="98">
        <v>287.02000000000004</v>
      </c>
      <c r="L6" s="98">
        <v>375.92000000000007</v>
      </c>
      <c r="M6" s="98">
        <v>447.03999999999996</v>
      </c>
      <c r="N6" s="174">
        <f t="shared" si="0"/>
        <v>2595.88</v>
      </c>
      <c r="O6" s="144">
        <f t="shared" ref="O6:O19" si="1">RANK(N6,N$5:N$34,0)</f>
        <v>5</v>
      </c>
      <c r="P6" s="13"/>
    </row>
    <row r="7" spans="1:27" ht="14.25" x14ac:dyDescent="0.2">
      <c r="A7" s="152">
        <v>2000</v>
      </c>
      <c r="B7" s="98">
        <v>55.88</v>
      </c>
      <c r="C7" s="98">
        <v>15.24</v>
      </c>
      <c r="D7" s="98">
        <v>7.62</v>
      </c>
      <c r="E7" s="98">
        <v>86.36</v>
      </c>
      <c r="F7" s="98">
        <v>388.62</v>
      </c>
      <c r="G7" s="98">
        <v>284.48000000000008</v>
      </c>
      <c r="H7" s="98">
        <v>269.23999999999995</v>
      </c>
      <c r="I7" s="98">
        <v>246.38000000000002</v>
      </c>
      <c r="J7" s="98">
        <v>312.42</v>
      </c>
      <c r="K7" s="98">
        <v>307.33999999999997</v>
      </c>
      <c r="L7" s="98">
        <v>210.82</v>
      </c>
      <c r="M7" s="98">
        <v>317.5</v>
      </c>
      <c r="N7" s="174">
        <f t="shared" si="0"/>
        <v>2501.9</v>
      </c>
      <c r="O7" s="144">
        <f t="shared" si="1"/>
        <v>9</v>
      </c>
      <c r="P7" s="13"/>
    </row>
    <row r="8" spans="1:27" ht="14.25" x14ac:dyDescent="0.2">
      <c r="A8" s="152">
        <v>2001</v>
      </c>
      <c r="B8" s="98">
        <v>73.660000000000011</v>
      </c>
      <c r="C8" s="98">
        <v>0</v>
      </c>
      <c r="D8" s="98">
        <v>43.179999999999993</v>
      </c>
      <c r="E8" s="98">
        <v>91.44</v>
      </c>
      <c r="F8" s="98">
        <v>144.78</v>
      </c>
      <c r="G8" s="98">
        <v>167.64</v>
      </c>
      <c r="H8" s="98">
        <v>190.50000000000003</v>
      </c>
      <c r="I8" s="98">
        <v>281.94</v>
      </c>
      <c r="J8" s="98">
        <v>210.81999999999994</v>
      </c>
      <c r="K8" s="98">
        <v>144.78</v>
      </c>
      <c r="L8" s="98">
        <v>381.00000000000006</v>
      </c>
      <c r="M8" s="98">
        <v>353.06000000000006</v>
      </c>
      <c r="N8" s="174">
        <f t="shared" si="0"/>
        <v>2082.8000000000002</v>
      </c>
      <c r="O8" s="144">
        <f t="shared" si="1"/>
        <v>14</v>
      </c>
    </row>
    <row r="9" spans="1:27" ht="14.25" x14ac:dyDescent="0.2">
      <c r="A9" s="152">
        <v>2002</v>
      </c>
      <c r="B9" s="98">
        <v>76.200000000000017</v>
      </c>
      <c r="C9" s="98">
        <v>0</v>
      </c>
      <c r="D9" s="98">
        <v>45.720000000000006</v>
      </c>
      <c r="E9" s="98">
        <v>86.36</v>
      </c>
      <c r="F9" s="98">
        <v>220.98000000000002</v>
      </c>
      <c r="G9" s="98">
        <v>276.86000000000013</v>
      </c>
      <c r="H9" s="98">
        <v>256.53999999999996</v>
      </c>
      <c r="I9" s="98">
        <v>368.30000000000007</v>
      </c>
      <c r="J9" s="98">
        <v>177.79999999999998</v>
      </c>
      <c r="K9" s="98">
        <v>251.46</v>
      </c>
      <c r="L9" s="98">
        <v>391.16</v>
      </c>
      <c r="M9" s="98">
        <v>30.479999999999997</v>
      </c>
      <c r="N9" s="174">
        <f t="shared" si="0"/>
        <v>2181.86</v>
      </c>
      <c r="O9" s="144">
        <f t="shared" si="1"/>
        <v>13</v>
      </c>
    </row>
    <row r="10" spans="1:27" ht="14.25" x14ac:dyDescent="0.2">
      <c r="A10" s="152">
        <v>2003</v>
      </c>
      <c r="B10" s="98">
        <v>10.16</v>
      </c>
      <c r="C10" s="98">
        <v>63.5</v>
      </c>
      <c r="D10" s="98">
        <v>2.54</v>
      </c>
      <c r="E10" s="98">
        <v>91.44</v>
      </c>
      <c r="F10" s="98">
        <v>154.94</v>
      </c>
      <c r="G10" s="98">
        <v>317.5</v>
      </c>
      <c r="H10" s="98">
        <v>279.40000000000003</v>
      </c>
      <c r="I10" s="98">
        <v>203.2</v>
      </c>
      <c r="J10" s="98">
        <v>350.52</v>
      </c>
      <c r="K10" s="98">
        <v>284.48000000000008</v>
      </c>
      <c r="L10" s="98">
        <v>444.50000000000006</v>
      </c>
      <c r="M10" s="98">
        <v>345.43999999999994</v>
      </c>
      <c r="N10" s="174">
        <f t="shared" si="0"/>
        <v>2547.6200000000003</v>
      </c>
      <c r="O10" s="144">
        <f t="shared" si="1"/>
        <v>6</v>
      </c>
    </row>
    <row r="11" spans="1:27" ht="14.25" x14ac:dyDescent="0.2">
      <c r="A11" s="152">
        <v>2004</v>
      </c>
      <c r="B11" s="98">
        <v>25.4</v>
      </c>
      <c r="C11" s="98">
        <v>2.54</v>
      </c>
      <c r="D11" s="98">
        <v>2.54</v>
      </c>
      <c r="E11" s="98">
        <v>96.52000000000001</v>
      </c>
      <c r="F11" s="98">
        <v>281.94000000000005</v>
      </c>
      <c r="G11" s="98">
        <v>251.45999999999998</v>
      </c>
      <c r="H11" s="98">
        <v>139.69999999999999</v>
      </c>
      <c r="I11" s="98">
        <v>284.48</v>
      </c>
      <c r="J11" s="98">
        <v>220.98</v>
      </c>
      <c r="K11" s="98">
        <v>332.74</v>
      </c>
      <c r="L11" s="98">
        <v>350.52000000000004</v>
      </c>
      <c r="M11" s="98">
        <v>78.740000000000009</v>
      </c>
      <c r="N11" s="174">
        <f t="shared" si="0"/>
        <v>2067.5600000000004</v>
      </c>
      <c r="O11" s="144">
        <f t="shared" si="1"/>
        <v>16</v>
      </c>
    </row>
    <row r="12" spans="1:27" ht="14.25" x14ac:dyDescent="0.2">
      <c r="A12" s="152">
        <v>2005</v>
      </c>
      <c r="B12" s="98">
        <v>78.740000000000009</v>
      </c>
      <c r="C12" s="98">
        <v>2.54</v>
      </c>
      <c r="D12" s="98">
        <v>86.36</v>
      </c>
      <c r="E12" s="98">
        <v>154.94</v>
      </c>
      <c r="F12" s="98">
        <v>226.06000000000003</v>
      </c>
      <c r="G12" s="98">
        <v>139.69999999999999</v>
      </c>
      <c r="H12" s="98">
        <v>259.08</v>
      </c>
      <c r="I12" s="98">
        <v>253.99999999999997</v>
      </c>
      <c r="J12" s="98">
        <v>294.64</v>
      </c>
      <c r="K12" s="98">
        <v>76.2</v>
      </c>
      <c r="L12" s="98">
        <v>345.44000000000005</v>
      </c>
      <c r="M12" s="98">
        <v>142.24</v>
      </c>
      <c r="N12" s="174">
        <f t="shared" si="0"/>
        <v>2059.94</v>
      </c>
      <c r="O12" s="144">
        <f t="shared" si="1"/>
        <v>17</v>
      </c>
    </row>
    <row r="13" spans="1:27" ht="14.25" x14ac:dyDescent="0.2">
      <c r="A13" s="152">
        <v>2006</v>
      </c>
      <c r="B13" s="98">
        <v>27.939999999999998</v>
      </c>
      <c r="C13" s="98">
        <v>5.08</v>
      </c>
      <c r="D13" s="98">
        <v>78.740000000000009</v>
      </c>
      <c r="E13" s="98">
        <v>139.69999999999999</v>
      </c>
      <c r="F13" s="98">
        <v>320.04000000000002</v>
      </c>
      <c r="G13" s="98">
        <v>302.25999999999993</v>
      </c>
      <c r="H13" s="98">
        <v>182.88000000000002</v>
      </c>
      <c r="I13" s="98">
        <v>182.87999999999997</v>
      </c>
      <c r="J13" s="98">
        <v>289.56000000000006</v>
      </c>
      <c r="K13" s="98">
        <v>307.34000000000003</v>
      </c>
      <c r="L13" s="98">
        <v>368.30000000000007</v>
      </c>
      <c r="M13" s="98">
        <v>58.42</v>
      </c>
      <c r="N13" s="174">
        <f t="shared" si="0"/>
        <v>2263.1400000000003</v>
      </c>
      <c r="O13" s="144">
        <f t="shared" si="1"/>
        <v>12</v>
      </c>
    </row>
    <row r="14" spans="1:27" ht="14.25" x14ac:dyDescent="0.2">
      <c r="A14" s="152">
        <v>2007</v>
      </c>
      <c r="B14" s="98">
        <v>0</v>
      </c>
      <c r="C14" s="98">
        <v>0</v>
      </c>
      <c r="D14" s="98">
        <v>5.08</v>
      </c>
      <c r="E14" s="98">
        <v>246</v>
      </c>
      <c r="F14" s="98">
        <v>382</v>
      </c>
      <c r="G14" s="98">
        <v>288</v>
      </c>
      <c r="H14" s="98">
        <v>370</v>
      </c>
      <c r="I14" s="98">
        <v>323</v>
      </c>
      <c r="J14" s="98">
        <v>374</v>
      </c>
      <c r="K14" s="98">
        <v>218</v>
      </c>
      <c r="L14" s="98">
        <v>356</v>
      </c>
      <c r="M14" s="98">
        <v>218</v>
      </c>
      <c r="N14" s="174">
        <f t="shared" si="0"/>
        <v>2780.08</v>
      </c>
      <c r="O14" s="144">
        <f t="shared" si="1"/>
        <v>2</v>
      </c>
    </row>
    <row r="15" spans="1:27" ht="14.25" x14ac:dyDescent="0.2">
      <c r="A15" s="152">
        <v>2008</v>
      </c>
      <c r="B15" s="98">
        <v>6</v>
      </c>
      <c r="C15" s="98">
        <v>27</v>
      </c>
      <c r="D15" s="98">
        <v>42</v>
      </c>
      <c r="E15" s="98">
        <v>51</v>
      </c>
      <c r="F15" s="98">
        <v>140</v>
      </c>
      <c r="G15" s="98">
        <v>241</v>
      </c>
      <c r="H15" s="98">
        <v>435</v>
      </c>
      <c r="I15" s="98">
        <v>243</v>
      </c>
      <c r="J15" s="98">
        <v>120</v>
      </c>
      <c r="K15" s="98">
        <v>132</v>
      </c>
      <c r="L15" s="98">
        <v>355</v>
      </c>
      <c r="M15" s="98">
        <v>65</v>
      </c>
      <c r="N15" s="174">
        <f t="shared" si="0"/>
        <v>1857</v>
      </c>
      <c r="O15" s="144">
        <f t="shared" si="1"/>
        <v>21</v>
      </c>
    </row>
    <row r="16" spans="1:27" ht="14.25" x14ac:dyDescent="0.2">
      <c r="A16" s="152">
        <v>2009</v>
      </c>
      <c r="B16" s="98">
        <v>29</v>
      </c>
      <c r="C16" s="98">
        <v>25</v>
      </c>
      <c r="D16" s="98">
        <v>44</v>
      </c>
      <c r="E16" s="98">
        <v>27</v>
      </c>
      <c r="F16" s="98">
        <v>173</v>
      </c>
      <c r="G16" s="98">
        <v>367</v>
      </c>
      <c r="H16" s="98">
        <v>241</v>
      </c>
      <c r="I16" s="98">
        <v>346</v>
      </c>
      <c r="J16" s="98">
        <v>117</v>
      </c>
      <c r="K16" s="98">
        <v>304</v>
      </c>
      <c r="L16" s="98">
        <v>358</v>
      </c>
      <c r="M16" s="98">
        <v>38</v>
      </c>
      <c r="N16" s="174">
        <f t="shared" ref="N16:N26" si="2">IF(COUNT(B16:M16)=12,SUM(B16:M16),"")</f>
        <v>2069</v>
      </c>
      <c r="O16" s="144">
        <f t="shared" si="1"/>
        <v>15</v>
      </c>
    </row>
    <row r="17" spans="1:15" ht="14.25" x14ac:dyDescent="0.2">
      <c r="A17" s="152">
        <v>2010</v>
      </c>
      <c r="B17" s="98">
        <v>1</v>
      </c>
      <c r="C17" s="98">
        <v>48</v>
      </c>
      <c r="D17" s="98">
        <v>33</v>
      </c>
      <c r="E17" s="98">
        <v>125</v>
      </c>
      <c r="F17" s="98">
        <v>122</v>
      </c>
      <c r="G17" s="98">
        <v>253</v>
      </c>
      <c r="H17" s="98">
        <v>217</v>
      </c>
      <c r="I17" s="98">
        <v>264</v>
      </c>
      <c r="J17" s="98">
        <v>177</v>
      </c>
      <c r="K17" s="98">
        <v>332</v>
      </c>
      <c r="L17" s="98">
        <v>432</v>
      </c>
      <c r="M17" s="98">
        <v>696</v>
      </c>
      <c r="N17" s="174">
        <f t="shared" si="2"/>
        <v>2700</v>
      </c>
      <c r="O17" s="144">
        <f t="shared" si="1"/>
        <v>4</v>
      </c>
    </row>
    <row r="18" spans="1:15" ht="14.25" x14ac:dyDescent="0.2">
      <c r="A18" s="152">
        <v>2011</v>
      </c>
      <c r="B18" s="98">
        <v>74</v>
      </c>
      <c r="C18" s="98">
        <v>21</v>
      </c>
      <c r="D18" s="98">
        <v>40</v>
      </c>
      <c r="E18" s="98">
        <v>84</v>
      </c>
      <c r="F18" s="98">
        <v>183</v>
      </c>
      <c r="G18" s="98">
        <v>229</v>
      </c>
      <c r="H18" s="98">
        <v>417</v>
      </c>
      <c r="I18" s="98">
        <v>155</v>
      </c>
      <c r="J18" s="98">
        <v>336</v>
      </c>
      <c r="K18" s="98">
        <v>305</v>
      </c>
      <c r="L18" s="98">
        <v>700</v>
      </c>
      <c r="M18" s="98">
        <v>595</v>
      </c>
      <c r="N18" s="174">
        <f t="shared" si="2"/>
        <v>3139</v>
      </c>
      <c r="O18" s="144">
        <f t="shared" si="1"/>
        <v>1</v>
      </c>
    </row>
    <row r="19" spans="1:15" ht="14.25" x14ac:dyDescent="0.2">
      <c r="A19" s="152">
        <v>2012</v>
      </c>
      <c r="B19" s="98">
        <v>13</v>
      </c>
      <c r="C19" s="98">
        <v>2</v>
      </c>
      <c r="D19" s="98">
        <v>31</v>
      </c>
      <c r="E19" s="98">
        <v>150</v>
      </c>
      <c r="F19" s="98">
        <v>401</v>
      </c>
      <c r="G19" s="98">
        <v>161</v>
      </c>
      <c r="H19" s="98">
        <v>402</v>
      </c>
      <c r="I19" s="98">
        <v>448</v>
      </c>
      <c r="J19" s="98">
        <v>196</v>
      </c>
      <c r="K19" s="98">
        <v>242</v>
      </c>
      <c r="L19" s="98">
        <v>228</v>
      </c>
      <c r="M19" s="98">
        <v>118</v>
      </c>
      <c r="N19" s="174">
        <f t="shared" si="2"/>
        <v>2392</v>
      </c>
      <c r="O19" s="144">
        <f t="shared" si="1"/>
        <v>11</v>
      </c>
    </row>
    <row r="20" spans="1:15" x14ac:dyDescent="0.2">
      <c r="A20" s="152">
        <v>2013</v>
      </c>
      <c r="B20" s="98">
        <v>0</v>
      </c>
      <c r="C20" s="98" t="s">
        <v>60</v>
      </c>
      <c r="D20" s="98">
        <v>50</v>
      </c>
      <c r="E20" s="98">
        <v>83</v>
      </c>
      <c r="F20" s="98">
        <v>259</v>
      </c>
      <c r="G20" s="98">
        <v>274</v>
      </c>
      <c r="H20" s="98">
        <v>294</v>
      </c>
      <c r="I20" s="98">
        <v>238</v>
      </c>
      <c r="J20" s="98">
        <v>208</v>
      </c>
      <c r="K20" s="98">
        <v>335</v>
      </c>
      <c r="L20" s="98">
        <v>197</v>
      </c>
      <c r="M20" s="98">
        <v>117</v>
      </c>
      <c r="N20" s="174"/>
    </row>
    <row r="21" spans="1:15" ht="14.25" x14ac:dyDescent="0.2">
      <c r="A21" s="152">
        <v>2014</v>
      </c>
      <c r="B21" s="98">
        <v>14</v>
      </c>
      <c r="C21" s="98">
        <v>5</v>
      </c>
      <c r="D21" s="98">
        <v>13</v>
      </c>
      <c r="E21" s="98">
        <v>56</v>
      </c>
      <c r="F21" s="98">
        <v>319</v>
      </c>
      <c r="G21" s="98">
        <v>299</v>
      </c>
      <c r="H21" s="98">
        <v>109</v>
      </c>
      <c r="I21" s="98">
        <v>247</v>
      </c>
      <c r="J21" s="98">
        <v>257</v>
      </c>
      <c r="K21" s="98">
        <v>210</v>
      </c>
      <c r="L21" s="98">
        <v>300</v>
      </c>
      <c r="M21" s="98">
        <v>196</v>
      </c>
      <c r="N21" s="174">
        <f t="shared" si="2"/>
        <v>2025</v>
      </c>
      <c r="O21" s="144">
        <f>RANK(N21,N$5:N$34,0)</f>
        <v>19</v>
      </c>
    </row>
    <row r="22" spans="1:15" ht="14.25" x14ac:dyDescent="0.2">
      <c r="A22" s="152">
        <v>2015</v>
      </c>
      <c r="B22" s="98">
        <v>32</v>
      </c>
      <c r="C22" s="98">
        <v>10</v>
      </c>
      <c r="D22" s="98">
        <v>23</v>
      </c>
      <c r="E22" s="98">
        <v>61</v>
      </c>
      <c r="F22" s="98">
        <v>96</v>
      </c>
      <c r="G22" s="98">
        <v>221</v>
      </c>
      <c r="H22" s="98">
        <v>137</v>
      </c>
      <c r="I22" s="98">
        <v>107</v>
      </c>
      <c r="J22" s="98">
        <v>245</v>
      </c>
      <c r="K22" s="98">
        <v>266</v>
      </c>
      <c r="L22" s="98">
        <v>237</v>
      </c>
      <c r="M22" s="98">
        <v>87</v>
      </c>
      <c r="N22" s="174">
        <f t="shared" si="2"/>
        <v>1522</v>
      </c>
      <c r="O22" s="144">
        <f>RANK(N22,N$5:N$34,0)</f>
        <v>23</v>
      </c>
    </row>
    <row r="23" spans="1:15" x14ac:dyDescent="0.2">
      <c r="A23" s="138">
        <v>2016</v>
      </c>
      <c r="B23" s="98"/>
      <c r="C23" s="98">
        <v>10</v>
      </c>
      <c r="D23" s="98">
        <v>2</v>
      </c>
      <c r="E23" s="98">
        <v>135</v>
      </c>
      <c r="F23" s="98">
        <v>430</v>
      </c>
      <c r="G23" s="98">
        <v>316</v>
      </c>
      <c r="H23" s="98">
        <v>254</v>
      </c>
      <c r="I23" s="98">
        <v>209</v>
      </c>
      <c r="J23" s="98">
        <v>270</v>
      </c>
      <c r="K23" s="98">
        <v>420</v>
      </c>
      <c r="L23" s="98">
        <v>791</v>
      </c>
      <c r="M23" s="98">
        <v>121</v>
      </c>
      <c r="N23" s="174"/>
    </row>
    <row r="24" spans="1:15" ht="14.25" x14ac:dyDescent="0.2">
      <c r="A24" s="138">
        <v>2017</v>
      </c>
      <c r="B24" s="98">
        <v>22</v>
      </c>
      <c r="C24" s="98">
        <v>15</v>
      </c>
      <c r="D24" s="98">
        <v>21</v>
      </c>
      <c r="E24" s="98">
        <v>73</v>
      </c>
      <c r="F24" s="98">
        <v>194</v>
      </c>
      <c r="G24" s="98">
        <v>256</v>
      </c>
      <c r="H24" s="98">
        <v>325</v>
      </c>
      <c r="I24" s="98">
        <v>283</v>
      </c>
      <c r="J24" s="98">
        <v>192</v>
      </c>
      <c r="K24" s="98">
        <v>327</v>
      </c>
      <c r="L24" s="98">
        <v>468</v>
      </c>
      <c r="M24" s="98">
        <v>291</v>
      </c>
      <c r="N24" s="174">
        <f t="shared" si="2"/>
        <v>2467</v>
      </c>
      <c r="O24" s="144">
        <f>RANK(N24,N$5:N$34,0)</f>
        <v>10</v>
      </c>
    </row>
    <row r="25" spans="1:15" ht="14.25" x14ac:dyDescent="0.2">
      <c r="A25" s="138">
        <v>2018</v>
      </c>
      <c r="B25" s="98">
        <v>122</v>
      </c>
      <c r="C25" s="98">
        <v>0</v>
      </c>
      <c r="D25" s="98">
        <v>59</v>
      </c>
      <c r="E25" s="98">
        <v>183</v>
      </c>
      <c r="F25" s="98">
        <v>184</v>
      </c>
      <c r="G25" s="98">
        <v>476</v>
      </c>
      <c r="H25" s="98">
        <v>247</v>
      </c>
      <c r="I25" s="98">
        <v>186</v>
      </c>
      <c r="J25" s="98">
        <v>388</v>
      </c>
      <c r="K25" s="98">
        <v>438</v>
      </c>
      <c r="L25" s="98">
        <v>218</v>
      </c>
      <c r="M25" s="98">
        <v>19</v>
      </c>
      <c r="N25" s="174">
        <f t="shared" si="2"/>
        <v>2520</v>
      </c>
      <c r="O25" s="144">
        <f>RANK(N25,N$5:N$34,0)</f>
        <v>8</v>
      </c>
    </row>
    <row r="26" spans="1:15" ht="14.25" x14ac:dyDescent="0.2">
      <c r="A26" s="138">
        <v>2019</v>
      </c>
      <c r="B26" s="170">
        <v>2</v>
      </c>
      <c r="C26" s="98">
        <v>1</v>
      </c>
      <c r="D26" s="98">
        <v>20</v>
      </c>
      <c r="E26" s="98">
        <v>9</v>
      </c>
      <c r="F26" s="98">
        <v>370</v>
      </c>
      <c r="G26" s="98">
        <v>204</v>
      </c>
      <c r="H26" s="98">
        <v>270</v>
      </c>
      <c r="I26" s="98">
        <v>213</v>
      </c>
      <c r="J26" s="98">
        <v>211</v>
      </c>
      <c r="K26" s="98">
        <v>307</v>
      </c>
      <c r="L26" s="98">
        <v>190</v>
      </c>
      <c r="M26" s="98">
        <v>175</v>
      </c>
      <c r="N26" s="174">
        <f t="shared" si="2"/>
        <v>1972</v>
      </c>
      <c r="O26" s="144">
        <f>RANK(N26,N$5:N$34,0)</f>
        <v>20</v>
      </c>
    </row>
    <row r="27" spans="1:15" ht="14.25" x14ac:dyDescent="0.2">
      <c r="A27" s="138">
        <v>2020</v>
      </c>
      <c r="B27" s="3">
        <v>58</v>
      </c>
      <c r="C27" s="98">
        <v>7</v>
      </c>
      <c r="D27" s="98">
        <v>11</v>
      </c>
      <c r="E27" s="98">
        <v>141</v>
      </c>
      <c r="F27" s="98">
        <v>159</v>
      </c>
      <c r="G27" s="98">
        <v>360</v>
      </c>
      <c r="H27" s="98">
        <v>119</v>
      </c>
      <c r="I27" s="98">
        <v>260</v>
      </c>
      <c r="J27" s="98">
        <v>264</v>
      </c>
      <c r="K27" s="98">
        <v>127</v>
      </c>
      <c r="L27" s="98">
        <v>354</v>
      </c>
      <c r="M27" s="98">
        <v>172</v>
      </c>
      <c r="N27" s="174">
        <f t="shared" ref="N27" si="3">IF(COUNT(B27:M27)=12,SUM(B27:M27),"")</f>
        <v>2032</v>
      </c>
      <c r="O27" s="144">
        <f t="shared" ref="O27" si="4">RANK(N27,N$5:N$34,0)</f>
        <v>18</v>
      </c>
    </row>
    <row r="28" spans="1:15" ht="14.25" x14ac:dyDescent="0.2">
      <c r="A28" s="138">
        <v>2021</v>
      </c>
      <c r="B28" s="3">
        <v>24</v>
      </c>
      <c r="C28" s="3">
        <v>20</v>
      </c>
      <c r="D28" s="3">
        <v>55</v>
      </c>
      <c r="E28" s="3">
        <v>154</v>
      </c>
      <c r="F28" s="3">
        <v>212</v>
      </c>
      <c r="G28" s="3">
        <v>261</v>
      </c>
      <c r="H28" s="3">
        <v>205</v>
      </c>
      <c r="I28" s="3">
        <v>472</v>
      </c>
      <c r="J28" s="3">
        <v>279</v>
      </c>
      <c r="K28" s="3">
        <v>270</v>
      </c>
      <c r="L28" s="3">
        <v>367</v>
      </c>
      <c r="M28" s="3">
        <v>212</v>
      </c>
      <c r="N28" s="174">
        <f t="shared" ref="N28" si="5">IF(COUNT(B28:M28)=12,SUM(B28:M28),"")</f>
        <v>2531</v>
      </c>
      <c r="O28" s="144">
        <f t="shared" ref="O28" si="6">RANK(N28,N$5:N$34,0)</f>
        <v>7</v>
      </c>
    </row>
    <row r="29" spans="1:15" ht="14.25" x14ac:dyDescent="0.2">
      <c r="A29" s="138">
        <v>2022</v>
      </c>
      <c r="B29" s="3">
        <v>12</v>
      </c>
      <c r="C29" s="3">
        <v>26</v>
      </c>
      <c r="D29" s="3">
        <v>98</v>
      </c>
      <c r="E29" s="3">
        <v>310</v>
      </c>
      <c r="F29" s="3">
        <v>510</v>
      </c>
      <c r="G29" s="3">
        <v>336</v>
      </c>
      <c r="H29" s="3">
        <v>363</v>
      </c>
      <c r="I29" s="3">
        <v>325</v>
      </c>
      <c r="J29" s="3">
        <v>206</v>
      </c>
      <c r="K29" s="3">
        <v>211</v>
      </c>
      <c r="L29" s="3">
        <v>286</v>
      </c>
      <c r="M29" s="3">
        <v>30</v>
      </c>
      <c r="N29" s="174">
        <f t="shared" ref="N29:N30" si="7">IF(COUNT(B29:M29)=12,SUM(B29:M29),"")</f>
        <v>2713</v>
      </c>
      <c r="O29" s="144">
        <f t="shared" ref="O29:O30" si="8">RANK(N29,N$5:N$34,0)</f>
        <v>3</v>
      </c>
    </row>
    <row r="30" spans="1:15" ht="14.25" x14ac:dyDescent="0.2">
      <c r="A30" s="138">
        <v>2023</v>
      </c>
      <c r="B30" s="3">
        <v>105</v>
      </c>
      <c r="C30" s="3">
        <v>0</v>
      </c>
      <c r="D30" s="3">
        <v>10</v>
      </c>
      <c r="E30" s="3">
        <v>2</v>
      </c>
      <c r="F30" s="3">
        <v>168</v>
      </c>
      <c r="G30" s="3">
        <v>134</v>
      </c>
      <c r="H30" s="3">
        <v>332</v>
      </c>
      <c r="I30" s="3">
        <v>201</v>
      </c>
      <c r="J30" s="3">
        <v>249</v>
      </c>
      <c r="K30" s="3">
        <v>164</v>
      </c>
      <c r="L30" s="3">
        <v>332</v>
      </c>
      <c r="M30" s="3">
        <v>117</v>
      </c>
      <c r="N30" s="174">
        <f t="shared" si="7"/>
        <v>1814</v>
      </c>
      <c r="O30" s="144">
        <f t="shared" si="8"/>
        <v>22</v>
      </c>
    </row>
    <row r="31" spans="1:15" ht="14.25" x14ac:dyDescent="0.2">
      <c r="A31" s="138">
        <v>2024</v>
      </c>
      <c r="B31" s="3"/>
      <c r="C31" s="98"/>
      <c r="D31" s="98"/>
      <c r="E31" s="98"/>
      <c r="F31" s="98"/>
      <c r="G31" s="98"/>
      <c r="H31" s="98"/>
      <c r="I31" s="98"/>
      <c r="J31" s="98"/>
      <c r="K31" s="98"/>
      <c r="L31" s="98"/>
      <c r="M31" s="98"/>
      <c r="N31" s="174"/>
      <c r="O31" s="144"/>
    </row>
    <row r="32" spans="1:15" ht="14.25" x14ac:dyDescent="0.2">
      <c r="A32" s="138">
        <v>2025</v>
      </c>
      <c r="B32" s="3"/>
      <c r="C32" s="98"/>
      <c r="D32" s="98"/>
      <c r="E32" s="98"/>
      <c r="F32" s="98"/>
      <c r="G32" s="98"/>
      <c r="H32" s="98"/>
      <c r="I32" s="98"/>
      <c r="J32" s="98"/>
      <c r="K32" s="98"/>
      <c r="L32" s="98"/>
      <c r="M32" s="98"/>
      <c r="N32" s="174"/>
      <c r="O32" s="144"/>
    </row>
    <row r="33" spans="1:15" ht="14.25" x14ac:dyDescent="0.2">
      <c r="A33" s="138">
        <v>2026</v>
      </c>
      <c r="B33" s="3"/>
      <c r="C33" s="98"/>
      <c r="D33" s="98"/>
      <c r="E33" s="98"/>
      <c r="F33" s="98"/>
      <c r="G33" s="98"/>
      <c r="H33" s="98"/>
      <c r="I33" s="98"/>
      <c r="J33" s="98"/>
      <c r="K33" s="98"/>
      <c r="L33" s="98"/>
      <c r="M33" s="98"/>
      <c r="N33" s="174"/>
      <c r="O33" s="144"/>
    </row>
    <row r="34" spans="1:15" ht="13.5" thickBot="1" x14ac:dyDescent="0.25">
      <c r="A34" s="153"/>
      <c r="B34" s="98"/>
      <c r="C34" s="98"/>
      <c r="D34" s="98"/>
      <c r="E34" s="98"/>
      <c r="F34" s="98"/>
      <c r="G34" s="98"/>
      <c r="H34" s="98"/>
      <c r="I34" s="98"/>
      <c r="J34" s="98"/>
      <c r="K34" s="98"/>
      <c r="L34" s="98"/>
      <c r="M34" s="98"/>
      <c r="N34" s="175"/>
    </row>
    <row r="35" spans="1:15" x14ac:dyDescent="0.2">
      <c r="A35" s="147" t="s">
        <v>603</v>
      </c>
      <c r="B35" s="105">
        <f>AVERAGE(B5:B34)</f>
        <v>38.244166666666665</v>
      </c>
      <c r="C35" s="105">
        <f>AVERAGE(C5:C34)</f>
        <v>15.603333333333333</v>
      </c>
      <c r="D35" s="105">
        <f t="shared" ref="D35:N35" si="9">AVERAGE(D5:D34)</f>
        <v>37.421599999999998</v>
      </c>
      <c r="E35" s="105">
        <f t="shared" si="9"/>
        <v>108.92479999999999</v>
      </c>
      <c r="F35" s="105">
        <f t="shared" si="9"/>
        <v>249.28153846153845</v>
      </c>
      <c r="G35" s="105">
        <f t="shared" si="9"/>
        <v>264.83846153846156</v>
      </c>
      <c r="H35" s="105">
        <f t="shared" si="9"/>
        <v>254.97307692307692</v>
      </c>
      <c r="I35" s="105">
        <f t="shared" si="9"/>
        <v>273.00384615384615</v>
      </c>
      <c r="J35" s="105">
        <f t="shared" si="9"/>
        <v>248.39599999999999</v>
      </c>
      <c r="K35" s="105">
        <f t="shared" si="9"/>
        <v>268.96384615384619</v>
      </c>
      <c r="L35" s="105">
        <f t="shared" si="9"/>
        <v>356.4538461538462</v>
      </c>
      <c r="M35" s="105">
        <f t="shared" si="9"/>
        <v>208.00846153846155</v>
      </c>
      <c r="N35" s="105">
        <f t="shared" si="9"/>
        <v>2297.1208695652176</v>
      </c>
    </row>
    <row r="36" spans="1:15" x14ac:dyDescent="0.2">
      <c r="A36" s="148" t="s">
        <v>604</v>
      </c>
      <c r="B36" s="3">
        <f>STDEV(B5:B34)</f>
        <v>35.094661047771517</v>
      </c>
      <c r="C36" s="3">
        <f>STDEV(C5:C34)</f>
        <v>19.607338170820828</v>
      </c>
      <c r="D36" s="3">
        <f t="shared" ref="D36:N36" si="10">STDEV(D5:D34)</f>
        <v>30.899390457849929</v>
      </c>
      <c r="E36" s="3">
        <f t="shared" si="10"/>
        <v>69.19718160927269</v>
      </c>
      <c r="F36" s="3">
        <f t="shared" si="10"/>
        <v>109.98647290252777</v>
      </c>
      <c r="G36" s="3">
        <f t="shared" si="10"/>
        <v>75.536442473407959</v>
      </c>
      <c r="H36" s="3">
        <f t="shared" si="10"/>
        <v>93.746969903852587</v>
      </c>
      <c r="I36" s="3">
        <f t="shared" si="10"/>
        <v>87.863756535988017</v>
      </c>
      <c r="J36" s="3">
        <f t="shared" si="10"/>
        <v>70.719960642900105</v>
      </c>
      <c r="K36" s="3">
        <f t="shared" si="10"/>
        <v>90.152361170495084</v>
      </c>
      <c r="L36" s="3">
        <f t="shared" si="10"/>
        <v>139.15372975459681</v>
      </c>
      <c r="M36" s="3">
        <f t="shared" si="10"/>
        <v>175.58492747823902</v>
      </c>
      <c r="N36" s="114">
        <f t="shared" si="10"/>
        <v>376.15193470328796</v>
      </c>
    </row>
    <row r="37" spans="1:15" x14ac:dyDescent="0.2">
      <c r="A37" s="148" t="s">
        <v>605</v>
      </c>
      <c r="B37" s="3">
        <f>B36/B35*100</f>
        <v>91.764742460344323</v>
      </c>
      <c r="C37" s="3">
        <f>C36/C35*100</f>
        <v>125.66121451070815</v>
      </c>
      <c r="D37" s="3">
        <f t="shared" ref="D37:N37" si="11">D36/D35*100</f>
        <v>82.571002997867353</v>
      </c>
      <c r="E37" s="3">
        <f t="shared" si="11"/>
        <v>63.527480986214982</v>
      </c>
      <c r="F37" s="3">
        <f t="shared" si="11"/>
        <v>44.121387240033236</v>
      </c>
      <c r="G37" s="3">
        <f t="shared" si="11"/>
        <v>28.521704149243472</v>
      </c>
      <c r="H37" s="3">
        <f t="shared" si="11"/>
        <v>36.767399536906872</v>
      </c>
      <c r="I37" s="3">
        <f t="shared" si="11"/>
        <v>32.184072779133686</v>
      </c>
      <c r="J37" s="3">
        <f t="shared" si="11"/>
        <v>28.47065196013628</v>
      </c>
      <c r="K37" s="3">
        <f t="shared" si="11"/>
        <v>33.518393813764959</v>
      </c>
      <c r="L37" s="3">
        <f t="shared" si="11"/>
        <v>39.03835833336408</v>
      </c>
      <c r="M37" s="3">
        <f t="shared" si="11"/>
        <v>84.412396582132658</v>
      </c>
      <c r="N37" s="114">
        <f t="shared" si="11"/>
        <v>16.374930012911477</v>
      </c>
    </row>
    <row r="38" spans="1:15" x14ac:dyDescent="0.2">
      <c r="A38" s="148" t="s">
        <v>606</v>
      </c>
      <c r="B38" s="3">
        <f>MIN(B5:B34)</f>
        <v>0</v>
      </c>
      <c r="C38" s="3">
        <f>MIN(C5:C34)</f>
        <v>0</v>
      </c>
      <c r="D38" s="3">
        <f t="shared" ref="D38:N38" si="12">MIN(D5:D34)</f>
        <v>2</v>
      </c>
      <c r="E38" s="3">
        <f t="shared" si="12"/>
        <v>2</v>
      </c>
      <c r="F38" s="3">
        <f t="shared" si="12"/>
        <v>96</v>
      </c>
      <c r="G38" s="3">
        <f t="shared" si="12"/>
        <v>134</v>
      </c>
      <c r="H38" s="3">
        <f t="shared" si="12"/>
        <v>109</v>
      </c>
      <c r="I38" s="3">
        <f t="shared" si="12"/>
        <v>107</v>
      </c>
      <c r="J38" s="3">
        <f t="shared" si="12"/>
        <v>117</v>
      </c>
      <c r="K38" s="3">
        <f t="shared" si="12"/>
        <v>76.2</v>
      </c>
      <c r="L38" s="3">
        <f t="shared" si="12"/>
        <v>190</v>
      </c>
      <c r="M38" s="3">
        <f t="shared" si="12"/>
        <v>19</v>
      </c>
      <c r="N38" s="114">
        <f t="shared" si="12"/>
        <v>1522</v>
      </c>
    </row>
    <row r="39" spans="1:15" x14ac:dyDescent="0.2">
      <c r="A39" s="148" t="s">
        <v>607</v>
      </c>
      <c r="B39" s="3">
        <f>MAX(B5:B34)</f>
        <v>122</v>
      </c>
      <c r="C39" s="3">
        <f>MAX(C5:C34)</f>
        <v>68.58</v>
      </c>
      <c r="D39" s="3">
        <f t="shared" ref="D39:N39" si="13">MAX(D5:D34)</f>
        <v>111.76000000000003</v>
      </c>
      <c r="E39" s="3">
        <f t="shared" si="13"/>
        <v>310</v>
      </c>
      <c r="F39" s="3">
        <f t="shared" si="13"/>
        <v>510</v>
      </c>
      <c r="G39" s="3">
        <f t="shared" si="13"/>
        <v>476</v>
      </c>
      <c r="H39" s="3">
        <f t="shared" si="13"/>
        <v>435</v>
      </c>
      <c r="I39" s="3">
        <f t="shared" si="13"/>
        <v>472</v>
      </c>
      <c r="J39" s="3">
        <f t="shared" si="13"/>
        <v>388</v>
      </c>
      <c r="K39" s="3">
        <f t="shared" si="13"/>
        <v>438</v>
      </c>
      <c r="L39" s="3">
        <f t="shared" si="13"/>
        <v>791</v>
      </c>
      <c r="M39" s="3">
        <f t="shared" si="13"/>
        <v>696</v>
      </c>
      <c r="N39" s="103">
        <f t="shared" si="13"/>
        <v>3139</v>
      </c>
    </row>
    <row r="40" spans="1:15" x14ac:dyDescent="0.2">
      <c r="A40" s="148" t="s">
        <v>608</v>
      </c>
      <c r="B40" s="3">
        <f>QUARTILE(B5:B34,1)</f>
        <v>11.54</v>
      </c>
      <c r="C40" s="3">
        <f>QUARTILE(C5:C34,1)</f>
        <v>1.75</v>
      </c>
      <c r="D40" s="3">
        <f t="shared" ref="D40:N40" si="14">QUARTILE(D5:D34,1)</f>
        <v>11</v>
      </c>
      <c r="E40" s="3">
        <f t="shared" si="14"/>
        <v>73</v>
      </c>
      <c r="F40" s="3">
        <f t="shared" si="14"/>
        <v>161.25</v>
      </c>
      <c r="G40" s="3">
        <f t="shared" si="14"/>
        <v>223</v>
      </c>
      <c r="H40" s="3">
        <f t="shared" si="14"/>
        <v>186.69000000000003</v>
      </c>
      <c r="I40" s="3">
        <f t="shared" si="14"/>
        <v>210</v>
      </c>
      <c r="J40" s="3">
        <f t="shared" si="14"/>
        <v>206</v>
      </c>
      <c r="K40" s="3">
        <f t="shared" si="14"/>
        <v>212.75</v>
      </c>
      <c r="L40" s="3">
        <f t="shared" si="14"/>
        <v>249.25</v>
      </c>
      <c r="M40" s="3">
        <f t="shared" si="14"/>
        <v>80.805000000000007</v>
      </c>
      <c r="N40" s="103">
        <f t="shared" si="14"/>
        <v>2045.97</v>
      </c>
    </row>
    <row r="41" spans="1:15" x14ac:dyDescent="0.2">
      <c r="A41" s="148" t="s">
        <v>609</v>
      </c>
      <c r="B41" s="3">
        <f>QUARTILE(B5:B34,2)</f>
        <v>26.669999999999998</v>
      </c>
      <c r="C41" s="3">
        <f>QUARTILE(C5:C34,2)</f>
        <v>8.5</v>
      </c>
      <c r="D41" s="3">
        <f t="shared" ref="D41:N41" si="15">QUARTILE(D5:D34,2)</f>
        <v>33</v>
      </c>
      <c r="E41" s="3">
        <f t="shared" si="15"/>
        <v>91.44</v>
      </c>
      <c r="F41" s="3">
        <f t="shared" si="15"/>
        <v>216.49</v>
      </c>
      <c r="G41" s="3">
        <f t="shared" si="15"/>
        <v>262.58000000000004</v>
      </c>
      <c r="H41" s="3">
        <f t="shared" si="15"/>
        <v>255.26999999999998</v>
      </c>
      <c r="I41" s="3">
        <f t="shared" si="15"/>
        <v>257</v>
      </c>
      <c r="J41" s="3">
        <f t="shared" si="15"/>
        <v>249</v>
      </c>
      <c r="K41" s="3">
        <f t="shared" si="15"/>
        <v>285.75000000000006</v>
      </c>
      <c r="L41" s="3">
        <f t="shared" si="15"/>
        <v>354.5</v>
      </c>
      <c r="M41" s="3">
        <f t="shared" si="15"/>
        <v>157.12</v>
      </c>
      <c r="N41" s="103">
        <f t="shared" si="15"/>
        <v>2263.1400000000003</v>
      </c>
    </row>
    <row r="42" spans="1:15" x14ac:dyDescent="0.2">
      <c r="A42" s="148" t="s">
        <v>610</v>
      </c>
      <c r="B42" s="3">
        <f>QUARTILE(B5:B34,3)</f>
        <v>61.915000000000006</v>
      </c>
      <c r="C42" s="3">
        <f>QUARTILE(C5:C34,3)</f>
        <v>22</v>
      </c>
      <c r="D42" s="3">
        <f t="shared" ref="D42:N42" si="16">QUARTILE(D5:D34,3)</f>
        <v>50</v>
      </c>
      <c r="E42" s="3">
        <f t="shared" si="16"/>
        <v>141</v>
      </c>
      <c r="F42" s="3">
        <f t="shared" si="16"/>
        <v>319.78000000000003</v>
      </c>
      <c r="G42" s="3">
        <f t="shared" si="16"/>
        <v>301.44499999999994</v>
      </c>
      <c r="H42" s="3">
        <f t="shared" si="16"/>
        <v>317.25</v>
      </c>
      <c r="I42" s="3">
        <f t="shared" si="16"/>
        <v>324.5</v>
      </c>
      <c r="J42" s="3">
        <f t="shared" si="16"/>
        <v>289.56000000000006</v>
      </c>
      <c r="K42" s="3">
        <f t="shared" si="16"/>
        <v>322.08500000000004</v>
      </c>
      <c r="L42" s="3">
        <f t="shared" si="16"/>
        <v>379.73000000000008</v>
      </c>
      <c r="M42" s="3">
        <f t="shared" si="16"/>
        <v>310.875</v>
      </c>
      <c r="N42" s="103">
        <f t="shared" si="16"/>
        <v>2539.3100000000004</v>
      </c>
    </row>
    <row r="43" spans="1:15" x14ac:dyDescent="0.2">
      <c r="A43" s="148" t="s">
        <v>611</v>
      </c>
      <c r="B43">
        <f>RANK(B30,B5:B34,0)</f>
        <v>2</v>
      </c>
      <c r="C43">
        <f t="shared" ref="C43:N43" si="17">RANK(C30,C5:C34,0)</f>
        <v>20</v>
      </c>
      <c r="D43">
        <f t="shared" si="17"/>
        <v>20</v>
      </c>
      <c r="E43">
        <f t="shared" si="17"/>
        <v>25</v>
      </c>
      <c r="F43">
        <f t="shared" si="17"/>
        <v>19</v>
      </c>
      <c r="G43">
        <f t="shared" si="17"/>
        <v>26</v>
      </c>
      <c r="H43">
        <f t="shared" si="17"/>
        <v>6</v>
      </c>
      <c r="I43">
        <f t="shared" si="17"/>
        <v>22</v>
      </c>
      <c r="J43">
        <f t="shared" si="17"/>
        <v>13</v>
      </c>
      <c r="K43">
        <f t="shared" si="17"/>
        <v>22</v>
      </c>
      <c r="L43">
        <f t="shared" si="17"/>
        <v>17</v>
      </c>
      <c r="M43">
        <f t="shared" si="17"/>
        <v>17</v>
      </c>
      <c r="N43" s="103">
        <f t="shared" si="17"/>
        <v>22</v>
      </c>
    </row>
    <row r="44" spans="1:15" x14ac:dyDescent="0.2">
      <c r="A44" s="148" t="s">
        <v>612</v>
      </c>
      <c r="B44">
        <f>COUNT(B5:B34)</f>
        <v>24</v>
      </c>
      <c r="C44">
        <f>COUNT(C5:C34)</f>
        <v>24</v>
      </c>
      <c r="D44">
        <f t="shared" ref="D44:N44" si="18">COUNT(D5:D34)</f>
        <v>25</v>
      </c>
      <c r="E44">
        <f t="shared" si="18"/>
        <v>25</v>
      </c>
      <c r="F44">
        <f t="shared" si="18"/>
        <v>26</v>
      </c>
      <c r="G44">
        <f t="shared" si="18"/>
        <v>26</v>
      </c>
      <c r="H44">
        <f t="shared" si="18"/>
        <v>26</v>
      </c>
      <c r="I44">
        <f t="shared" si="18"/>
        <v>26</v>
      </c>
      <c r="J44">
        <f t="shared" si="18"/>
        <v>25</v>
      </c>
      <c r="K44">
        <f t="shared" si="18"/>
        <v>26</v>
      </c>
      <c r="L44">
        <f t="shared" si="18"/>
        <v>26</v>
      </c>
      <c r="M44">
        <f t="shared" si="18"/>
        <v>26</v>
      </c>
      <c r="N44" s="103">
        <f t="shared" si="18"/>
        <v>23</v>
      </c>
    </row>
    <row r="45" spans="1:15" x14ac:dyDescent="0.2">
      <c r="A45" s="148" t="s">
        <v>614</v>
      </c>
      <c r="B45" s="3">
        <f>B30</f>
        <v>105</v>
      </c>
      <c r="C45" s="3">
        <f>B45+C30</f>
        <v>105</v>
      </c>
      <c r="D45" s="3">
        <f t="shared" ref="D45:M45" si="19">C45+D30</f>
        <v>115</v>
      </c>
      <c r="E45" s="3">
        <f t="shared" si="19"/>
        <v>117</v>
      </c>
      <c r="F45" s="3">
        <f t="shared" si="19"/>
        <v>285</v>
      </c>
      <c r="G45" s="3">
        <f t="shared" si="19"/>
        <v>419</v>
      </c>
      <c r="H45" s="3">
        <f t="shared" si="19"/>
        <v>751</v>
      </c>
      <c r="I45" s="3">
        <f t="shared" si="19"/>
        <v>952</v>
      </c>
      <c r="J45" s="3">
        <f t="shared" si="19"/>
        <v>1201</v>
      </c>
      <c r="K45" s="3">
        <f t="shared" si="19"/>
        <v>1365</v>
      </c>
      <c r="L45" s="3">
        <f t="shared" si="19"/>
        <v>1697</v>
      </c>
      <c r="M45" s="3">
        <f t="shared" si="19"/>
        <v>1814</v>
      </c>
      <c r="N45"/>
    </row>
    <row r="46" spans="1:15" x14ac:dyDescent="0.2">
      <c r="A46" s="148" t="s">
        <v>613</v>
      </c>
      <c r="B46" s="3">
        <f>B35</f>
        <v>38.244166666666665</v>
      </c>
      <c r="C46" s="3">
        <f>B46+C35</f>
        <v>53.847499999999997</v>
      </c>
      <c r="D46" s="3">
        <f t="shared" ref="D46:M46" si="20">C46+D35</f>
        <v>91.269099999999995</v>
      </c>
      <c r="E46" s="3">
        <f t="shared" si="20"/>
        <v>200.19389999999999</v>
      </c>
      <c r="F46" s="3">
        <f t="shared" si="20"/>
        <v>449.47543846153843</v>
      </c>
      <c r="G46" s="3">
        <f t="shared" si="20"/>
        <v>714.31389999999999</v>
      </c>
      <c r="H46" s="3">
        <f t="shared" si="20"/>
        <v>969.28697692307696</v>
      </c>
      <c r="I46" s="3">
        <f t="shared" si="20"/>
        <v>1242.2908230769231</v>
      </c>
      <c r="J46" s="3">
        <f t="shared" si="20"/>
        <v>1490.686823076923</v>
      </c>
      <c r="K46" s="3">
        <f t="shared" si="20"/>
        <v>1759.6506692307692</v>
      </c>
      <c r="L46" s="3">
        <f t="shared" si="20"/>
        <v>2116.1045153846153</v>
      </c>
      <c r="M46" s="3">
        <f t="shared" si="20"/>
        <v>2324.112976923077</v>
      </c>
      <c r="N46"/>
    </row>
    <row r="47" spans="1:15" x14ac:dyDescent="0.2">
      <c r="B47" s="8"/>
      <c r="C47" s="8"/>
      <c r="D47" s="8"/>
      <c r="E47" s="8"/>
      <c r="F47" s="8"/>
      <c r="G47" s="8"/>
      <c r="H47" s="8"/>
      <c r="I47" s="8"/>
      <c r="J47" s="8"/>
      <c r="K47" s="8"/>
      <c r="L47" s="8"/>
      <c r="M47" s="8"/>
    </row>
    <row r="48" spans="1:15" x14ac:dyDescent="0.2">
      <c r="B48" s="8"/>
      <c r="C48" s="8"/>
      <c r="D48" s="8"/>
      <c r="E48" s="8"/>
      <c r="F48" s="8"/>
      <c r="G48" s="8"/>
      <c r="H48" s="8"/>
      <c r="I48" s="8"/>
      <c r="J48" s="8"/>
      <c r="K48" s="8"/>
      <c r="L48" s="8"/>
      <c r="M48" s="8"/>
    </row>
    <row r="49" spans="2:13" x14ac:dyDescent="0.2">
      <c r="B49" s="8"/>
      <c r="C49" s="8"/>
      <c r="D49" s="8"/>
      <c r="E49" s="8"/>
      <c r="F49" s="8"/>
      <c r="G49" s="8"/>
      <c r="H49" s="8"/>
      <c r="I49" s="8"/>
      <c r="J49" s="8"/>
      <c r="K49" s="8"/>
      <c r="L49" s="8"/>
      <c r="M49" s="8"/>
    </row>
    <row r="50" spans="2:13" x14ac:dyDescent="0.2">
      <c r="B50" s="8"/>
      <c r="C50" s="8"/>
      <c r="D50" s="8"/>
      <c r="E50" s="8"/>
      <c r="F50" s="8"/>
      <c r="G50" s="8"/>
      <c r="H50" s="8"/>
      <c r="I50" s="8"/>
      <c r="J50" s="8"/>
      <c r="K50" s="8"/>
      <c r="L50" s="8"/>
      <c r="M50" s="8"/>
    </row>
    <row r="51" spans="2:13" x14ac:dyDescent="0.2">
      <c r="B51" s="8"/>
      <c r="C51" s="8"/>
      <c r="D51" s="8"/>
      <c r="E51" s="8"/>
      <c r="F51" s="8"/>
      <c r="G51" s="8"/>
      <c r="H51" s="8"/>
      <c r="I51" s="8"/>
      <c r="J51" s="8"/>
      <c r="K51" s="8"/>
      <c r="L51" s="8"/>
      <c r="M51" s="8"/>
    </row>
  </sheetData>
  <customSheetViews>
    <customSheetView guid="{5162BB63-DB3B-11D3-AA0A-00104B61DA78}" showRuler="0">
      <pane xSplit="1" ySplit="4" topLeftCell="B102" activePane="bottomRight" state="frozen"/>
      <selection pane="bottomRight" activeCell="B5" sqref="B5"/>
      <pageMargins left="0.75" right="0.75" top="1" bottom="1" header="0.5" footer="0.5"/>
      <headerFooter alignWithMargins="0"/>
    </customSheetView>
  </customSheetViews>
  <mergeCells count="2">
    <mergeCell ref="A1:N1"/>
    <mergeCell ref="G2:H2"/>
  </mergeCells>
  <phoneticPr fontId="0" type="noConversion"/>
  <conditionalFormatting sqref="B5:B34">
    <cfRule type="top10" dxfId="1334" priority="119" bottom="1" rank="1"/>
    <cfRule type="top10" dxfId="1333" priority="120" rank="1"/>
  </conditionalFormatting>
  <conditionalFormatting sqref="C5:C34">
    <cfRule type="top10" dxfId="1332" priority="25" bottom="1" rank="1"/>
    <cfRule type="top10" dxfId="1331" priority="26" rank="1"/>
  </conditionalFormatting>
  <conditionalFormatting sqref="D5:D34">
    <cfRule type="top10" dxfId="1330" priority="23" bottom="1" rank="1"/>
    <cfRule type="top10" dxfId="1329" priority="24" rank="1"/>
  </conditionalFormatting>
  <conditionalFormatting sqref="E5:E34">
    <cfRule type="top10" dxfId="1328" priority="21" bottom="1" rank="1"/>
    <cfRule type="top10" dxfId="1327" priority="22" rank="1"/>
  </conditionalFormatting>
  <conditionalFormatting sqref="F5:F34">
    <cfRule type="top10" dxfId="1326" priority="19" bottom="1" rank="1"/>
    <cfRule type="top10" dxfId="1325" priority="20" rank="1"/>
  </conditionalFormatting>
  <conditionalFormatting sqref="G5:G34">
    <cfRule type="top10" dxfId="1324" priority="17" bottom="1" rank="1"/>
    <cfRule type="top10" dxfId="1323" priority="18" rank="1"/>
  </conditionalFormatting>
  <conditionalFormatting sqref="H5:H34">
    <cfRule type="top10" dxfId="1322" priority="15" bottom="1" rank="1"/>
    <cfRule type="top10" dxfId="1321" priority="16" rank="1"/>
  </conditionalFormatting>
  <conditionalFormatting sqref="I5:I34">
    <cfRule type="top10" dxfId="1320" priority="13" bottom="1" rank="1"/>
    <cfRule type="top10" dxfId="1319" priority="14" rank="1"/>
  </conditionalFormatting>
  <conditionalFormatting sqref="J4:J34">
    <cfRule type="top10" dxfId="1318" priority="11" bottom="1" rank="1"/>
    <cfRule type="top10" dxfId="1317" priority="12" rank="1"/>
  </conditionalFormatting>
  <conditionalFormatting sqref="K5:K34">
    <cfRule type="top10" dxfId="1316" priority="9" bottom="1" rank="1"/>
    <cfRule type="top10" dxfId="1315" priority="10" rank="1"/>
  </conditionalFormatting>
  <conditionalFormatting sqref="L5:L34">
    <cfRule type="top10" dxfId="1314" priority="7" bottom="1" rank="1"/>
    <cfRule type="top10" dxfId="1313" priority="8" rank="1"/>
  </conditionalFormatting>
  <conditionalFormatting sqref="M5:M34">
    <cfRule type="top10" dxfId="1312" priority="5" bottom="1" rank="1"/>
    <cfRule type="top10" dxfId="1311" priority="6" rank="1"/>
  </conditionalFormatting>
  <conditionalFormatting sqref="N5:N34">
    <cfRule type="top10" dxfId="1310" priority="3" bottom="1" rank="1"/>
    <cfRule type="top10" dxfId="1309" priority="4" rank="1"/>
  </conditionalFormatting>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J76"/>
  <sheetViews>
    <sheetView zoomScale="75" zoomScaleNormal="75" workbookViewId="0">
      <selection activeCell="N30" sqref="N30:N31"/>
    </sheetView>
  </sheetViews>
  <sheetFormatPr defaultRowHeight="12.75" x14ac:dyDescent="0.2"/>
  <cols>
    <col min="1" max="1" width="9.85546875" style="139" bestFit="1" customWidth="1"/>
    <col min="2" max="13" width="7.85546875" customWidth="1"/>
    <col min="14" max="14" width="9.140625" style="103" bestFit="1" customWidth="1"/>
  </cols>
  <sheetData>
    <row r="1" spans="1:15" ht="16.5" thickBot="1" x14ac:dyDescent="0.3">
      <c r="A1" s="248" t="s">
        <v>567</v>
      </c>
      <c r="B1" s="249"/>
      <c r="C1" s="249"/>
      <c r="D1" s="249"/>
      <c r="E1" s="250"/>
      <c r="F1" s="250"/>
      <c r="G1" s="250"/>
      <c r="H1" s="250"/>
      <c r="I1" s="250"/>
      <c r="J1" s="250"/>
      <c r="K1" s="250"/>
      <c r="L1" s="250"/>
      <c r="M1" s="250"/>
      <c r="N1" s="251"/>
    </row>
    <row r="2" spans="1:15" ht="13.5" thickBot="1" x14ac:dyDescent="0.25">
      <c r="A2" s="150" t="s">
        <v>136</v>
      </c>
      <c r="B2" s="40" t="s">
        <v>175</v>
      </c>
      <c r="C2" s="37" t="s">
        <v>530</v>
      </c>
      <c r="D2" s="38"/>
      <c r="E2" s="58"/>
      <c r="F2" s="68"/>
      <c r="G2" s="247" t="s">
        <v>80</v>
      </c>
      <c r="H2" s="247"/>
      <c r="I2" s="69"/>
      <c r="J2" s="71"/>
      <c r="K2" s="71"/>
      <c r="L2" s="71"/>
      <c r="M2" s="71"/>
      <c r="N2" s="167"/>
    </row>
    <row r="3" spans="1:15" ht="13.5" thickBot="1" x14ac:dyDescent="0.25">
      <c r="A3" s="151"/>
      <c r="B3" s="41" t="s">
        <v>176</v>
      </c>
      <c r="C3" s="36" t="s">
        <v>529</v>
      </c>
      <c r="D3" s="39"/>
      <c r="E3" s="41" t="s">
        <v>78</v>
      </c>
      <c r="F3" s="65">
        <v>561</v>
      </c>
      <c r="G3" s="17"/>
      <c r="H3" s="66" t="s">
        <v>81</v>
      </c>
      <c r="I3" s="67">
        <v>172</v>
      </c>
      <c r="J3" s="20"/>
      <c r="K3" s="20"/>
      <c r="L3" s="20"/>
      <c r="M3" s="20"/>
      <c r="N3" s="168"/>
    </row>
    <row r="4" spans="1:15" ht="15.75" thickBot="1" x14ac:dyDescent="0.3">
      <c r="A4" s="149"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row>
    <row r="5" spans="1:15" ht="14.25" x14ac:dyDescent="0.2">
      <c r="A5" s="152">
        <v>1997</v>
      </c>
      <c r="B5" s="98">
        <v>62.956498282118247</v>
      </c>
      <c r="C5" s="98">
        <v>20.031613089764896</v>
      </c>
      <c r="D5" s="98">
        <v>5.7233180256471128</v>
      </c>
      <c r="E5" s="98">
        <v>22.893272102588451</v>
      </c>
      <c r="F5" s="98">
        <v>194.51</v>
      </c>
      <c r="G5" s="98">
        <v>168.24</v>
      </c>
      <c r="H5" s="98">
        <v>206.13</v>
      </c>
      <c r="I5" s="98">
        <v>335.8</v>
      </c>
      <c r="J5" s="98">
        <v>265.89999999999998</v>
      </c>
      <c r="K5" s="98">
        <v>187.24</v>
      </c>
      <c r="L5" s="98">
        <v>216.46</v>
      </c>
      <c r="M5" s="98">
        <v>33.5</v>
      </c>
      <c r="N5" s="173">
        <f t="shared" ref="N5:N16" si="0">IF(COUNT(B5:M5)=12,SUM(B5:M5),"")</f>
        <v>1719.3847015001186</v>
      </c>
      <c r="O5" s="144">
        <f t="shared" ref="O5" si="1">RANK(N5,N$5:N$35,0)</f>
        <v>26</v>
      </c>
    </row>
    <row r="6" spans="1:15" ht="14.25" x14ac:dyDescent="0.2">
      <c r="A6" s="152">
        <v>1998</v>
      </c>
      <c r="B6" s="98">
        <v>29.14</v>
      </c>
      <c r="C6" s="98">
        <v>36.78</v>
      </c>
      <c r="D6" s="98">
        <v>39.22</v>
      </c>
      <c r="E6" s="98">
        <v>502.52</v>
      </c>
      <c r="F6" s="98">
        <v>302.16000000000003</v>
      </c>
      <c r="G6" s="98">
        <v>250.44</v>
      </c>
      <c r="H6" s="98">
        <v>514.05999999999995</v>
      </c>
      <c r="I6" s="98">
        <v>360.6</v>
      </c>
      <c r="J6" s="98">
        <v>102.65</v>
      </c>
      <c r="K6" s="98">
        <v>260.39</v>
      </c>
      <c r="L6" s="98">
        <v>268.44</v>
      </c>
      <c r="M6" s="98">
        <v>533.64</v>
      </c>
      <c r="N6" s="174">
        <f t="shared" si="0"/>
        <v>3200.04</v>
      </c>
      <c r="O6" s="144">
        <f t="shared" ref="O6:O27" si="2">RANK(N6,N$5:N$35,0)</f>
        <v>16</v>
      </c>
    </row>
    <row r="7" spans="1:15" ht="14.25" x14ac:dyDescent="0.2">
      <c r="A7" s="152">
        <v>1999</v>
      </c>
      <c r="B7" s="98">
        <v>88.24</v>
      </c>
      <c r="C7" s="98">
        <v>61.11</v>
      </c>
      <c r="D7" s="98">
        <v>119.74</v>
      </c>
      <c r="E7" s="98">
        <v>128.59</v>
      </c>
      <c r="F7" s="98">
        <v>273.89999999999998</v>
      </c>
      <c r="G7" s="98">
        <v>283.39</v>
      </c>
      <c r="H7" s="98">
        <v>391.02</v>
      </c>
      <c r="I7" s="98">
        <v>396.23</v>
      </c>
      <c r="J7" s="98">
        <v>258.10000000000002</v>
      </c>
      <c r="K7" s="98">
        <v>204.81</v>
      </c>
      <c r="L7" s="98">
        <v>511.44</v>
      </c>
      <c r="M7" s="98">
        <v>699.41</v>
      </c>
      <c r="N7" s="174">
        <f t="shared" si="0"/>
        <v>3415.9799999999996</v>
      </c>
      <c r="O7" s="144">
        <f t="shared" si="2"/>
        <v>9</v>
      </c>
    </row>
    <row r="8" spans="1:15" ht="14.25" x14ac:dyDescent="0.2">
      <c r="A8" s="152">
        <v>2000</v>
      </c>
      <c r="B8" s="98">
        <v>89.74</v>
      </c>
      <c r="C8" s="98">
        <v>54.21</v>
      </c>
      <c r="D8" s="98">
        <v>6.83</v>
      </c>
      <c r="E8" s="98">
        <v>118.51</v>
      </c>
      <c r="F8" s="98">
        <v>435.08</v>
      </c>
      <c r="G8" s="98">
        <v>595.86</v>
      </c>
      <c r="H8" s="98">
        <v>159.55000000000001</v>
      </c>
      <c r="I8" s="98">
        <v>248.06</v>
      </c>
      <c r="J8" s="98">
        <v>147.97</v>
      </c>
      <c r="K8" s="98">
        <v>575.12</v>
      </c>
      <c r="L8" s="98">
        <v>253.28</v>
      </c>
      <c r="M8" s="98">
        <v>658.01</v>
      </c>
      <c r="N8" s="174">
        <f t="shared" si="0"/>
        <v>3342.2200000000003</v>
      </c>
      <c r="O8" s="144">
        <f t="shared" si="2"/>
        <v>12</v>
      </c>
    </row>
    <row r="9" spans="1:15" ht="14.25" x14ac:dyDescent="0.2">
      <c r="A9" s="152">
        <v>2001</v>
      </c>
      <c r="B9" s="98">
        <v>92.61</v>
      </c>
      <c r="C9" s="98">
        <v>2.78</v>
      </c>
      <c r="D9" s="98">
        <v>168.02</v>
      </c>
      <c r="E9" s="98">
        <v>51.95</v>
      </c>
      <c r="F9" s="98">
        <v>181.43</v>
      </c>
      <c r="G9" s="98">
        <v>137.26</v>
      </c>
      <c r="H9" s="98">
        <v>283.31</v>
      </c>
      <c r="I9" s="98">
        <v>403.66</v>
      </c>
      <c r="J9" s="98">
        <v>446.28</v>
      </c>
      <c r="K9" s="98">
        <v>376.68</v>
      </c>
      <c r="L9" s="98">
        <v>497.82</v>
      </c>
      <c r="M9" s="98">
        <v>117.34</v>
      </c>
      <c r="N9" s="174">
        <f t="shared" si="0"/>
        <v>2759.1400000000003</v>
      </c>
      <c r="O9" s="144">
        <f t="shared" si="2"/>
        <v>24</v>
      </c>
    </row>
    <row r="10" spans="1:15" ht="14.25" x14ac:dyDescent="0.2">
      <c r="A10" s="152">
        <v>2002</v>
      </c>
      <c r="B10" s="98">
        <v>195.29</v>
      </c>
      <c r="C10" s="98">
        <v>20.32</v>
      </c>
      <c r="D10" s="98">
        <v>73.66</v>
      </c>
      <c r="E10" s="98">
        <v>233.68</v>
      </c>
      <c r="F10" s="98">
        <v>172.72</v>
      </c>
      <c r="G10" s="98">
        <v>140.91999999999999</v>
      </c>
      <c r="H10" s="98">
        <v>288.2</v>
      </c>
      <c r="I10" s="98">
        <v>546.52</v>
      </c>
      <c r="J10" s="98">
        <v>306.43</v>
      </c>
      <c r="K10" s="98">
        <v>389.05</v>
      </c>
      <c r="L10" s="98">
        <v>621.99</v>
      </c>
      <c r="M10" s="98">
        <v>101.02</v>
      </c>
      <c r="N10" s="174">
        <f t="shared" si="0"/>
        <v>3089.7999999999997</v>
      </c>
      <c r="O10" s="144">
        <f t="shared" si="2"/>
        <v>18</v>
      </c>
    </row>
    <row r="11" spans="1:15" ht="14.25" x14ac:dyDescent="0.2">
      <c r="A11" s="152">
        <v>2003</v>
      </c>
      <c r="B11" s="98">
        <v>40.53</v>
      </c>
      <c r="C11" s="98">
        <v>12.7</v>
      </c>
      <c r="D11" s="98">
        <v>2.54</v>
      </c>
      <c r="E11" s="98">
        <v>198.12</v>
      </c>
      <c r="F11" s="98">
        <v>253.29</v>
      </c>
      <c r="G11" s="98">
        <v>249.88</v>
      </c>
      <c r="H11" s="98">
        <v>330.84</v>
      </c>
      <c r="I11" s="98">
        <v>524.27</v>
      </c>
      <c r="J11" s="98">
        <v>393.77</v>
      </c>
      <c r="K11" s="98">
        <v>252.25</v>
      </c>
      <c r="L11" s="98">
        <v>656.59</v>
      </c>
      <c r="M11" s="98">
        <v>583.01</v>
      </c>
      <c r="N11" s="174">
        <f t="shared" si="0"/>
        <v>3497.79</v>
      </c>
      <c r="O11" s="144">
        <f t="shared" si="2"/>
        <v>6</v>
      </c>
    </row>
    <row r="12" spans="1:15" ht="14.25" x14ac:dyDescent="0.2">
      <c r="A12" s="152">
        <v>2004</v>
      </c>
      <c r="B12" s="98">
        <v>39.590000000000003</v>
      </c>
      <c r="C12" s="98">
        <v>74.14</v>
      </c>
      <c r="D12" s="98">
        <v>38.799999999999997</v>
      </c>
      <c r="E12" s="98">
        <v>154.76</v>
      </c>
      <c r="F12" s="98">
        <v>640.19000000000005</v>
      </c>
      <c r="G12" s="98">
        <v>307.54000000000002</v>
      </c>
      <c r="H12" s="98">
        <v>332.69</v>
      </c>
      <c r="I12" s="98">
        <v>346.66</v>
      </c>
      <c r="J12" s="98">
        <v>146.12</v>
      </c>
      <c r="K12" s="98">
        <v>374.01</v>
      </c>
      <c r="L12" s="98">
        <v>375.92</v>
      </c>
      <c r="M12" s="98">
        <v>373.38</v>
      </c>
      <c r="N12" s="174">
        <f t="shared" si="0"/>
        <v>3203.8</v>
      </c>
      <c r="O12" s="144">
        <f t="shared" si="2"/>
        <v>15</v>
      </c>
    </row>
    <row r="13" spans="1:15" ht="14.25" x14ac:dyDescent="0.2">
      <c r="A13" s="152">
        <v>2005</v>
      </c>
      <c r="B13" s="98">
        <v>137.35963261553073</v>
      </c>
      <c r="C13" s="98">
        <v>37.201567166706241</v>
      </c>
      <c r="D13" s="98">
        <v>60.094839269294695</v>
      </c>
      <c r="E13" s="98">
        <v>323.36746844906185</v>
      </c>
      <c r="F13" s="98">
        <v>360.56903561576814</v>
      </c>
      <c r="G13" s="98">
        <v>177.42285879506051</v>
      </c>
      <c r="H13" s="98">
        <v>274.71926523106146</v>
      </c>
      <c r="I13" s="98">
        <v>526.54525835953439</v>
      </c>
      <c r="J13" s="98">
        <v>446.41880600047483</v>
      </c>
      <c r="K13" s="98">
        <v>200.31613089764897</v>
      </c>
      <c r="L13" s="98">
        <v>689.65982209047706</v>
      </c>
      <c r="M13" s="98">
        <v>243.24101609000232</v>
      </c>
      <c r="N13" s="174">
        <f t="shared" si="0"/>
        <v>3476.915700580621</v>
      </c>
      <c r="O13" s="144">
        <f t="shared" si="2"/>
        <v>8</v>
      </c>
    </row>
    <row r="14" spans="1:15" ht="14.25" x14ac:dyDescent="0.2">
      <c r="A14" s="152">
        <v>2006</v>
      </c>
      <c r="B14" s="98">
        <v>57.23318025647113</v>
      </c>
      <c r="C14" s="98">
        <v>51.509862230824019</v>
      </c>
      <c r="D14" s="98">
        <v>123.05133755141293</v>
      </c>
      <c r="E14" s="98">
        <v>100.15806544882449</v>
      </c>
      <c r="F14" s="98">
        <v>297.61253733364993</v>
      </c>
      <c r="G14" s="98">
        <v>91.573088410353805</v>
      </c>
      <c r="H14" s="98">
        <v>630.19200000000001</v>
      </c>
      <c r="I14" s="98">
        <v>146.298</v>
      </c>
      <c r="J14" s="98">
        <v>307.83999999999997</v>
      </c>
      <c r="K14" s="98">
        <v>132.852</v>
      </c>
      <c r="L14" s="98">
        <v>546.57687144929923</v>
      </c>
      <c r="M14" s="98">
        <v>406.35557982094502</v>
      </c>
      <c r="N14" s="174">
        <f t="shared" si="0"/>
        <v>2891.2525225017803</v>
      </c>
      <c r="O14" s="144">
        <f t="shared" si="2"/>
        <v>21</v>
      </c>
    </row>
    <row r="15" spans="1:15" ht="14.25" x14ac:dyDescent="0.2">
      <c r="A15" s="152">
        <v>2007</v>
      </c>
      <c r="B15" s="98">
        <v>11.446636051294226</v>
      </c>
      <c r="C15" s="98">
        <v>22.893272102588451</v>
      </c>
      <c r="D15" s="98">
        <v>62.956498282118247</v>
      </c>
      <c r="E15" s="98">
        <v>162.23578655377645</v>
      </c>
      <c r="F15" s="98">
        <v>363.90388233937352</v>
      </c>
      <c r="G15" s="98">
        <v>235.46721798430053</v>
      </c>
      <c r="H15" s="98">
        <v>227.58075613793639</v>
      </c>
      <c r="I15" s="98">
        <v>323.3449357009294</v>
      </c>
      <c r="J15" s="98">
        <v>353.76414567976252</v>
      </c>
      <c r="K15" s="98">
        <v>349.78</v>
      </c>
      <c r="L15" s="98">
        <v>969.41</v>
      </c>
      <c r="M15" s="98">
        <v>264.37</v>
      </c>
      <c r="N15" s="174">
        <f t="shared" si="0"/>
        <v>3347.1531308320796</v>
      </c>
      <c r="O15" s="144">
        <f t="shared" si="2"/>
        <v>11</v>
      </c>
    </row>
    <row r="16" spans="1:15" ht="14.25" x14ac:dyDescent="0.2">
      <c r="A16" s="152">
        <v>2008</v>
      </c>
      <c r="B16" s="98">
        <v>32.950000000000003</v>
      </c>
      <c r="C16" s="98">
        <v>63.15</v>
      </c>
      <c r="D16" s="98">
        <v>40.340000000000003</v>
      </c>
      <c r="E16" s="98">
        <v>99.44</v>
      </c>
      <c r="F16" s="98">
        <v>548.66999999999996</v>
      </c>
      <c r="G16" s="98">
        <v>309.66000000000003</v>
      </c>
      <c r="H16" s="98">
        <v>415.62</v>
      </c>
      <c r="I16" s="98">
        <v>333.13</v>
      </c>
      <c r="J16" s="98">
        <v>156.30000000000001</v>
      </c>
      <c r="K16" s="98">
        <v>309.70999999999998</v>
      </c>
      <c r="L16" s="98">
        <v>845.73</v>
      </c>
      <c r="M16" s="98">
        <v>133.46</v>
      </c>
      <c r="N16" s="174">
        <f t="shared" si="0"/>
        <v>3288.16</v>
      </c>
      <c r="O16" s="144">
        <f t="shared" si="2"/>
        <v>13</v>
      </c>
    </row>
    <row r="17" spans="1:36" ht="14.25" x14ac:dyDescent="0.2">
      <c r="A17" s="152">
        <v>2009</v>
      </c>
      <c r="B17" s="98">
        <v>70.98</v>
      </c>
      <c r="C17" s="98">
        <v>47.03</v>
      </c>
      <c r="D17" s="98">
        <v>48.12</v>
      </c>
      <c r="E17" s="98">
        <v>162.94999999999999</v>
      </c>
      <c r="F17" s="98">
        <v>205.48</v>
      </c>
      <c r="G17" s="98">
        <v>272.64</v>
      </c>
      <c r="H17" s="98">
        <v>278.31</v>
      </c>
      <c r="I17" s="98">
        <v>370.87</v>
      </c>
      <c r="J17" s="98">
        <v>268.33999999999997</v>
      </c>
      <c r="K17" s="98">
        <v>294.88</v>
      </c>
      <c r="L17" s="98">
        <v>741.96</v>
      </c>
      <c r="M17" s="98">
        <v>80.19</v>
      </c>
      <c r="N17" s="174">
        <f t="shared" ref="N17:N24" si="3">IF(COUNT(B17:M17)=12,SUM(B17:M17),"")</f>
        <v>2841.75</v>
      </c>
      <c r="O17" s="144">
        <f t="shared" si="2"/>
        <v>22</v>
      </c>
    </row>
    <row r="18" spans="1:36" ht="14.25" x14ac:dyDescent="0.2">
      <c r="A18" s="152">
        <v>2010</v>
      </c>
      <c r="B18" s="98">
        <v>31.93</v>
      </c>
      <c r="C18" s="98">
        <v>18.026198505975159</v>
      </c>
      <c r="D18" s="98">
        <v>54.078595517925478</v>
      </c>
      <c r="E18" s="98">
        <v>85.624442903382004</v>
      </c>
      <c r="F18" s="98">
        <v>123.93011472857923</v>
      </c>
      <c r="G18" s="98">
        <v>375.17025640560803</v>
      </c>
      <c r="H18" s="98">
        <v>187.02180949949229</v>
      </c>
      <c r="I18" s="98">
        <v>397.70300453807698</v>
      </c>
      <c r="J18" s="98">
        <v>210.15</v>
      </c>
      <c r="K18" s="98">
        <v>709.57</v>
      </c>
      <c r="L18" s="98">
        <v>615.42999999999995</v>
      </c>
      <c r="M18" s="98">
        <v>1075.02</v>
      </c>
      <c r="N18" s="174">
        <f t="shared" si="3"/>
        <v>3883.654422099039</v>
      </c>
      <c r="O18" s="144">
        <f t="shared" si="2"/>
        <v>4</v>
      </c>
    </row>
    <row r="19" spans="1:36" ht="14.25" x14ac:dyDescent="0.2">
      <c r="A19" s="152">
        <v>2011</v>
      </c>
      <c r="B19" s="98">
        <v>205.35</v>
      </c>
      <c r="C19" s="98">
        <v>114.19</v>
      </c>
      <c r="D19" s="98">
        <v>68.430000000000007</v>
      </c>
      <c r="E19" s="98">
        <v>154.05000000000001</v>
      </c>
      <c r="F19" s="98">
        <v>326.91000000000003</v>
      </c>
      <c r="G19" s="98">
        <v>436.3</v>
      </c>
      <c r="H19" s="98">
        <v>490.24</v>
      </c>
      <c r="I19" s="98">
        <v>281.54000000000002</v>
      </c>
      <c r="J19" s="98">
        <v>221.02</v>
      </c>
      <c r="K19" s="98">
        <v>298.39</v>
      </c>
      <c r="L19" s="98">
        <v>973.36</v>
      </c>
      <c r="M19" s="98">
        <v>627.54</v>
      </c>
      <c r="N19" s="174">
        <f t="shared" si="3"/>
        <v>4197.32</v>
      </c>
      <c r="O19" s="144">
        <f t="shared" si="2"/>
        <v>2</v>
      </c>
    </row>
    <row r="20" spans="1:36" ht="14.25" x14ac:dyDescent="0.2">
      <c r="A20" s="152">
        <v>2012</v>
      </c>
      <c r="B20" s="98">
        <v>21.75</v>
      </c>
      <c r="C20" s="98">
        <v>21.79</v>
      </c>
      <c r="D20" s="98">
        <v>131.91999999999999</v>
      </c>
      <c r="E20" s="98">
        <v>227.63</v>
      </c>
      <c r="F20" s="98">
        <v>339.55</v>
      </c>
      <c r="G20" s="98">
        <v>284.20999999999998</v>
      </c>
      <c r="H20" s="98">
        <v>355.48</v>
      </c>
      <c r="I20" s="98">
        <v>209.5</v>
      </c>
      <c r="J20" s="98">
        <v>368.34</v>
      </c>
      <c r="K20" s="98">
        <v>370.54</v>
      </c>
      <c r="L20" s="98">
        <v>1506.34</v>
      </c>
      <c r="M20" s="98">
        <v>542.21</v>
      </c>
      <c r="N20" s="174">
        <f t="shared" si="3"/>
        <v>4379.26</v>
      </c>
      <c r="O20" s="144">
        <f t="shared" si="2"/>
        <v>1</v>
      </c>
    </row>
    <row r="21" spans="1:36" ht="14.25" x14ac:dyDescent="0.2">
      <c r="A21" s="152">
        <v>2013</v>
      </c>
      <c r="B21" s="98">
        <v>10.66</v>
      </c>
      <c r="C21" s="98">
        <v>49.44</v>
      </c>
      <c r="D21" s="98">
        <v>41.53</v>
      </c>
      <c r="E21" s="98">
        <v>99.74</v>
      </c>
      <c r="F21" s="98">
        <v>586.67999999999995</v>
      </c>
      <c r="G21" s="98">
        <v>341.94</v>
      </c>
      <c r="H21" s="98">
        <v>408.87</v>
      </c>
      <c r="I21" s="98">
        <v>420.1</v>
      </c>
      <c r="J21" s="98">
        <v>211.92</v>
      </c>
      <c r="K21" s="98">
        <v>290.08</v>
      </c>
      <c r="L21" s="98">
        <v>206.34</v>
      </c>
      <c r="M21" s="98">
        <v>302.61</v>
      </c>
      <c r="N21" s="174">
        <f t="shared" si="3"/>
        <v>2969.9100000000003</v>
      </c>
      <c r="O21" s="144">
        <f t="shared" si="2"/>
        <v>20</v>
      </c>
    </row>
    <row r="22" spans="1:36" ht="14.25" x14ac:dyDescent="0.2">
      <c r="A22" s="152">
        <v>2014</v>
      </c>
      <c r="B22" s="98">
        <v>53</v>
      </c>
      <c r="C22" s="98">
        <v>28.65</v>
      </c>
      <c r="D22" s="98">
        <v>45.41</v>
      </c>
      <c r="E22" s="98">
        <v>141.59</v>
      </c>
      <c r="F22" s="98">
        <v>431.06</v>
      </c>
      <c r="G22" s="98">
        <v>457.12</v>
      </c>
      <c r="H22" s="98">
        <v>150.91999999999999</v>
      </c>
      <c r="I22" s="98">
        <v>414.02</v>
      </c>
      <c r="J22" s="98">
        <v>182.87</v>
      </c>
      <c r="K22" s="98">
        <v>428.45</v>
      </c>
      <c r="L22" s="98">
        <v>520.11</v>
      </c>
      <c r="M22" s="98">
        <v>312.83999999999997</v>
      </c>
      <c r="N22" s="174">
        <f t="shared" si="3"/>
        <v>3166.04</v>
      </c>
      <c r="O22" s="144">
        <f t="shared" si="2"/>
        <v>17</v>
      </c>
    </row>
    <row r="23" spans="1:36" ht="14.25" x14ac:dyDescent="0.2">
      <c r="A23" s="152">
        <v>2015</v>
      </c>
      <c r="B23" s="98">
        <v>59.37</v>
      </c>
      <c r="C23" s="98">
        <v>35.549999999999997</v>
      </c>
      <c r="D23" s="98">
        <v>16.763999999999999</v>
      </c>
      <c r="E23" s="98">
        <v>61.722000000000001</v>
      </c>
      <c r="F23" s="98">
        <v>386.31799999999998</v>
      </c>
      <c r="G23" s="98">
        <v>134.06</v>
      </c>
      <c r="H23" s="98">
        <v>155.47</v>
      </c>
      <c r="I23" s="98">
        <v>333.01400000000001</v>
      </c>
      <c r="J23" s="98">
        <v>465.08800000000002</v>
      </c>
      <c r="K23" s="98">
        <v>268.73200000000003</v>
      </c>
      <c r="L23" s="98">
        <v>229.62200000000001</v>
      </c>
      <c r="M23" s="98">
        <v>47.752000000000002</v>
      </c>
      <c r="N23" s="174">
        <f t="shared" si="3"/>
        <v>2193.462</v>
      </c>
      <c r="O23" s="144">
        <f t="shared" si="2"/>
        <v>25</v>
      </c>
    </row>
    <row r="24" spans="1:36" ht="14.25" x14ac:dyDescent="0.2">
      <c r="A24" s="138">
        <v>2016</v>
      </c>
      <c r="B24" s="98">
        <v>58.86</v>
      </c>
      <c r="C24" s="98">
        <v>53.21</v>
      </c>
      <c r="D24" s="98">
        <v>10.38</v>
      </c>
      <c r="E24" s="98">
        <v>68.260000000000005</v>
      </c>
      <c r="F24" s="98">
        <v>254.59</v>
      </c>
      <c r="G24" s="98">
        <v>283.23</v>
      </c>
      <c r="H24" s="98">
        <v>411.03</v>
      </c>
      <c r="I24" s="98">
        <v>142.77000000000001</v>
      </c>
      <c r="J24" s="98">
        <v>431.03</v>
      </c>
      <c r="K24" s="98">
        <v>268.95999999999998</v>
      </c>
      <c r="L24" s="98">
        <v>1157.95</v>
      </c>
      <c r="M24" s="98">
        <v>436.36</v>
      </c>
      <c r="N24" s="174">
        <f t="shared" si="3"/>
        <v>3576.63</v>
      </c>
      <c r="O24" s="144">
        <f t="shared" si="2"/>
        <v>5</v>
      </c>
      <c r="P24" s="10"/>
      <c r="Q24" s="10"/>
      <c r="R24" s="10"/>
      <c r="S24" s="10"/>
      <c r="T24" s="10"/>
      <c r="U24" s="10"/>
      <c r="V24" s="10"/>
      <c r="W24" s="10"/>
      <c r="X24" s="10"/>
      <c r="Y24" s="10"/>
      <c r="Z24" s="10"/>
      <c r="AA24" s="10"/>
      <c r="AB24" s="10"/>
      <c r="AC24" s="10"/>
      <c r="AD24" s="10"/>
      <c r="AE24" s="10"/>
      <c r="AF24" s="10"/>
      <c r="AG24" s="10"/>
      <c r="AH24" s="10"/>
      <c r="AI24" s="10"/>
      <c r="AJ24" s="10"/>
    </row>
    <row r="25" spans="1:36" ht="14.25" x14ac:dyDescent="0.2">
      <c r="A25" s="138">
        <v>2017</v>
      </c>
      <c r="B25" s="115">
        <v>35.74</v>
      </c>
      <c r="C25" s="98">
        <v>10.36</v>
      </c>
      <c r="D25" s="98">
        <v>14.65</v>
      </c>
      <c r="E25" s="98">
        <v>31.96</v>
      </c>
      <c r="F25" s="98">
        <v>511.02</v>
      </c>
      <c r="G25" s="98">
        <v>329.02</v>
      </c>
      <c r="H25" s="98">
        <v>474.87</v>
      </c>
      <c r="I25" s="98">
        <v>295.11</v>
      </c>
      <c r="J25" s="98">
        <v>255.79</v>
      </c>
      <c r="K25" s="98">
        <v>252.97</v>
      </c>
      <c r="L25" s="98">
        <v>539.48</v>
      </c>
      <c r="M25" s="98">
        <v>737.11</v>
      </c>
      <c r="N25" s="174">
        <f>SUM(B25:M25)</f>
        <v>3488.08</v>
      </c>
      <c r="O25" s="144">
        <f t="shared" si="2"/>
        <v>7</v>
      </c>
      <c r="P25" s="10"/>
      <c r="Q25" s="10"/>
      <c r="R25" s="10"/>
      <c r="S25" s="10"/>
      <c r="T25" s="10"/>
      <c r="U25" s="10"/>
      <c r="V25" s="10"/>
      <c r="W25" s="10"/>
      <c r="X25" s="10"/>
      <c r="Y25" s="10"/>
      <c r="Z25" s="10"/>
      <c r="AA25" s="10"/>
      <c r="AB25" s="10"/>
      <c r="AC25" s="10"/>
      <c r="AD25" s="10"/>
      <c r="AE25" s="10"/>
      <c r="AF25" s="10"/>
      <c r="AG25" s="10"/>
      <c r="AH25" s="10"/>
      <c r="AI25" s="10"/>
      <c r="AJ25" s="10"/>
    </row>
    <row r="26" spans="1:36" ht="14.25" x14ac:dyDescent="0.2">
      <c r="A26" s="138">
        <v>2018</v>
      </c>
      <c r="B26" s="98">
        <v>634.5</v>
      </c>
      <c r="C26" s="98">
        <v>7.4</v>
      </c>
      <c r="D26" s="98">
        <v>41.4</v>
      </c>
      <c r="E26" s="98">
        <v>137.19999999999999</v>
      </c>
      <c r="F26" s="98">
        <v>368.1</v>
      </c>
      <c r="G26" s="98">
        <v>547.6</v>
      </c>
      <c r="H26" s="98">
        <v>378.5</v>
      </c>
      <c r="I26" s="98">
        <v>332.7</v>
      </c>
      <c r="J26" s="98">
        <v>554.5</v>
      </c>
      <c r="K26" s="98">
        <v>337.8</v>
      </c>
      <c r="L26" s="98">
        <v>625.79999999999995</v>
      </c>
      <c r="M26" s="98">
        <v>96.8</v>
      </c>
      <c r="N26" s="174">
        <f>SUM(B26:M26)</f>
        <v>4062.3</v>
      </c>
      <c r="O26" s="144">
        <f t="shared" si="2"/>
        <v>3</v>
      </c>
      <c r="P26" s="10"/>
      <c r="Q26" s="10"/>
      <c r="R26" s="10"/>
      <c r="S26" s="10"/>
      <c r="T26" s="10"/>
      <c r="U26" s="10"/>
      <c r="V26" s="10"/>
      <c r="W26" s="10"/>
      <c r="X26" s="10"/>
      <c r="Y26" s="10"/>
      <c r="Z26" s="10"/>
      <c r="AA26" s="10"/>
      <c r="AB26" s="10"/>
      <c r="AC26" s="10"/>
      <c r="AD26" s="10"/>
      <c r="AE26" s="10"/>
      <c r="AF26" s="10"/>
      <c r="AG26" s="10"/>
      <c r="AH26" s="10"/>
      <c r="AI26" s="10"/>
      <c r="AJ26" s="10"/>
    </row>
    <row r="27" spans="1:36" ht="14.25" x14ac:dyDescent="0.2">
      <c r="A27" s="138">
        <v>2019</v>
      </c>
      <c r="B27" s="98">
        <v>39.9</v>
      </c>
      <c r="C27" s="98">
        <v>18.3</v>
      </c>
      <c r="D27" s="98">
        <v>57.7</v>
      </c>
      <c r="E27" s="98">
        <v>206.3</v>
      </c>
      <c r="F27" s="98">
        <v>249.4</v>
      </c>
      <c r="G27" s="98">
        <v>210.1</v>
      </c>
      <c r="H27" s="98">
        <v>365</v>
      </c>
      <c r="I27" s="98">
        <v>368</v>
      </c>
      <c r="J27" s="98">
        <v>351</v>
      </c>
      <c r="K27" s="98">
        <v>174.8</v>
      </c>
      <c r="L27" s="98">
        <v>474</v>
      </c>
      <c r="M27" s="98">
        <v>730</v>
      </c>
      <c r="N27" s="174">
        <f>SUM(B27:M27)</f>
        <v>3244.5</v>
      </c>
      <c r="O27" s="144">
        <f t="shared" si="2"/>
        <v>14</v>
      </c>
      <c r="P27" s="10"/>
      <c r="Q27" s="10"/>
      <c r="R27" s="10"/>
      <c r="S27" s="10"/>
      <c r="T27" s="10"/>
      <c r="U27" s="10"/>
      <c r="V27" s="10"/>
      <c r="W27" s="10"/>
      <c r="X27" s="10"/>
      <c r="Y27" s="10"/>
      <c r="Z27" s="10"/>
      <c r="AA27" s="10"/>
      <c r="AB27" s="10"/>
      <c r="AC27" s="10"/>
      <c r="AD27" s="10"/>
      <c r="AE27" s="10"/>
      <c r="AF27" s="10"/>
      <c r="AG27" s="10"/>
      <c r="AH27" s="10"/>
      <c r="AI27" s="10"/>
      <c r="AJ27" s="10"/>
    </row>
    <row r="28" spans="1:36" ht="14.25" x14ac:dyDescent="0.2">
      <c r="A28" s="138">
        <v>2020</v>
      </c>
      <c r="B28" s="3">
        <v>72.900000000000006</v>
      </c>
      <c r="C28" s="98">
        <v>44.45</v>
      </c>
      <c r="D28" s="98">
        <v>13.72</v>
      </c>
      <c r="E28" s="98">
        <v>125.98</v>
      </c>
      <c r="F28" s="98">
        <v>304.8</v>
      </c>
      <c r="G28" s="98">
        <v>353.56</v>
      </c>
      <c r="H28" s="98">
        <v>309.38</v>
      </c>
      <c r="I28" s="98">
        <v>456.96</v>
      </c>
      <c r="J28" s="98">
        <v>271.51</v>
      </c>
      <c r="K28" s="98">
        <v>235.71</v>
      </c>
      <c r="L28" s="98">
        <v>499.37</v>
      </c>
      <c r="M28" s="98">
        <v>293.39</v>
      </c>
      <c r="N28" s="174">
        <f>SUM(B28:M28)</f>
        <v>2981.7299999999996</v>
      </c>
      <c r="O28" s="144">
        <f t="shared" ref="O28" si="4">RANK(N28,N$5:N$35,0)</f>
        <v>19</v>
      </c>
      <c r="P28" s="10"/>
      <c r="Q28" s="10"/>
      <c r="R28" s="10"/>
      <c r="S28" s="10"/>
      <c r="T28" s="10"/>
      <c r="U28" s="10"/>
      <c r="V28" s="10"/>
      <c r="W28" s="10"/>
      <c r="X28" s="10"/>
      <c r="Y28" s="10"/>
      <c r="Z28" s="10"/>
      <c r="AA28" s="10"/>
      <c r="AB28" s="10"/>
      <c r="AC28" s="10"/>
      <c r="AD28" s="10"/>
      <c r="AE28" s="10"/>
      <c r="AF28" s="10"/>
      <c r="AG28" s="10"/>
      <c r="AH28" s="10"/>
      <c r="AI28" s="10"/>
      <c r="AJ28" s="10"/>
    </row>
    <row r="29" spans="1:36" ht="14.25" x14ac:dyDescent="0.2">
      <c r="A29" s="138">
        <v>2021</v>
      </c>
      <c r="B29" s="3">
        <v>43.7</v>
      </c>
      <c r="C29" s="3">
        <v>111.51</v>
      </c>
      <c r="D29" s="3">
        <v>142.80000000000001</v>
      </c>
      <c r="E29" s="3">
        <v>284.2</v>
      </c>
      <c r="F29" s="3">
        <v>401.6</v>
      </c>
      <c r="G29" s="3">
        <v>348.5</v>
      </c>
      <c r="H29" s="3">
        <v>424.7</v>
      </c>
      <c r="I29" s="3">
        <v>458</v>
      </c>
      <c r="J29" s="3">
        <v>222.3</v>
      </c>
      <c r="K29" s="3">
        <v>443.7</v>
      </c>
      <c r="L29" s="3">
        <v>356.1</v>
      </c>
      <c r="M29" s="3">
        <v>168.9</v>
      </c>
      <c r="N29" s="174">
        <f>SUM(B29:M29)</f>
        <v>3406.01</v>
      </c>
      <c r="O29" s="144">
        <f t="shared" ref="O29" si="5">RANK(N29,N$5:N$35,0)</f>
        <v>10</v>
      </c>
      <c r="P29" s="10"/>
      <c r="Q29" s="10"/>
      <c r="R29" s="10"/>
      <c r="S29" s="10"/>
      <c r="T29" s="10"/>
      <c r="U29" s="10"/>
      <c r="V29" s="10"/>
      <c r="W29" s="10"/>
      <c r="X29" s="10"/>
      <c r="Y29" s="10"/>
      <c r="Z29" s="10"/>
      <c r="AA29" s="10"/>
      <c r="AB29" s="10"/>
      <c r="AC29" s="10"/>
      <c r="AD29" s="10"/>
      <c r="AE29" s="10"/>
      <c r="AF29" s="10"/>
      <c r="AG29" s="10"/>
      <c r="AH29" s="10"/>
      <c r="AI29" s="10"/>
      <c r="AJ29" s="10"/>
    </row>
    <row r="30" spans="1:36" ht="14.25" x14ac:dyDescent="0.2">
      <c r="A30" s="138">
        <v>2022</v>
      </c>
      <c r="B30" s="3">
        <v>273.8</v>
      </c>
      <c r="C30" s="3">
        <v>16.5</v>
      </c>
      <c r="D30" s="3">
        <v>42.4</v>
      </c>
      <c r="E30" s="3">
        <v>49</v>
      </c>
      <c r="F30" s="3">
        <v>239.8</v>
      </c>
      <c r="G30" s="98"/>
      <c r="H30" s="98"/>
      <c r="I30" s="98"/>
      <c r="J30" s="98"/>
      <c r="K30" s="98"/>
      <c r="L30" s="98"/>
      <c r="M30" s="98"/>
      <c r="N30" s="174"/>
      <c r="O30" s="144"/>
      <c r="P30" s="10"/>
      <c r="Q30" s="10"/>
      <c r="R30" s="10"/>
      <c r="S30" s="10"/>
      <c r="T30" s="10"/>
      <c r="U30" s="10"/>
      <c r="V30" s="10"/>
      <c r="W30" s="10"/>
      <c r="X30" s="10"/>
      <c r="Y30" s="10"/>
      <c r="Z30" s="10"/>
      <c r="AA30" s="10"/>
      <c r="AB30" s="10"/>
      <c r="AC30" s="10"/>
      <c r="AD30" s="10"/>
      <c r="AE30" s="10"/>
      <c r="AF30" s="10"/>
      <c r="AG30" s="10"/>
      <c r="AH30" s="10"/>
      <c r="AI30" s="10"/>
      <c r="AJ30" s="10"/>
    </row>
    <row r="31" spans="1:36" ht="14.25" x14ac:dyDescent="0.2">
      <c r="A31" s="138">
        <v>2023</v>
      </c>
      <c r="B31" s="3">
        <v>273.81</v>
      </c>
      <c r="C31" s="3">
        <v>16.510000000000002</v>
      </c>
      <c r="D31" s="3">
        <v>42.42</v>
      </c>
      <c r="E31" s="3">
        <v>49.02</v>
      </c>
      <c r="F31" s="3">
        <v>239.78</v>
      </c>
      <c r="G31" s="3">
        <v>300.75</v>
      </c>
      <c r="H31" s="3">
        <v>386.59</v>
      </c>
      <c r="I31" s="3">
        <v>267.97000000000003</v>
      </c>
      <c r="J31" s="3">
        <v>506.49</v>
      </c>
      <c r="K31" s="3">
        <v>145.28</v>
      </c>
      <c r="L31" s="3">
        <v>464.07</v>
      </c>
      <c r="M31" s="3">
        <v>120.4</v>
      </c>
      <c r="N31" s="174">
        <f>SUM(B31:M31)</f>
        <v>2813.0900000000006</v>
      </c>
      <c r="O31" s="144">
        <f t="shared" ref="O31" si="6">RANK(N31,N$5:N$35,0)</f>
        <v>23</v>
      </c>
      <c r="P31" s="10"/>
      <c r="Q31" s="10"/>
      <c r="R31" s="10"/>
      <c r="S31" s="10"/>
      <c r="T31" s="10"/>
      <c r="U31" s="10"/>
      <c r="V31" s="10"/>
      <c r="W31" s="10"/>
      <c r="X31" s="10"/>
      <c r="Y31" s="10"/>
      <c r="Z31" s="10"/>
      <c r="AA31" s="10"/>
      <c r="AB31" s="10"/>
      <c r="AC31" s="10"/>
      <c r="AD31" s="10"/>
      <c r="AE31" s="10"/>
      <c r="AF31" s="10"/>
      <c r="AG31" s="10"/>
      <c r="AH31" s="10"/>
      <c r="AI31" s="10"/>
      <c r="AJ31" s="10"/>
    </row>
    <row r="32" spans="1:36" ht="14.25" x14ac:dyDescent="0.2">
      <c r="A32" s="138">
        <v>2024</v>
      </c>
      <c r="B32" s="3"/>
      <c r="C32" s="98"/>
      <c r="D32" s="98"/>
      <c r="E32" s="98"/>
      <c r="F32" s="98"/>
      <c r="G32" s="98"/>
      <c r="H32" s="98"/>
      <c r="I32" s="98"/>
      <c r="J32" s="98"/>
      <c r="K32" s="98"/>
      <c r="L32" s="98"/>
      <c r="M32" s="98"/>
      <c r="N32" s="174"/>
      <c r="O32" s="144"/>
      <c r="P32" s="10"/>
      <c r="Q32" s="10"/>
      <c r="R32" s="10"/>
      <c r="S32" s="10"/>
      <c r="T32" s="10"/>
      <c r="U32" s="10"/>
      <c r="V32" s="10"/>
      <c r="W32" s="10"/>
      <c r="X32" s="10"/>
      <c r="Y32" s="10"/>
      <c r="Z32" s="10"/>
      <c r="AA32" s="10"/>
      <c r="AB32" s="10"/>
      <c r="AC32" s="10"/>
      <c r="AD32" s="10"/>
      <c r="AE32" s="10"/>
      <c r="AF32" s="10"/>
      <c r="AG32" s="10"/>
      <c r="AH32" s="10"/>
      <c r="AI32" s="10"/>
      <c r="AJ32" s="10"/>
    </row>
    <row r="33" spans="1:36" ht="14.25" x14ac:dyDescent="0.2">
      <c r="A33" s="138">
        <v>2025</v>
      </c>
      <c r="B33" s="3"/>
      <c r="C33" s="98"/>
      <c r="D33" s="98"/>
      <c r="E33" s="98"/>
      <c r="F33" s="98"/>
      <c r="G33" s="98"/>
      <c r="H33" s="98"/>
      <c r="I33" s="98"/>
      <c r="J33" s="98"/>
      <c r="K33" s="98"/>
      <c r="L33" s="98"/>
      <c r="M33" s="98"/>
      <c r="N33" s="174"/>
      <c r="O33" s="144"/>
      <c r="P33" s="10"/>
      <c r="Q33" s="10"/>
      <c r="R33" s="10"/>
      <c r="S33" s="10"/>
      <c r="T33" s="10"/>
      <c r="U33" s="10"/>
      <c r="V33" s="10"/>
      <c r="W33" s="10"/>
      <c r="X33" s="10"/>
      <c r="Y33" s="10"/>
      <c r="Z33" s="10"/>
      <c r="AA33" s="10"/>
      <c r="AB33" s="10"/>
      <c r="AC33" s="10"/>
      <c r="AD33" s="10"/>
      <c r="AE33" s="10"/>
      <c r="AF33" s="10"/>
      <c r="AG33" s="10"/>
      <c r="AH33" s="10"/>
      <c r="AI33" s="10"/>
      <c r="AJ33" s="10"/>
    </row>
    <row r="34" spans="1:36" ht="14.25" x14ac:dyDescent="0.2">
      <c r="A34" s="138">
        <v>2026</v>
      </c>
      <c r="B34" s="3"/>
      <c r="C34" s="98"/>
      <c r="D34" s="98"/>
      <c r="E34" s="98"/>
      <c r="F34" s="98"/>
      <c r="G34" s="98"/>
      <c r="H34" s="98"/>
      <c r="I34" s="98"/>
      <c r="J34" s="98"/>
      <c r="K34" s="98"/>
      <c r="L34" s="98"/>
      <c r="M34" s="98"/>
      <c r="N34" s="174"/>
      <c r="O34" s="144"/>
      <c r="P34" s="10"/>
      <c r="Q34" s="10"/>
      <c r="R34" s="10"/>
      <c r="S34" s="10"/>
      <c r="T34" s="10"/>
      <c r="U34" s="10"/>
      <c r="V34" s="10"/>
      <c r="W34" s="10"/>
      <c r="X34" s="10"/>
      <c r="Y34" s="10"/>
      <c r="Z34" s="10"/>
      <c r="AA34" s="10"/>
      <c r="AB34" s="10"/>
      <c r="AC34" s="10"/>
      <c r="AD34" s="10"/>
      <c r="AE34" s="10"/>
      <c r="AF34" s="10"/>
      <c r="AG34" s="10"/>
      <c r="AH34" s="10"/>
      <c r="AI34" s="10"/>
      <c r="AJ34" s="10"/>
    </row>
    <row r="35" spans="1:36" ht="13.5" thickBot="1" x14ac:dyDescent="0.25">
      <c r="A35" s="153"/>
      <c r="B35" s="98"/>
      <c r="C35" s="98"/>
      <c r="D35" s="98"/>
      <c r="E35" s="98"/>
      <c r="F35" s="98"/>
      <c r="G35" s="98"/>
      <c r="H35" s="98"/>
      <c r="I35" s="98"/>
      <c r="J35" s="98"/>
      <c r="K35" s="98"/>
      <c r="L35" s="98"/>
      <c r="M35" s="98"/>
      <c r="N35" s="175"/>
    </row>
    <row r="36" spans="1:36" x14ac:dyDescent="0.2">
      <c r="A36" s="147" t="s">
        <v>603</v>
      </c>
      <c r="B36" s="105">
        <f>AVERAGE(B5:B35)</f>
        <v>102.34577582242274</v>
      </c>
      <c r="C36" s="105">
        <f>AVERAGE(C5:C35)</f>
        <v>38.879352336883663</v>
      </c>
      <c r="D36" s="105">
        <f t="shared" ref="D36:N36" si="7">AVERAGE(D5:D35)</f>
        <v>56.025873653570336</v>
      </c>
      <c r="E36" s="105">
        <f t="shared" si="7"/>
        <v>147.46114946139383</v>
      </c>
      <c r="F36" s="105">
        <f t="shared" si="7"/>
        <v>333.07605814879156</v>
      </c>
      <c r="G36" s="105">
        <f t="shared" si="7"/>
        <v>293.14820852289705</v>
      </c>
      <c r="H36" s="105">
        <f t="shared" si="7"/>
        <v>339.6266858026342</v>
      </c>
      <c r="I36" s="105">
        <f t="shared" si="7"/>
        <v>355.36058456148231</v>
      </c>
      <c r="J36" s="105">
        <f t="shared" si="7"/>
        <v>301.99580583385529</v>
      </c>
      <c r="K36" s="105">
        <f t="shared" si="7"/>
        <v>312.77192811144806</v>
      </c>
      <c r="L36" s="105">
        <f t="shared" si="7"/>
        <v>590.89418052076064</v>
      </c>
      <c r="M36" s="105">
        <f t="shared" si="7"/>
        <v>373.76379215042101</v>
      </c>
      <c r="N36" s="105">
        <f t="shared" si="7"/>
        <v>3247.5143260582163</v>
      </c>
    </row>
    <row r="37" spans="1:36" x14ac:dyDescent="0.2">
      <c r="A37" s="148" t="s">
        <v>604</v>
      </c>
      <c r="B37" s="3">
        <f>STDEV(B5:B35)</f>
        <v>128.95358571276319</v>
      </c>
      <c r="C37" s="3">
        <f>STDEV(C5:C35)</f>
        <v>28.490921860612584</v>
      </c>
      <c r="D37" s="3">
        <f t="shared" ref="D37:N37" si="8">STDEV(D5:D35)</f>
        <v>44.572162367471073</v>
      </c>
      <c r="E37" s="3">
        <f t="shared" si="8"/>
        <v>103.69719250438284</v>
      </c>
      <c r="F37" s="3">
        <f t="shared" si="8"/>
        <v>129.89763905639504</v>
      </c>
      <c r="G37" s="3">
        <f t="shared" si="8"/>
        <v>123.0333597713978</v>
      </c>
      <c r="H37" s="3">
        <f t="shared" si="8"/>
        <v>119.40410463707883</v>
      </c>
      <c r="I37" s="3">
        <f t="shared" si="8"/>
        <v>104.01681558404329</v>
      </c>
      <c r="J37" s="3">
        <f t="shared" si="8"/>
        <v>121.41221121307215</v>
      </c>
      <c r="K37" s="3">
        <f t="shared" si="8"/>
        <v>129.01748823278658</v>
      </c>
      <c r="L37" s="3">
        <f t="shared" si="8"/>
        <v>306.88039571711579</v>
      </c>
      <c r="M37" s="3">
        <f t="shared" si="8"/>
        <v>271.13641236653348</v>
      </c>
      <c r="N37" s="114">
        <f t="shared" si="8"/>
        <v>564.10744884480482</v>
      </c>
    </row>
    <row r="38" spans="1:36" x14ac:dyDescent="0.2">
      <c r="A38" s="148" t="s">
        <v>605</v>
      </c>
      <c r="B38" s="3">
        <f>B37/B36*100</f>
        <v>125.99795612132239</v>
      </c>
      <c r="C38" s="3">
        <f>C37/C36*100</f>
        <v>73.28034071592316</v>
      </c>
      <c r="D38" s="3">
        <f t="shared" ref="D38:N38" si="9">D37/D36*100</f>
        <v>79.556389683591561</v>
      </c>
      <c r="E38" s="3">
        <f t="shared" si="9"/>
        <v>70.321703637290142</v>
      </c>
      <c r="F38" s="3">
        <f t="shared" si="9"/>
        <v>38.999392444583101</v>
      </c>
      <c r="G38" s="3">
        <f t="shared" si="9"/>
        <v>41.969678201798729</v>
      </c>
      <c r="H38" s="3">
        <f t="shared" si="9"/>
        <v>35.157456592344346</v>
      </c>
      <c r="I38" s="3">
        <f t="shared" si="9"/>
        <v>29.270780188635953</v>
      </c>
      <c r="J38" s="3">
        <f t="shared" si="9"/>
        <v>40.203277286528866</v>
      </c>
      <c r="K38" s="3">
        <f t="shared" si="9"/>
        <v>41.249701983105908</v>
      </c>
      <c r="L38" s="3">
        <f t="shared" si="9"/>
        <v>51.934915900958643</v>
      </c>
      <c r="M38" s="3">
        <f t="shared" si="9"/>
        <v>72.542182539023145</v>
      </c>
      <c r="N38" s="114">
        <f t="shared" si="9"/>
        <v>17.370437578007852</v>
      </c>
    </row>
    <row r="39" spans="1:36" x14ac:dyDescent="0.2">
      <c r="A39" s="148" t="s">
        <v>606</v>
      </c>
      <c r="B39" s="3">
        <f>MIN(B5:B35)</f>
        <v>10.66</v>
      </c>
      <c r="C39" s="3">
        <f>MIN(C5:C35)</f>
        <v>2.78</v>
      </c>
      <c r="D39" s="3">
        <f t="shared" ref="D39:N39" si="10">MIN(D5:D35)</f>
        <v>2.54</v>
      </c>
      <c r="E39" s="3">
        <f t="shared" si="10"/>
        <v>22.893272102588451</v>
      </c>
      <c r="F39" s="3">
        <f t="shared" si="10"/>
        <v>123.93011472857923</v>
      </c>
      <c r="G39" s="3">
        <f t="shared" si="10"/>
        <v>91.573088410353805</v>
      </c>
      <c r="H39" s="3">
        <f t="shared" si="10"/>
        <v>150.91999999999999</v>
      </c>
      <c r="I39" s="3">
        <f t="shared" si="10"/>
        <v>142.77000000000001</v>
      </c>
      <c r="J39" s="3">
        <f t="shared" si="10"/>
        <v>102.65</v>
      </c>
      <c r="K39" s="3">
        <f t="shared" si="10"/>
        <v>132.852</v>
      </c>
      <c r="L39" s="3">
        <f t="shared" si="10"/>
        <v>206.34</v>
      </c>
      <c r="M39" s="3">
        <f t="shared" si="10"/>
        <v>33.5</v>
      </c>
      <c r="N39" s="114">
        <f t="shared" si="10"/>
        <v>1719.3847015001186</v>
      </c>
    </row>
    <row r="40" spans="1:36" x14ac:dyDescent="0.2">
      <c r="A40" s="148" t="s">
        <v>607</v>
      </c>
      <c r="B40" s="3">
        <f>MAX(B5:B35)</f>
        <v>634.5</v>
      </c>
      <c r="C40" s="3">
        <f>MAX(C5:C35)</f>
        <v>114.19</v>
      </c>
      <c r="D40" s="3">
        <f t="shared" ref="D40:N40" si="11">MAX(D5:D35)</f>
        <v>168.02</v>
      </c>
      <c r="E40" s="3">
        <f t="shared" si="11"/>
        <v>502.52</v>
      </c>
      <c r="F40" s="3">
        <f t="shared" si="11"/>
        <v>640.19000000000005</v>
      </c>
      <c r="G40" s="3">
        <f t="shared" si="11"/>
        <v>595.86</v>
      </c>
      <c r="H40" s="3">
        <f t="shared" si="11"/>
        <v>630.19200000000001</v>
      </c>
      <c r="I40" s="3">
        <f t="shared" si="11"/>
        <v>546.52</v>
      </c>
      <c r="J40" s="3">
        <f t="shared" si="11"/>
        <v>554.5</v>
      </c>
      <c r="K40" s="3">
        <f t="shared" si="11"/>
        <v>709.57</v>
      </c>
      <c r="L40" s="3">
        <f t="shared" si="11"/>
        <v>1506.34</v>
      </c>
      <c r="M40" s="3">
        <f t="shared" si="11"/>
        <v>1075.02</v>
      </c>
      <c r="N40" s="103">
        <f t="shared" si="11"/>
        <v>4379.26</v>
      </c>
    </row>
    <row r="41" spans="1:36" x14ac:dyDescent="0.2">
      <c r="A41" s="148" t="s">
        <v>608</v>
      </c>
      <c r="B41" s="3">
        <f>QUARTILE(B5:B35,1)</f>
        <v>37.665000000000006</v>
      </c>
      <c r="C41" s="3">
        <f>QUARTILE(C5:C35,1)</f>
        <v>18.163099252987578</v>
      </c>
      <c r="D41" s="3">
        <f t="shared" ref="D41:N41" si="12">QUARTILE(D5:D35,1)</f>
        <v>27.781999999999996</v>
      </c>
      <c r="E41" s="3">
        <f t="shared" si="12"/>
        <v>76.942221451691012</v>
      </c>
      <c r="F41" s="3">
        <f t="shared" si="12"/>
        <v>244.60000000000002</v>
      </c>
      <c r="G41" s="3">
        <f t="shared" si="12"/>
        <v>216.44180449607512</v>
      </c>
      <c r="H41" s="3">
        <f t="shared" si="12"/>
        <v>275.61694892329609</v>
      </c>
      <c r="I41" s="3">
        <f t="shared" si="12"/>
        <v>302.16873392523235</v>
      </c>
      <c r="J41" s="3">
        <f t="shared" si="12"/>
        <v>214.19499999999999</v>
      </c>
      <c r="K41" s="3">
        <f t="shared" si="12"/>
        <v>239.845</v>
      </c>
      <c r="L41" s="3">
        <f t="shared" si="12"/>
        <v>397.95749999999998</v>
      </c>
      <c r="M41" s="3">
        <f t="shared" si="12"/>
        <v>123.66500000000001</v>
      </c>
      <c r="N41" s="103">
        <f t="shared" si="12"/>
        <v>2972.8650000000002</v>
      </c>
      <c r="Q41" s="98"/>
    </row>
    <row r="42" spans="1:36" x14ac:dyDescent="0.2">
      <c r="A42" s="148" t="s">
        <v>609</v>
      </c>
      <c r="B42" s="3">
        <f>QUARTILE(B5:B35,2)</f>
        <v>58.86</v>
      </c>
      <c r="C42" s="3">
        <f>QUARTILE(C5:C35,2)</f>
        <v>35.549999999999997</v>
      </c>
      <c r="D42" s="3">
        <f t="shared" ref="D42:N42" si="13">QUARTILE(D5:D35,2)</f>
        <v>42.42</v>
      </c>
      <c r="E42" s="3">
        <f t="shared" si="13"/>
        <v>128.59</v>
      </c>
      <c r="F42" s="3">
        <f t="shared" si="13"/>
        <v>304.8</v>
      </c>
      <c r="G42" s="3">
        <f t="shared" si="13"/>
        <v>283.79999999999995</v>
      </c>
      <c r="H42" s="3">
        <f t="shared" si="13"/>
        <v>344.08500000000004</v>
      </c>
      <c r="I42" s="3">
        <f t="shared" si="13"/>
        <v>353.63</v>
      </c>
      <c r="J42" s="3">
        <f t="shared" si="13"/>
        <v>269.92499999999995</v>
      </c>
      <c r="K42" s="3">
        <f t="shared" si="13"/>
        <v>292.48</v>
      </c>
      <c r="L42" s="3">
        <f t="shared" si="13"/>
        <v>529.79500000000007</v>
      </c>
      <c r="M42" s="3">
        <f t="shared" si="13"/>
        <v>307.72500000000002</v>
      </c>
      <c r="N42" s="103">
        <f t="shared" si="13"/>
        <v>3266.33</v>
      </c>
      <c r="Q42" s="98"/>
    </row>
    <row r="43" spans="1:36" x14ac:dyDescent="0.2">
      <c r="A43" s="148" t="s">
        <v>610</v>
      </c>
      <c r="B43" s="3">
        <f>QUARTILE(B5:B35,3)</f>
        <v>91.174999999999997</v>
      </c>
      <c r="C43" s="3">
        <f>QUARTILE(C5:C35,3)</f>
        <v>52.35993111541201</v>
      </c>
      <c r="D43" s="3">
        <f t="shared" ref="D43:N43" si="14">QUARTILE(D5:D35,3)</f>
        <v>65.693249141059127</v>
      </c>
      <c r="E43" s="3">
        <f t="shared" si="14"/>
        <v>180.535</v>
      </c>
      <c r="F43" s="3">
        <f t="shared" si="14"/>
        <v>393.959</v>
      </c>
      <c r="G43" s="3">
        <f t="shared" si="14"/>
        <v>346.86</v>
      </c>
      <c r="H43" s="3">
        <f t="shared" si="14"/>
        <v>410.49</v>
      </c>
      <c r="I43" s="3">
        <f t="shared" si="14"/>
        <v>411.43</v>
      </c>
      <c r="J43" s="3">
        <f t="shared" si="14"/>
        <v>387.41249999999997</v>
      </c>
      <c r="K43" s="3">
        <f t="shared" si="14"/>
        <v>373.14249999999998</v>
      </c>
      <c r="L43" s="3">
        <f t="shared" si="14"/>
        <v>681.39236656785783</v>
      </c>
      <c r="M43" s="3">
        <f t="shared" si="14"/>
        <v>572.80999999999995</v>
      </c>
      <c r="N43" s="103">
        <f t="shared" si="14"/>
        <v>3485.2889251451552</v>
      </c>
      <c r="Q43" s="98"/>
    </row>
    <row r="44" spans="1:36" x14ac:dyDescent="0.2">
      <c r="A44" s="148" t="s">
        <v>611</v>
      </c>
      <c r="B44">
        <f>RANK(B31,B5:B35,0)</f>
        <v>2</v>
      </c>
      <c r="C44">
        <f t="shared" ref="C44:N44" si="15">RANK(C31,C5:C35,0)</f>
        <v>22</v>
      </c>
      <c r="D44">
        <f t="shared" si="15"/>
        <v>14</v>
      </c>
      <c r="E44">
        <f t="shared" si="15"/>
        <v>24</v>
      </c>
      <c r="F44">
        <f t="shared" si="15"/>
        <v>22</v>
      </c>
      <c r="G44">
        <f t="shared" si="15"/>
        <v>12</v>
      </c>
      <c r="H44">
        <f t="shared" si="15"/>
        <v>10</v>
      </c>
      <c r="I44">
        <f t="shared" si="15"/>
        <v>22</v>
      </c>
      <c r="J44">
        <f t="shared" si="15"/>
        <v>2</v>
      </c>
      <c r="K44">
        <f t="shared" si="15"/>
        <v>25</v>
      </c>
      <c r="L44">
        <f t="shared" si="15"/>
        <v>19</v>
      </c>
      <c r="M44">
        <f t="shared" si="15"/>
        <v>20</v>
      </c>
      <c r="N44" s="103">
        <f t="shared" si="15"/>
        <v>23</v>
      </c>
      <c r="Q44" s="98"/>
    </row>
    <row r="45" spans="1:36" x14ac:dyDescent="0.2">
      <c r="A45" s="148" t="s">
        <v>612</v>
      </c>
      <c r="B45">
        <f>COUNT(B5:B35)</f>
        <v>27</v>
      </c>
      <c r="C45">
        <f>COUNT(C5:C35)</f>
        <v>27</v>
      </c>
      <c r="D45">
        <f t="shared" ref="D45:N45" si="16">COUNT(D5:D35)</f>
        <v>27</v>
      </c>
      <c r="E45">
        <f t="shared" si="16"/>
        <v>27</v>
      </c>
      <c r="F45">
        <f t="shared" si="16"/>
        <v>27</v>
      </c>
      <c r="G45">
        <f t="shared" si="16"/>
        <v>26</v>
      </c>
      <c r="H45">
        <f t="shared" si="16"/>
        <v>26</v>
      </c>
      <c r="I45">
        <f t="shared" si="16"/>
        <v>26</v>
      </c>
      <c r="J45">
        <f t="shared" si="16"/>
        <v>26</v>
      </c>
      <c r="K45">
        <f t="shared" si="16"/>
        <v>26</v>
      </c>
      <c r="L45">
        <f t="shared" si="16"/>
        <v>26</v>
      </c>
      <c r="M45">
        <f t="shared" si="16"/>
        <v>26</v>
      </c>
      <c r="N45" s="103">
        <f t="shared" si="16"/>
        <v>26</v>
      </c>
      <c r="Q45" s="98"/>
    </row>
    <row r="46" spans="1:36" x14ac:dyDescent="0.2">
      <c r="A46" s="148" t="s">
        <v>614</v>
      </c>
      <c r="B46" s="3">
        <f>B31</f>
        <v>273.81</v>
      </c>
      <c r="C46" s="3">
        <f>B46+C31</f>
        <v>290.32</v>
      </c>
      <c r="D46" s="3">
        <f t="shared" ref="D46:M46" si="17">C46+D31</f>
        <v>332.74</v>
      </c>
      <c r="E46" s="3">
        <f t="shared" si="17"/>
        <v>381.76</v>
      </c>
      <c r="F46" s="3">
        <f t="shared" si="17"/>
        <v>621.54</v>
      </c>
      <c r="G46" s="3">
        <f t="shared" si="17"/>
        <v>922.29</v>
      </c>
      <c r="H46" s="3">
        <f t="shared" si="17"/>
        <v>1308.8799999999999</v>
      </c>
      <c r="I46" s="3">
        <f t="shared" si="17"/>
        <v>1576.85</v>
      </c>
      <c r="J46" s="3">
        <f t="shared" si="17"/>
        <v>2083.34</v>
      </c>
      <c r="K46" s="3">
        <f t="shared" si="17"/>
        <v>2228.6200000000003</v>
      </c>
      <c r="L46" s="3">
        <f t="shared" si="17"/>
        <v>2692.6900000000005</v>
      </c>
      <c r="M46" s="3">
        <f t="shared" si="17"/>
        <v>2813.0900000000006</v>
      </c>
      <c r="N46"/>
      <c r="Q46" s="98"/>
    </row>
    <row r="47" spans="1:36" x14ac:dyDescent="0.2">
      <c r="A47" s="148" t="s">
        <v>613</v>
      </c>
      <c r="B47" s="3">
        <f>B36</f>
        <v>102.34577582242274</v>
      </c>
      <c r="C47" s="3">
        <f>B47+C36</f>
        <v>141.22512815930639</v>
      </c>
      <c r="D47" s="3">
        <f t="shared" ref="D47:M47" si="18">C47+D36</f>
        <v>197.25100181287672</v>
      </c>
      <c r="E47" s="3">
        <f t="shared" si="18"/>
        <v>344.71215127427058</v>
      </c>
      <c r="F47" s="3">
        <f t="shared" si="18"/>
        <v>677.7882094230622</v>
      </c>
      <c r="G47" s="3">
        <f t="shared" si="18"/>
        <v>970.93641794595919</v>
      </c>
      <c r="H47" s="3">
        <f t="shared" si="18"/>
        <v>1310.5631037485934</v>
      </c>
      <c r="I47" s="3">
        <f t="shared" si="18"/>
        <v>1665.9236883100757</v>
      </c>
      <c r="J47" s="3">
        <f t="shared" si="18"/>
        <v>1967.9194941439309</v>
      </c>
      <c r="K47" s="3">
        <f t="shared" si="18"/>
        <v>2280.6914222553792</v>
      </c>
      <c r="L47" s="3">
        <f t="shared" si="18"/>
        <v>2871.5856027761397</v>
      </c>
      <c r="M47" s="3">
        <f t="shared" si="18"/>
        <v>3245.3493949265608</v>
      </c>
      <c r="N47"/>
      <c r="Q47" s="98"/>
    </row>
    <row r="48" spans="1:36" x14ac:dyDescent="0.2">
      <c r="B48" s="98"/>
      <c r="E48" s="98"/>
      <c r="H48" s="98"/>
      <c r="K48" s="98"/>
      <c r="N48" s="164"/>
      <c r="Q48" s="98"/>
    </row>
    <row r="49" spans="2:17" x14ac:dyDescent="0.2">
      <c r="B49" s="98"/>
      <c r="E49" s="98"/>
      <c r="H49" s="98"/>
      <c r="K49" s="98"/>
      <c r="N49" s="164"/>
      <c r="Q49" s="98"/>
    </row>
    <row r="50" spans="2:17" x14ac:dyDescent="0.2">
      <c r="B50" s="98"/>
      <c r="E50" s="98"/>
      <c r="H50" s="98"/>
      <c r="K50" s="98"/>
      <c r="N50" s="164"/>
      <c r="Q50" s="98"/>
    </row>
    <row r="51" spans="2:17" x14ac:dyDescent="0.2">
      <c r="B51" s="98"/>
      <c r="E51" s="98"/>
      <c r="H51" s="98"/>
      <c r="K51" s="98"/>
      <c r="N51" s="164"/>
      <c r="Q51" s="98"/>
    </row>
    <row r="52" spans="2:17" x14ac:dyDescent="0.2">
      <c r="B52" s="98"/>
      <c r="E52" s="98"/>
      <c r="H52" s="98"/>
      <c r="K52" s="98"/>
      <c r="N52" s="164"/>
      <c r="Q52" s="98"/>
    </row>
    <row r="53" spans="2:17" x14ac:dyDescent="0.2">
      <c r="B53" s="98"/>
      <c r="E53" s="98"/>
      <c r="H53" s="98"/>
      <c r="K53" s="98"/>
      <c r="N53" s="164"/>
      <c r="Q53" s="3"/>
    </row>
    <row r="54" spans="2:17" x14ac:dyDescent="0.2">
      <c r="B54" s="98"/>
      <c r="E54" s="98"/>
      <c r="H54" s="98"/>
      <c r="K54" s="98"/>
      <c r="N54" s="164"/>
      <c r="Q54" s="3"/>
    </row>
    <row r="55" spans="2:17" x14ac:dyDescent="0.2">
      <c r="B55" s="98"/>
      <c r="E55" s="98"/>
      <c r="H55" s="98"/>
      <c r="K55" s="98"/>
      <c r="N55" s="164"/>
      <c r="Q55" s="3"/>
    </row>
    <row r="56" spans="2:17" x14ac:dyDescent="0.2">
      <c r="B56" s="98"/>
      <c r="E56" s="98"/>
      <c r="H56" s="98"/>
      <c r="K56" s="98"/>
      <c r="N56" s="164"/>
      <c r="Q56" s="3"/>
    </row>
    <row r="57" spans="2:17" x14ac:dyDescent="0.2">
      <c r="B57" s="98"/>
      <c r="E57" s="98"/>
      <c r="H57" s="98"/>
      <c r="K57" s="98"/>
      <c r="N57" s="164"/>
      <c r="Q57" s="3"/>
    </row>
    <row r="58" spans="2:17" x14ac:dyDescent="0.2">
      <c r="B58" s="98"/>
      <c r="E58" s="98"/>
      <c r="H58" s="98"/>
      <c r="K58" s="98"/>
      <c r="N58" s="164"/>
      <c r="Q58" s="98"/>
    </row>
    <row r="59" spans="2:17" x14ac:dyDescent="0.2">
      <c r="B59" s="98"/>
      <c r="E59" s="98"/>
      <c r="H59" s="98"/>
      <c r="K59" s="98"/>
      <c r="N59" s="164"/>
      <c r="Q59" s="98"/>
    </row>
    <row r="60" spans="2:17" x14ac:dyDescent="0.2">
      <c r="B60" s="98"/>
      <c r="E60" s="98"/>
      <c r="H60" s="98"/>
      <c r="K60" s="98"/>
      <c r="N60" s="164"/>
      <c r="Q60" s="98"/>
    </row>
    <row r="61" spans="2:17" x14ac:dyDescent="0.2">
      <c r="B61" s="98"/>
      <c r="E61" s="98"/>
      <c r="H61" s="98"/>
      <c r="K61" s="98"/>
      <c r="N61" s="164"/>
      <c r="Q61" s="3"/>
    </row>
    <row r="62" spans="2:17" x14ac:dyDescent="0.2">
      <c r="B62" s="98"/>
      <c r="E62" s="98"/>
      <c r="H62" s="98"/>
      <c r="K62" s="98"/>
      <c r="N62" s="164"/>
      <c r="Q62" s="3"/>
    </row>
    <row r="63" spans="2:17" x14ac:dyDescent="0.2">
      <c r="B63" s="98"/>
      <c r="E63" s="98"/>
      <c r="H63" s="98"/>
      <c r="K63" s="98"/>
      <c r="N63" s="164"/>
      <c r="Q63" s="3"/>
    </row>
    <row r="64" spans="2:17" x14ac:dyDescent="0.2">
      <c r="B64" s="98"/>
      <c r="E64" s="98"/>
      <c r="H64" s="98"/>
      <c r="K64" s="98"/>
      <c r="N64" s="164"/>
      <c r="Q64" s="3"/>
    </row>
    <row r="65" spans="2:14" x14ac:dyDescent="0.2">
      <c r="B65" s="98"/>
      <c r="E65" s="98"/>
      <c r="H65" s="98"/>
      <c r="K65" s="98"/>
      <c r="N65" s="164"/>
    </row>
    <row r="66" spans="2:14" x14ac:dyDescent="0.2">
      <c r="B66" s="98"/>
      <c r="E66" s="98"/>
      <c r="H66" s="98"/>
      <c r="K66" s="98"/>
      <c r="N66" s="164"/>
    </row>
    <row r="67" spans="2:14" x14ac:dyDescent="0.2">
      <c r="B67" s="98"/>
      <c r="E67" s="98"/>
      <c r="H67" s="98"/>
      <c r="K67" s="98"/>
      <c r="N67" s="164"/>
    </row>
    <row r="68" spans="2:14" x14ac:dyDescent="0.2">
      <c r="B68" s="98"/>
      <c r="E68" s="98"/>
      <c r="H68" s="98"/>
      <c r="K68" s="98"/>
      <c r="N68" s="164"/>
    </row>
    <row r="69" spans="2:14" x14ac:dyDescent="0.2">
      <c r="B69" s="98"/>
      <c r="E69" s="98"/>
      <c r="H69" s="98"/>
      <c r="K69" s="98"/>
      <c r="N69" s="164"/>
    </row>
    <row r="70" spans="2:14" x14ac:dyDescent="0.2">
      <c r="B70" s="98"/>
      <c r="E70" s="98"/>
      <c r="H70" s="98"/>
      <c r="K70" s="98"/>
      <c r="N70" s="164"/>
    </row>
    <row r="71" spans="2:14" x14ac:dyDescent="0.2">
      <c r="B71" s="98"/>
      <c r="E71" s="98"/>
      <c r="H71" s="98"/>
      <c r="K71" s="98"/>
      <c r="N71" s="164"/>
    </row>
    <row r="72" spans="2:14" x14ac:dyDescent="0.2">
      <c r="B72" s="98"/>
      <c r="E72" s="98"/>
      <c r="H72" s="98"/>
      <c r="K72" s="98"/>
      <c r="N72" s="164"/>
    </row>
    <row r="73" spans="2:14" x14ac:dyDescent="0.2">
      <c r="B73" s="98"/>
      <c r="E73" s="98"/>
      <c r="H73" s="98"/>
      <c r="K73" s="98"/>
      <c r="N73" s="164"/>
    </row>
    <row r="74" spans="2:14" x14ac:dyDescent="0.2">
      <c r="B74" s="98"/>
      <c r="E74" s="98"/>
      <c r="H74" s="98"/>
      <c r="K74" s="98"/>
      <c r="N74" s="164"/>
    </row>
    <row r="75" spans="2:14" x14ac:dyDescent="0.2">
      <c r="B75" s="98"/>
      <c r="E75" s="98"/>
      <c r="H75" s="98"/>
      <c r="K75" s="98"/>
      <c r="N75" s="164"/>
    </row>
    <row r="76" spans="2:14" x14ac:dyDescent="0.2">
      <c r="B76" s="98"/>
      <c r="E76" s="98"/>
      <c r="H76" s="98"/>
      <c r="K76" s="98"/>
      <c r="N76" s="164"/>
    </row>
  </sheetData>
  <mergeCells count="2">
    <mergeCell ref="A1:N1"/>
    <mergeCell ref="G2:H2"/>
  </mergeCells>
  <conditionalFormatting sqref="Q41 Q53 N65 N53 K65 K53 H65 H53 E65 E53 B65 B53">
    <cfRule type="top10" dxfId="1308" priority="105" bottom="1" rank="1"/>
    <cfRule type="top10" dxfId="1307" priority="106" rank="1"/>
  </conditionalFormatting>
  <conditionalFormatting sqref="Q42 Q54 N66 N54 K66 K54 H66 H54 E66 E54 B66 B54">
    <cfRule type="top10" dxfId="1306" priority="103" bottom="1" rank="1"/>
    <cfRule type="top10" dxfId="1305" priority="104" rank="1"/>
  </conditionalFormatting>
  <conditionalFormatting sqref="Q43 Q55 N67 N55 K67 K55 H67 H55 E67 E55 B67 B55">
    <cfRule type="top10" dxfId="1304" priority="101" bottom="1" rank="1"/>
    <cfRule type="top10" dxfId="1303" priority="102" rank="1"/>
  </conditionalFormatting>
  <conditionalFormatting sqref="Q44 Q56 N68 N56 K68 K56 H68 H56 E68 E56 B68 B56">
    <cfRule type="top10" dxfId="1302" priority="99" bottom="1" rank="1"/>
    <cfRule type="top10" dxfId="1301" priority="100" rank="1"/>
  </conditionalFormatting>
  <conditionalFormatting sqref="Q45 Q57 N69 N57 K69 K57 H69 H57 E69 E57 B69 B57">
    <cfRule type="top10" dxfId="1300" priority="97" bottom="1" rank="1"/>
    <cfRule type="top10" dxfId="1299" priority="98" rank="1"/>
  </conditionalFormatting>
  <conditionalFormatting sqref="B49 E49 H49 K49 N49 Q49 Q61 N73 N61 K73 K61 H73 H61 E73 E61 B73 B61">
    <cfRule type="top10" dxfId="1298" priority="95" bottom="1" rank="1"/>
    <cfRule type="top10" dxfId="1297" priority="96" rank="1"/>
  </conditionalFormatting>
  <conditionalFormatting sqref="B50 E50 H50 K50 N50 Q50 Q62 N74 N62 K74 K62 H74 H62 E74 E62 B74 B62">
    <cfRule type="top10" dxfId="1296" priority="93" bottom="1" rank="1"/>
    <cfRule type="top10" dxfId="1295" priority="94" rank="1"/>
  </conditionalFormatting>
  <conditionalFormatting sqref="B51 E51 H51 K51 N51 Q51 Q63 N75 N63 K75 K63 H75 H63 E75 E63 B75 B63">
    <cfRule type="top10" dxfId="1294" priority="91" bottom="1" rank="1"/>
    <cfRule type="top10" dxfId="1293" priority="92" rank="1"/>
  </conditionalFormatting>
  <conditionalFormatting sqref="B52 E52 H52 K52 N52 Q52 Q64 N76 N64 K76 K64 H76 H64 E76 E64 B76 B64">
    <cfRule type="top10" dxfId="1292" priority="89" bottom="1" rank="1"/>
    <cfRule type="top10" dxfId="1291" priority="90" rank="1"/>
  </conditionalFormatting>
  <conditionalFormatting sqref="Q46 Q58 N70 N58 K70 K58 H70 H58 E70 E58 B70 B58">
    <cfRule type="top10" dxfId="1290" priority="87" bottom="1" rank="1"/>
    <cfRule type="top10" dxfId="1289" priority="88" rank="1"/>
  </conditionalFormatting>
  <conditionalFormatting sqref="Q47 Q59 N71 N59 K71 K59 H71 H59 E71 E59 B71 B59">
    <cfRule type="top10" dxfId="1288" priority="85" bottom="1" rank="1"/>
    <cfRule type="top10" dxfId="1287" priority="86" rank="1"/>
  </conditionalFormatting>
  <conditionalFormatting sqref="B48 E48 H48 K48 N48 Q48 Q60 N72 N60 K72 K60 H72 H60 E72 E60 B72 B60">
    <cfRule type="top10" dxfId="1286" priority="83" bottom="1" rank="1"/>
    <cfRule type="top10" dxfId="1285" priority="84" rank="1"/>
  </conditionalFormatting>
  <conditionalFormatting sqref="B5:B35">
    <cfRule type="top10" dxfId="1284" priority="137" bottom="1" rank="1"/>
    <cfRule type="top10" dxfId="1283" priority="138" rank="1"/>
  </conditionalFormatting>
  <conditionalFormatting sqref="C5:C35">
    <cfRule type="top10" dxfId="1282" priority="23" bottom="1" rank="1"/>
    <cfRule type="top10" dxfId="1281" priority="24" rank="1"/>
  </conditionalFormatting>
  <conditionalFormatting sqref="D5:D35">
    <cfRule type="top10" dxfId="1280" priority="21" bottom="1" rank="1"/>
    <cfRule type="top10" dxfId="1279" priority="22" rank="1"/>
  </conditionalFormatting>
  <conditionalFormatting sqref="E5:E35">
    <cfRule type="top10" dxfId="1278" priority="19" bottom="1" rank="1"/>
    <cfRule type="top10" dxfId="1277" priority="20" rank="1"/>
  </conditionalFormatting>
  <conditionalFormatting sqref="F5:F35">
    <cfRule type="top10" dxfId="1276" priority="17" bottom="1" rank="1"/>
    <cfRule type="top10" dxfId="1275" priority="18" rank="1"/>
  </conditionalFormatting>
  <conditionalFormatting sqref="G5:G35">
    <cfRule type="top10" dxfId="1274" priority="15" bottom="1" rank="1"/>
    <cfRule type="top10" dxfId="1273" priority="16" rank="1"/>
  </conditionalFormatting>
  <conditionalFormatting sqref="H5:H35">
    <cfRule type="top10" dxfId="1272" priority="13" bottom="1" rank="1"/>
    <cfRule type="top10" dxfId="1271" priority="14" rank="1"/>
  </conditionalFormatting>
  <conditionalFormatting sqref="I5:I35">
    <cfRule type="top10" dxfId="1270" priority="11" bottom="1" rank="1"/>
    <cfRule type="top10" dxfId="1269" priority="12" rank="1"/>
  </conditionalFormatting>
  <conditionalFormatting sqref="J5:J35">
    <cfRule type="top10" dxfId="1268" priority="9" bottom="1" rank="1"/>
    <cfRule type="top10" dxfId="1267" priority="10" rank="1"/>
  </conditionalFormatting>
  <conditionalFormatting sqref="K5:K35">
    <cfRule type="top10" dxfId="1266" priority="7" bottom="1" rank="1"/>
    <cfRule type="top10" dxfId="1265" priority="8" rank="1"/>
  </conditionalFormatting>
  <conditionalFormatting sqref="L5:L35">
    <cfRule type="top10" dxfId="1264" priority="5" bottom="1" rank="1"/>
    <cfRule type="top10" dxfId="1263" priority="6" rank="1"/>
  </conditionalFormatting>
  <conditionalFormatting sqref="M5:M35">
    <cfRule type="top10" dxfId="1262" priority="3" bottom="1" rank="1"/>
    <cfRule type="top10" dxfId="1261" priority="4" rank="1"/>
  </conditionalFormatting>
  <conditionalFormatting sqref="N5:N35">
    <cfRule type="top10" dxfId="1260" priority="1" bottom="1" rank="1"/>
    <cfRule type="top10" dxfId="1259" priority="2" rank="1"/>
  </conditionalFormatting>
  <pageMargins left="0.7" right="0.7" top="0.75" bottom="0.75" header="0.3" footer="0.3"/>
  <pageSetup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A1:AJ47"/>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N27" sqref="N27:N28"/>
    </sheetView>
  </sheetViews>
  <sheetFormatPr defaultRowHeight="12.75" x14ac:dyDescent="0.2"/>
  <cols>
    <col min="1" max="1" width="9.85546875" style="148" bestFit="1" customWidth="1"/>
    <col min="2" max="13" width="7.7109375" style="1" customWidth="1"/>
    <col min="14" max="14" width="9.140625" style="169" bestFit="1" customWidth="1"/>
    <col min="16" max="36" width="9.140625" style="10"/>
  </cols>
  <sheetData>
    <row r="1" spans="1:27" ht="16.5" thickBot="1" x14ac:dyDescent="0.3">
      <c r="A1" s="248" t="s">
        <v>58</v>
      </c>
      <c r="B1" s="249"/>
      <c r="C1" s="249"/>
      <c r="D1" s="249"/>
      <c r="E1" s="250"/>
      <c r="F1" s="250"/>
      <c r="G1" s="250"/>
      <c r="H1" s="250"/>
      <c r="I1" s="250"/>
      <c r="J1" s="250"/>
      <c r="K1" s="250"/>
      <c r="L1" s="250"/>
      <c r="M1" s="250"/>
      <c r="N1" s="251"/>
    </row>
    <row r="2" spans="1:27" ht="13.5" thickBot="1" x14ac:dyDescent="0.25">
      <c r="A2" s="150" t="s">
        <v>137</v>
      </c>
      <c r="B2" s="40" t="s">
        <v>175</v>
      </c>
      <c r="C2" s="37" t="s">
        <v>464</v>
      </c>
      <c r="D2" s="38"/>
      <c r="E2" s="58"/>
      <c r="F2" s="68"/>
      <c r="G2" s="247" t="s">
        <v>80</v>
      </c>
      <c r="H2" s="247"/>
      <c r="I2" s="69"/>
      <c r="J2" s="71"/>
      <c r="K2" s="71"/>
      <c r="L2" s="71"/>
      <c r="M2" s="71"/>
      <c r="N2" s="167"/>
    </row>
    <row r="3" spans="1:27" ht="13.5" thickBot="1" x14ac:dyDescent="0.25">
      <c r="A3" s="151"/>
      <c r="B3" s="41" t="s">
        <v>176</v>
      </c>
      <c r="C3" s="36" t="s">
        <v>465</v>
      </c>
      <c r="D3" s="39"/>
      <c r="E3" s="41" t="s">
        <v>78</v>
      </c>
      <c r="F3" s="65">
        <v>1135.0000000000002</v>
      </c>
      <c r="G3" s="17"/>
      <c r="H3" s="66" t="s">
        <v>81</v>
      </c>
      <c r="I3" s="67">
        <v>345.94800000000004</v>
      </c>
      <c r="J3" s="20"/>
      <c r="K3" s="20"/>
      <c r="L3" s="20"/>
      <c r="M3" s="20"/>
      <c r="N3" s="168"/>
    </row>
    <row r="4" spans="1:27" ht="15.75" thickBot="1" x14ac:dyDescent="0.3">
      <c r="A4" s="149"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c r="P4" s="56"/>
      <c r="Q4" s="56"/>
      <c r="R4" s="56"/>
      <c r="S4" s="56"/>
      <c r="T4" s="56"/>
      <c r="U4" s="56"/>
      <c r="V4" s="56"/>
      <c r="W4" s="56"/>
      <c r="X4" s="56"/>
      <c r="Y4" s="56"/>
      <c r="Z4" s="56"/>
      <c r="AA4" s="56"/>
    </row>
    <row r="5" spans="1:27" ht="14.25" x14ac:dyDescent="0.2">
      <c r="A5" s="152">
        <v>2000</v>
      </c>
      <c r="B5" s="98" t="s">
        <v>60</v>
      </c>
      <c r="C5" s="98" t="s">
        <v>60</v>
      </c>
      <c r="D5" s="98" t="s">
        <v>60</v>
      </c>
      <c r="E5" s="98" t="s">
        <v>60</v>
      </c>
      <c r="F5" s="98" t="s">
        <v>60</v>
      </c>
      <c r="G5" s="98" t="s">
        <v>60</v>
      </c>
      <c r="H5" s="98" t="s">
        <v>60</v>
      </c>
      <c r="I5" s="98" t="s">
        <v>60</v>
      </c>
      <c r="J5" s="98" t="s">
        <v>60</v>
      </c>
      <c r="K5" s="98">
        <v>299.72000000000003</v>
      </c>
      <c r="L5" s="98">
        <v>137.16</v>
      </c>
      <c r="M5" s="98">
        <v>223.51999999999998</v>
      </c>
      <c r="N5" s="176" t="str">
        <f t="shared" ref="N5:N13" si="0">IF(COUNT(B5:M5)=12,SUM(B5:M5),"")</f>
        <v/>
      </c>
      <c r="O5" s="144"/>
      <c r="P5" s="13"/>
    </row>
    <row r="6" spans="1:27" ht="14.25" x14ac:dyDescent="0.2">
      <c r="A6" s="152">
        <v>2001</v>
      </c>
      <c r="B6" s="98">
        <v>38.099999999999994</v>
      </c>
      <c r="C6" s="98">
        <v>0</v>
      </c>
      <c r="D6" s="98">
        <v>33.020000000000003</v>
      </c>
      <c r="E6" s="98">
        <v>30.479999999999997</v>
      </c>
      <c r="F6" s="98">
        <v>154.94000000000003</v>
      </c>
      <c r="G6" s="98">
        <v>182.88</v>
      </c>
      <c r="H6" s="98">
        <v>121.92000000000003</v>
      </c>
      <c r="I6" s="98">
        <v>200.66000000000003</v>
      </c>
      <c r="J6" s="98">
        <v>170.18</v>
      </c>
      <c r="K6" s="98">
        <v>279.40000000000003</v>
      </c>
      <c r="L6" s="98">
        <v>205.74</v>
      </c>
      <c r="M6" s="98">
        <v>180.34000000000003</v>
      </c>
      <c r="N6" s="174">
        <f t="shared" si="0"/>
        <v>1597.6600000000003</v>
      </c>
      <c r="O6" s="144">
        <f t="shared" ref="O6:O18" si="1">RANK(N6,N$5:N$34,0)</f>
        <v>20</v>
      </c>
    </row>
    <row r="7" spans="1:27" ht="14.25" x14ac:dyDescent="0.2">
      <c r="A7" s="152">
        <v>2002</v>
      </c>
      <c r="B7" s="98">
        <v>88.9</v>
      </c>
      <c r="C7" s="98">
        <v>15.239999999999998</v>
      </c>
      <c r="D7" s="98">
        <v>35.56</v>
      </c>
      <c r="E7" s="98">
        <v>238.76000000000002</v>
      </c>
      <c r="F7" s="98">
        <v>139.69999999999999</v>
      </c>
      <c r="G7" s="98">
        <v>157.47999999999996</v>
      </c>
      <c r="H7" s="98">
        <v>256.53999999999996</v>
      </c>
      <c r="I7" s="98">
        <v>254</v>
      </c>
      <c r="J7" s="98">
        <v>269.24</v>
      </c>
      <c r="K7" s="98">
        <v>264.16000000000003</v>
      </c>
      <c r="L7" s="98">
        <v>447.03999999999996</v>
      </c>
      <c r="M7" s="98">
        <v>20.319999999999997</v>
      </c>
      <c r="N7" s="174">
        <f t="shared" si="0"/>
        <v>2186.94</v>
      </c>
      <c r="O7" s="144">
        <f t="shared" si="1"/>
        <v>10</v>
      </c>
    </row>
    <row r="8" spans="1:27" ht="14.25" x14ac:dyDescent="0.2">
      <c r="A8" s="152">
        <v>2003</v>
      </c>
      <c r="B8" s="98">
        <v>17.779999999999998</v>
      </c>
      <c r="C8" s="98">
        <v>10.16</v>
      </c>
      <c r="D8" s="98">
        <v>7.62</v>
      </c>
      <c r="E8" s="98">
        <v>137.16</v>
      </c>
      <c r="F8" s="98">
        <v>271.78000000000009</v>
      </c>
      <c r="G8" s="98">
        <v>254.00000000000003</v>
      </c>
      <c r="H8" s="98">
        <v>215.9</v>
      </c>
      <c r="I8" s="98">
        <v>292.10000000000002</v>
      </c>
      <c r="J8" s="98">
        <v>195.58</v>
      </c>
      <c r="K8" s="98">
        <v>363.21999999999991</v>
      </c>
      <c r="L8" s="98">
        <v>365.76</v>
      </c>
      <c r="M8" s="98">
        <v>289.56</v>
      </c>
      <c r="N8" s="174">
        <f t="shared" si="0"/>
        <v>2420.6199999999994</v>
      </c>
      <c r="O8" s="144">
        <f t="shared" si="1"/>
        <v>6</v>
      </c>
    </row>
    <row r="9" spans="1:27" ht="14.25" x14ac:dyDescent="0.2">
      <c r="A9" s="152">
        <v>2004</v>
      </c>
      <c r="B9" s="98">
        <v>50.8</v>
      </c>
      <c r="C9" s="98">
        <v>7.62</v>
      </c>
      <c r="D9" s="98">
        <v>35.559999999999995</v>
      </c>
      <c r="E9" s="98">
        <v>137.16</v>
      </c>
      <c r="F9" s="98">
        <v>347.98000000000008</v>
      </c>
      <c r="G9" s="98">
        <v>172.72</v>
      </c>
      <c r="H9" s="98">
        <v>147.32</v>
      </c>
      <c r="I9" s="98">
        <v>223.52</v>
      </c>
      <c r="J9" s="98">
        <v>241.3</v>
      </c>
      <c r="K9" s="98">
        <v>236.22000000000003</v>
      </c>
      <c r="L9" s="98">
        <v>213.36000000000004</v>
      </c>
      <c r="M9" s="98">
        <v>71.11999999999999</v>
      </c>
      <c r="N9" s="174">
        <f t="shared" si="0"/>
        <v>1884.68</v>
      </c>
      <c r="O9" s="144">
        <f t="shared" si="1"/>
        <v>16</v>
      </c>
    </row>
    <row r="10" spans="1:27" ht="14.25" x14ac:dyDescent="0.2">
      <c r="A10" s="152">
        <v>2005</v>
      </c>
      <c r="B10" s="98">
        <v>137.16000000000003</v>
      </c>
      <c r="C10" s="98">
        <v>38.1</v>
      </c>
      <c r="D10" s="98">
        <v>60.959999999999994</v>
      </c>
      <c r="E10" s="98">
        <v>55.879999999999995</v>
      </c>
      <c r="F10" s="98">
        <v>302.26000000000005</v>
      </c>
      <c r="G10" s="98">
        <v>335.28</v>
      </c>
      <c r="H10" s="98">
        <v>175.26</v>
      </c>
      <c r="I10" s="98">
        <v>226.06</v>
      </c>
      <c r="J10" s="98">
        <v>325.12</v>
      </c>
      <c r="K10" s="98">
        <v>246.38</v>
      </c>
      <c r="L10" s="98">
        <v>121.91999999999999</v>
      </c>
      <c r="M10" s="98">
        <v>60.959999999999994</v>
      </c>
      <c r="N10" s="174">
        <f t="shared" si="0"/>
        <v>2085.34</v>
      </c>
      <c r="O10" s="144">
        <f t="shared" si="1"/>
        <v>12</v>
      </c>
    </row>
    <row r="11" spans="1:27" ht="14.25" x14ac:dyDescent="0.2">
      <c r="A11" s="152">
        <v>2006</v>
      </c>
      <c r="B11" s="98">
        <v>50.79999999999999</v>
      </c>
      <c r="C11" s="98">
        <v>45.719999999999992</v>
      </c>
      <c r="D11" s="98">
        <v>81.280000000000015</v>
      </c>
      <c r="E11" s="98">
        <v>185.42</v>
      </c>
      <c r="F11" s="98">
        <v>350.52000000000004</v>
      </c>
      <c r="G11" s="98">
        <v>144.78000000000003</v>
      </c>
      <c r="H11" s="98">
        <v>337.82</v>
      </c>
      <c r="I11" s="98">
        <v>434.34000000000009</v>
      </c>
      <c r="J11" s="98">
        <v>337.82000000000005</v>
      </c>
      <c r="K11" s="98">
        <v>149.86000000000001</v>
      </c>
      <c r="L11" s="98">
        <v>500.38000000000005</v>
      </c>
      <c r="M11" s="98">
        <v>116.84000000000003</v>
      </c>
      <c r="N11" s="174">
        <f t="shared" si="0"/>
        <v>2735.5800000000004</v>
      </c>
      <c r="O11" s="144">
        <f t="shared" si="1"/>
        <v>3</v>
      </c>
    </row>
    <row r="12" spans="1:27" ht="14.25" x14ac:dyDescent="0.2">
      <c r="A12" s="152">
        <v>2007</v>
      </c>
      <c r="B12" s="98">
        <v>5.08</v>
      </c>
      <c r="C12" s="98">
        <v>7.62</v>
      </c>
      <c r="D12" s="98">
        <v>25.4</v>
      </c>
      <c r="E12" s="98">
        <v>200</v>
      </c>
      <c r="F12" s="98">
        <v>455</v>
      </c>
      <c r="G12" s="98">
        <v>193</v>
      </c>
      <c r="H12" s="98">
        <v>325</v>
      </c>
      <c r="I12" s="98">
        <v>272</v>
      </c>
      <c r="J12" s="98">
        <v>266</v>
      </c>
      <c r="K12" s="98">
        <v>278</v>
      </c>
      <c r="L12" s="98">
        <v>199</v>
      </c>
      <c r="M12" s="98">
        <v>260</v>
      </c>
      <c r="N12" s="174">
        <f t="shared" si="0"/>
        <v>2486.1</v>
      </c>
      <c r="O12" s="144">
        <f t="shared" si="1"/>
        <v>4</v>
      </c>
    </row>
    <row r="13" spans="1:27" ht="14.25" x14ac:dyDescent="0.2">
      <c r="A13" s="152">
        <v>2008</v>
      </c>
      <c r="B13" s="98">
        <v>38</v>
      </c>
      <c r="C13" s="98">
        <v>22</v>
      </c>
      <c r="D13" s="98">
        <v>10</v>
      </c>
      <c r="E13" s="98">
        <v>12</v>
      </c>
      <c r="F13" s="98">
        <v>176</v>
      </c>
      <c r="G13" s="98">
        <v>183</v>
      </c>
      <c r="H13" s="98">
        <v>248</v>
      </c>
      <c r="I13" s="98">
        <v>308</v>
      </c>
      <c r="J13" s="98">
        <v>259</v>
      </c>
      <c r="K13" s="98">
        <v>215</v>
      </c>
      <c r="L13" s="98">
        <v>262</v>
      </c>
      <c r="M13" s="98">
        <v>39</v>
      </c>
      <c r="N13" s="174">
        <f t="shared" si="0"/>
        <v>1772</v>
      </c>
      <c r="O13" s="144">
        <f t="shared" si="1"/>
        <v>19</v>
      </c>
    </row>
    <row r="14" spans="1:27" ht="14.25" x14ac:dyDescent="0.2">
      <c r="A14" s="152">
        <v>2009</v>
      </c>
      <c r="B14" s="98">
        <v>34</v>
      </c>
      <c r="C14" s="98">
        <v>38</v>
      </c>
      <c r="D14" s="98">
        <v>47</v>
      </c>
      <c r="E14" s="98">
        <v>27</v>
      </c>
      <c r="F14" s="98">
        <v>266</v>
      </c>
      <c r="G14" s="98">
        <v>274</v>
      </c>
      <c r="H14" s="98">
        <v>180</v>
      </c>
      <c r="I14" s="98">
        <v>169</v>
      </c>
      <c r="J14" s="98">
        <v>178</v>
      </c>
      <c r="K14" s="98">
        <v>322</v>
      </c>
      <c r="L14" s="98">
        <v>375</v>
      </c>
      <c r="M14" s="98">
        <v>90</v>
      </c>
      <c r="N14" s="174">
        <f t="shared" ref="N14:N24" si="2">IF(COUNT(B14:M14)=12,SUM(B14:M14),"")</f>
        <v>2000</v>
      </c>
      <c r="O14" s="144">
        <f t="shared" si="1"/>
        <v>14</v>
      </c>
    </row>
    <row r="15" spans="1:27" ht="14.25" x14ac:dyDescent="0.2">
      <c r="A15" s="152">
        <v>2010</v>
      </c>
      <c r="B15" s="98">
        <v>28</v>
      </c>
      <c r="C15" s="98">
        <v>38</v>
      </c>
      <c r="D15" s="98">
        <v>60</v>
      </c>
      <c r="E15" s="98">
        <v>205</v>
      </c>
      <c r="F15" s="98">
        <v>133</v>
      </c>
      <c r="G15" s="98">
        <v>119</v>
      </c>
      <c r="H15" s="98">
        <v>150</v>
      </c>
      <c r="I15" s="98">
        <v>405</v>
      </c>
      <c r="J15" s="98">
        <v>242</v>
      </c>
      <c r="K15" s="98">
        <v>373</v>
      </c>
      <c r="L15" s="98">
        <v>412</v>
      </c>
      <c r="M15" s="98">
        <v>677</v>
      </c>
      <c r="N15" s="174">
        <f t="shared" si="2"/>
        <v>2842</v>
      </c>
      <c r="O15" s="144">
        <f t="shared" si="1"/>
        <v>1</v>
      </c>
    </row>
    <row r="16" spans="1:27" ht="14.25" x14ac:dyDescent="0.2">
      <c r="A16" s="152">
        <v>2011</v>
      </c>
      <c r="B16" s="98">
        <v>86</v>
      </c>
      <c r="C16" s="98">
        <v>46</v>
      </c>
      <c r="D16" s="98">
        <v>77</v>
      </c>
      <c r="E16" s="98">
        <v>214</v>
      </c>
      <c r="F16" s="98">
        <v>257</v>
      </c>
      <c r="G16" s="98">
        <v>213</v>
      </c>
      <c r="H16" s="98">
        <v>303</v>
      </c>
      <c r="I16" s="98">
        <v>236</v>
      </c>
      <c r="J16" s="98">
        <v>294</v>
      </c>
      <c r="K16" s="98">
        <v>252</v>
      </c>
      <c r="L16" s="98">
        <v>343</v>
      </c>
      <c r="M16" s="98">
        <v>132</v>
      </c>
      <c r="N16" s="174">
        <f t="shared" si="2"/>
        <v>2453</v>
      </c>
      <c r="O16" s="144">
        <f t="shared" si="1"/>
        <v>5</v>
      </c>
    </row>
    <row r="17" spans="1:15" ht="14.25" x14ac:dyDescent="0.2">
      <c r="A17" s="152">
        <v>2012</v>
      </c>
      <c r="B17" s="98">
        <v>38</v>
      </c>
      <c r="C17" s="98">
        <v>5</v>
      </c>
      <c r="D17" s="98">
        <v>41</v>
      </c>
      <c r="E17" s="98">
        <v>295</v>
      </c>
      <c r="F17" s="98">
        <v>182</v>
      </c>
      <c r="G17" s="98">
        <v>122</v>
      </c>
      <c r="H17" s="98">
        <v>158</v>
      </c>
      <c r="I17" s="98">
        <v>367</v>
      </c>
      <c r="J17" s="98">
        <v>215</v>
      </c>
      <c r="K17" s="98">
        <v>253</v>
      </c>
      <c r="L17" s="98">
        <v>705</v>
      </c>
      <c r="M17" s="98">
        <v>385</v>
      </c>
      <c r="N17" s="174">
        <f t="shared" si="2"/>
        <v>2766</v>
      </c>
      <c r="O17" s="144">
        <f t="shared" si="1"/>
        <v>2</v>
      </c>
    </row>
    <row r="18" spans="1:15" ht="14.25" x14ac:dyDescent="0.2">
      <c r="A18" s="152">
        <v>2013</v>
      </c>
      <c r="B18" s="98">
        <v>1</v>
      </c>
      <c r="C18" s="98">
        <v>19</v>
      </c>
      <c r="D18" s="98">
        <v>75</v>
      </c>
      <c r="E18" s="98">
        <v>82</v>
      </c>
      <c r="F18" s="98">
        <v>288</v>
      </c>
      <c r="G18" s="98">
        <v>128</v>
      </c>
      <c r="H18" s="98">
        <v>212</v>
      </c>
      <c r="I18" s="98">
        <v>281</v>
      </c>
      <c r="J18" s="98">
        <v>152</v>
      </c>
      <c r="K18" s="98">
        <v>244</v>
      </c>
      <c r="L18" s="98">
        <v>203</v>
      </c>
      <c r="M18" s="98">
        <v>191</v>
      </c>
      <c r="N18" s="174">
        <f t="shared" si="2"/>
        <v>1876</v>
      </c>
      <c r="O18" s="144">
        <f t="shared" si="1"/>
        <v>18</v>
      </c>
    </row>
    <row r="19" spans="1:15" x14ac:dyDescent="0.2">
      <c r="A19" s="152">
        <v>2014</v>
      </c>
      <c r="B19" s="98">
        <v>22</v>
      </c>
      <c r="C19" s="98">
        <v>9</v>
      </c>
      <c r="D19" s="98">
        <v>23</v>
      </c>
      <c r="E19" s="98">
        <v>196</v>
      </c>
      <c r="F19" s="98">
        <v>266</v>
      </c>
      <c r="G19" s="98">
        <v>159</v>
      </c>
      <c r="H19" s="98">
        <v>68</v>
      </c>
      <c r="I19" s="98">
        <v>218.2</v>
      </c>
      <c r="J19" s="98">
        <v>263</v>
      </c>
      <c r="K19" s="98">
        <v>383</v>
      </c>
      <c r="L19" s="98"/>
      <c r="M19" s="98">
        <v>162</v>
      </c>
      <c r="N19" s="174"/>
    </row>
    <row r="20" spans="1:15" ht="14.25" x14ac:dyDescent="0.2">
      <c r="A20" s="152">
        <v>2015</v>
      </c>
      <c r="B20" s="98">
        <v>74</v>
      </c>
      <c r="C20" s="98">
        <v>25</v>
      </c>
      <c r="D20" s="98">
        <v>3</v>
      </c>
      <c r="E20" s="98">
        <v>93</v>
      </c>
      <c r="F20" s="98">
        <v>180</v>
      </c>
      <c r="G20" s="98">
        <v>148</v>
      </c>
      <c r="H20" s="98">
        <v>100</v>
      </c>
      <c r="I20" s="98">
        <v>121</v>
      </c>
      <c r="J20" s="98">
        <v>205</v>
      </c>
      <c r="K20" s="98">
        <v>255</v>
      </c>
      <c r="L20" s="98">
        <v>332</v>
      </c>
      <c r="M20" s="98">
        <v>21</v>
      </c>
      <c r="N20" s="174">
        <f t="shared" si="2"/>
        <v>1557</v>
      </c>
      <c r="O20" s="144">
        <f>RANK(N20,N$5:N$34,0)</f>
        <v>21</v>
      </c>
    </row>
    <row r="21" spans="1:15" x14ac:dyDescent="0.2">
      <c r="A21" s="138">
        <v>2016</v>
      </c>
      <c r="B21" s="98">
        <v>27</v>
      </c>
      <c r="C21" s="98">
        <v>11</v>
      </c>
      <c r="D21" s="98">
        <v>7</v>
      </c>
      <c r="E21" s="98">
        <v>57</v>
      </c>
      <c r="F21" s="98"/>
      <c r="G21" s="98">
        <v>285</v>
      </c>
      <c r="H21" s="98">
        <v>144</v>
      </c>
      <c r="I21" s="98">
        <v>130</v>
      </c>
      <c r="J21" s="98"/>
      <c r="K21" s="98">
        <v>383</v>
      </c>
      <c r="L21" s="98">
        <v>405</v>
      </c>
      <c r="M21" s="98">
        <v>108</v>
      </c>
      <c r="N21" s="174"/>
    </row>
    <row r="22" spans="1:15" ht="14.25" x14ac:dyDescent="0.2">
      <c r="A22" s="138">
        <v>2017</v>
      </c>
      <c r="B22" s="98">
        <v>7</v>
      </c>
      <c r="C22" s="98">
        <v>7</v>
      </c>
      <c r="D22" s="98">
        <v>64</v>
      </c>
      <c r="E22" s="98">
        <v>97</v>
      </c>
      <c r="F22" s="98">
        <v>336</v>
      </c>
      <c r="G22" s="98">
        <v>86</v>
      </c>
      <c r="H22" s="98">
        <v>228</v>
      </c>
      <c r="I22" s="98">
        <v>206</v>
      </c>
      <c r="J22" s="98">
        <v>232</v>
      </c>
      <c r="K22" s="98">
        <v>124</v>
      </c>
      <c r="L22" s="98">
        <v>207</v>
      </c>
      <c r="M22" s="98">
        <v>283</v>
      </c>
      <c r="N22" s="174">
        <f t="shared" si="2"/>
        <v>1877</v>
      </c>
      <c r="O22" s="144">
        <f>RANK(N22,N$5:N$34,0)</f>
        <v>17</v>
      </c>
    </row>
    <row r="23" spans="1:15" ht="14.25" x14ac:dyDescent="0.2">
      <c r="A23" s="138">
        <v>2018</v>
      </c>
      <c r="B23" s="98">
        <v>379</v>
      </c>
      <c r="C23" s="98">
        <v>3</v>
      </c>
      <c r="D23" s="98">
        <v>97</v>
      </c>
      <c r="E23" s="98">
        <v>121</v>
      </c>
      <c r="F23" s="98">
        <v>237</v>
      </c>
      <c r="G23" s="98">
        <v>299</v>
      </c>
      <c r="H23" s="98">
        <v>184</v>
      </c>
      <c r="I23" s="98">
        <v>86</v>
      </c>
      <c r="J23" s="98">
        <v>317</v>
      </c>
      <c r="K23" s="98">
        <v>350</v>
      </c>
      <c r="L23" s="98">
        <v>310</v>
      </c>
      <c r="M23" s="98">
        <v>18</v>
      </c>
      <c r="N23" s="174">
        <f t="shared" si="2"/>
        <v>2401</v>
      </c>
      <c r="O23" s="144">
        <f>RANK(N23,N$5:N$34,0)</f>
        <v>7</v>
      </c>
    </row>
    <row r="24" spans="1:15" ht="14.25" x14ac:dyDescent="0.2">
      <c r="A24" s="138">
        <v>2019</v>
      </c>
      <c r="B24" s="170">
        <v>20</v>
      </c>
      <c r="C24" s="98">
        <v>5</v>
      </c>
      <c r="D24" s="98">
        <v>7</v>
      </c>
      <c r="E24" s="98">
        <v>90</v>
      </c>
      <c r="F24" s="98">
        <v>236</v>
      </c>
      <c r="G24" s="98">
        <v>340</v>
      </c>
      <c r="H24" s="98">
        <v>238</v>
      </c>
      <c r="I24" s="98">
        <v>177</v>
      </c>
      <c r="J24" s="98">
        <v>219</v>
      </c>
      <c r="K24" s="98">
        <v>267</v>
      </c>
      <c r="L24" s="98">
        <v>253</v>
      </c>
      <c r="M24" s="98">
        <v>103</v>
      </c>
      <c r="N24" s="174">
        <f t="shared" si="2"/>
        <v>1955</v>
      </c>
      <c r="O24" s="144">
        <f>RANK(N24,N$5:N$34,0)</f>
        <v>15</v>
      </c>
    </row>
    <row r="25" spans="1:15" ht="14.25" x14ac:dyDescent="0.2">
      <c r="A25" s="138">
        <v>2020</v>
      </c>
      <c r="B25" s="3">
        <v>27</v>
      </c>
      <c r="C25" s="98">
        <v>24</v>
      </c>
      <c r="D25" s="98">
        <v>0</v>
      </c>
      <c r="E25" s="98">
        <v>106</v>
      </c>
      <c r="F25" s="98">
        <v>427</v>
      </c>
      <c r="G25" s="98">
        <v>235</v>
      </c>
      <c r="H25" s="98">
        <v>280</v>
      </c>
      <c r="I25" s="98">
        <v>121</v>
      </c>
      <c r="J25" s="98">
        <v>251</v>
      </c>
      <c r="K25" s="98">
        <v>242</v>
      </c>
      <c r="L25" s="98">
        <v>184</v>
      </c>
      <c r="M25" s="98">
        <v>168</v>
      </c>
      <c r="N25" s="174">
        <f t="shared" ref="N25" si="3">IF(COUNT(B25:M25)=12,SUM(B25:M25),"")</f>
        <v>2065</v>
      </c>
      <c r="O25" s="144">
        <f t="shared" ref="O25" si="4">RANK(N25,N$5:N$34,0)</f>
        <v>13</v>
      </c>
    </row>
    <row r="26" spans="1:15" ht="14.25" x14ac:dyDescent="0.2">
      <c r="A26" s="138">
        <v>2021</v>
      </c>
      <c r="B26" s="3">
        <v>17</v>
      </c>
      <c r="C26" s="3">
        <v>19</v>
      </c>
      <c r="D26" s="3">
        <v>66</v>
      </c>
      <c r="E26" s="3">
        <v>238</v>
      </c>
      <c r="F26" s="3">
        <v>304</v>
      </c>
      <c r="G26" s="3">
        <v>363</v>
      </c>
      <c r="H26" s="3">
        <v>236</v>
      </c>
      <c r="I26" s="3">
        <v>224</v>
      </c>
      <c r="J26" s="3">
        <v>144</v>
      </c>
      <c r="K26" s="3">
        <v>372</v>
      </c>
      <c r="L26" s="3">
        <v>222</v>
      </c>
      <c r="M26" s="3">
        <v>114</v>
      </c>
      <c r="N26" s="174">
        <f t="shared" ref="N26" si="5">IF(COUNT(B26:M26)=12,SUM(B26:M26),"")</f>
        <v>2319</v>
      </c>
      <c r="O26" s="144">
        <f t="shared" ref="O26" si="6">RANK(N26,N$5:N$34,0)</f>
        <v>9</v>
      </c>
    </row>
    <row r="27" spans="1:15" ht="14.25" x14ac:dyDescent="0.2">
      <c r="A27" s="138">
        <v>2022</v>
      </c>
      <c r="B27" s="3">
        <v>29</v>
      </c>
      <c r="C27" s="3">
        <v>28</v>
      </c>
      <c r="D27" s="3">
        <v>192</v>
      </c>
      <c r="E27" s="3">
        <v>270</v>
      </c>
      <c r="F27" s="3">
        <v>158</v>
      </c>
      <c r="G27" s="3">
        <v>244</v>
      </c>
      <c r="H27" s="3">
        <v>232</v>
      </c>
      <c r="I27" s="3">
        <v>383</v>
      </c>
      <c r="J27" s="3">
        <v>187</v>
      </c>
      <c r="K27" s="3">
        <v>319</v>
      </c>
      <c r="L27" s="3">
        <v>267</v>
      </c>
      <c r="M27" s="3">
        <v>28</v>
      </c>
      <c r="N27" s="174">
        <f t="shared" ref="N27:N28" si="7">IF(COUNT(B27:M27)=12,SUM(B27:M27),"")</f>
        <v>2337</v>
      </c>
      <c r="O27" s="144">
        <f t="shared" ref="O27:O28" si="8">RANK(N27,N$5:N$34,0)</f>
        <v>8</v>
      </c>
    </row>
    <row r="28" spans="1:15" ht="14.25" x14ac:dyDescent="0.2">
      <c r="A28" s="138">
        <v>2023</v>
      </c>
      <c r="B28" s="3">
        <v>82</v>
      </c>
      <c r="C28" s="3">
        <v>2</v>
      </c>
      <c r="D28" s="3">
        <v>12</v>
      </c>
      <c r="E28" s="3">
        <v>19</v>
      </c>
      <c r="F28" s="3">
        <v>172</v>
      </c>
      <c r="G28" s="3">
        <v>92</v>
      </c>
      <c r="H28" s="3">
        <v>160</v>
      </c>
      <c r="I28" s="3">
        <v>123</v>
      </c>
      <c r="J28" s="3">
        <v>125</v>
      </c>
      <c r="K28" s="3">
        <v>211</v>
      </c>
      <c r="L28" s="3">
        <v>267</v>
      </c>
      <c r="M28" s="3">
        <v>69</v>
      </c>
      <c r="N28" s="174">
        <f t="shared" si="7"/>
        <v>1334</v>
      </c>
      <c r="O28" s="144">
        <f t="shared" si="8"/>
        <v>22</v>
      </c>
    </row>
    <row r="29" spans="1:15" ht="14.25" x14ac:dyDescent="0.2">
      <c r="A29" s="138">
        <v>2024</v>
      </c>
      <c r="B29" s="3"/>
      <c r="C29" s="98"/>
      <c r="D29" s="98"/>
      <c r="E29" s="98"/>
      <c r="F29" s="98"/>
      <c r="G29" s="98"/>
      <c r="H29" s="98"/>
      <c r="I29" s="98"/>
      <c r="J29" s="98"/>
      <c r="K29" s="98"/>
      <c r="L29" s="98"/>
      <c r="M29" s="98"/>
      <c r="N29" s="174"/>
      <c r="O29" s="144"/>
    </row>
    <row r="30" spans="1:15" ht="14.25" x14ac:dyDescent="0.2">
      <c r="A30" s="138">
        <v>2025</v>
      </c>
      <c r="B30" s="3"/>
      <c r="C30" s="98"/>
      <c r="D30" s="98"/>
      <c r="E30" s="98"/>
      <c r="F30" s="98"/>
      <c r="G30" s="98"/>
      <c r="H30" s="98"/>
      <c r="I30" s="98"/>
      <c r="J30" s="98"/>
      <c r="K30" s="98"/>
      <c r="L30" s="98"/>
      <c r="M30" s="98"/>
      <c r="N30" s="174"/>
      <c r="O30" s="144"/>
    </row>
    <row r="31" spans="1:15" ht="14.25" x14ac:dyDescent="0.2">
      <c r="A31" s="138">
        <v>2026</v>
      </c>
      <c r="B31" s="3"/>
      <c r="C31" s="98"/>
      <c r="D31" s="98"/>
      <c r="E31" s="98"/>
      <c r="F31" s="98"/>
      <c r="G31" s="98"/>
      <c r="H31" s="98"/>
      <c r="I31" s="98"/>
      <c r="J31" s="98"/>
      <c r="K31" s="98"/>
      <c r="L31" s="98"/>
      <c r="M31" s="98"/>
      <c r="N31" s="174"/>
      <c r="O31" s="144"/>
    </row>
    <row r="32" spans="1:15" ht="13.5" thickBot="1" x14ac:dyDescent="0.25">
      <c r="A32" s="153"/>
      <c r="B32" s="98"/>
      <c r="C32" s="98"/>
      <c r="D32" s="98"/>
      <c r="E32" s="98"/>
      <c r="F32" s="98"/>
      <c r="G32" s="98"/>
      <c r="H32" s="98"/>
      <c r="I32" s="98"/>
      <c r="J32" s="98"/>
      <c r="K32" s="98"/>
      <c r="L32" s="98"/>
      <c r="M32" s="98"/>
      <c r="N32" s="175"/>
    </row>
    <row r="33" spans="1:14" x14ac:dyDescent="0.2">
      <c r="A33" s="147" t="s">
        <v>603</v>
      </c>
      <c r="B33" s="105">
        <f>AVERAGE(B5:B32)</f>
        <v>56.418260869565209</v>
      </c>
      <c r="C33" s="105">
        <f>AVERAGE(C5:C32)</f>
        <v>18.498260869565218</v>
      </c>
      <c r="D33" s="105">
        <f t="shared" ref="D33:N33" si="9">AVERAGE(D5:D32)</f>
        <v>46.104347826086958</v>
      </c>
      <c r="E33" s="105">
        <f t="shared" si="9"/>
        <v>135.08086956521737</v>
      </c>
      <c r="F33" s="105">
        <f t="shared" si="9"/>
        <v>256.37181818181818</v>
      </c>
      <c r="G33" s="105">
        <f t="shared" si="9"/>
        <v>205.65826086956523</v>
      </c>
      <c r="H33" s="105">
        <f t="shared" si="9"/>
        <v>204.38086956521741</v>
      </c>
      <c r="I33" s="105">
        <f t="shared" si="9"/>
        <v>237.29913043478263</v>
      </c>
      <c r="J33" s="105">
        <f t="shared" si="9"/>
        <v>231.28363636363636</v>
      </c>
      <c r="K33" s="105">
        <f t="shared" si="9"/>
        <v>278.41500000000002</v>
      </c>
      <c r="L33" s="105">
        <f t="shared" si="9"/>
        <v>301.62434782608699</v>
      </c>
      <c r="M33" s="105">
        <f t="shared" si="9"/>
        <v>158.7775</v>
      </c>
      <c r="N33" s="105">
        <f t="shared" si="9"/>
        <v>2140.52</v>
      </c>
    </row>
    <row r="34" spans="1:14" x14ac:dyDescent="0.2">
      <c r="A34" s="148" t="s">
        <v>604</v>
      </c>
      <c r="B34" s="3">
        <f>STDEV(B5:B32)</f>
        <v>77.473877336591457</v>
      </c>
      <c r="C34" s="3">
        <f>STDEV(C5:C32)</f>
        <v>14.510607922912465</v>
      </c>
      <c r="D34" s="3">
        <f t="shared" ref="D34:N34" si="10">STDEV(D5:D32)</f>
        <v>42.855508591087684</v>
      </c>
      <c r="E34" s="3">
        <f t="shared" si="10"/>
        <v>85.129553564661549</v>
      </c>
      <c r="F34" s="3">
        <f t="shared" si="10"/>
        <v>90.63062630870553</v>
      </c>
      <c r="G34" s="3">
        <f t="shared" si="10"/>
        <v>81.348801167462767</v>
      </c>
      <c r="H34" s="3">
        <f t="shared" si="10"/>
        <v>70.12853587993996</v>
      </c>
      <c r="I34" s="3">
        <f t="shared" si="10"/>
        <v>95.915790998384892</v>
      </c>
      <c r="J34" s="3">
        <f t="shared" si="10"/>
        <v>58.787896919709901</v>
      </c>
      <c r="K34" s="3">
        <f t="shared" si="10"/>
        <v>69.899876033975971</v>
      </c>
      <c r="L34" s="3">
        <f t="shared" si="10"/>
        <v>133.22560959877202</v>
      </c>
      <c r="M34" s="3">
        <f t="shared" si="10"/>
        <v>147.13736490096593</v>
      </c>
      <c r="N34" s="114">
        <f t="shared" si="10"/>
        <v>410.03894385777653</v>
      </c>
    </row>
    <row r="35" spans="1:14" x14ac:dyDescent="0.2">
      <c r="A35" s="148" t="s">
        <v>605</v>
      </c>
      <c r="B35" s="3">
        <f>B34/B33*100</f>
        <v>137.3205698695769</v>
      </c>
      <c r="C35" s="3">
        <f>C34/C33*100</f>
        <v>78.443092706009182</v>
      </c>
      <c r="D35" s="3">
        <f t="shared" ref="D35:N35" si="11">D34/D33*100</f>
        <v>92.953290984064196</v>
      </c>
      <c r="E35" s="3">
        <f t="shared" si="11"/>
        <v>63.021176750391582</v>
      </c>
      <c r="F35" s="3">
        <f t="shared" si="11"/>
        <v>35.351243733205706</v>
      </c>
      <c r="G35" s="3">
        <f t="shared" si="11"/>
        <v>39.555328739776066</v>
      </c>
      <c r="H35" s="3">
        <f t="shared" si="11"/>
        <v>34.312671253980611</v>
      </c>
      <c r="I35" s="3">
        <f t="shared" si="11"/>
        <v>40.419781910977385</v>
      </c>
      <c r="J35" s="3">
        <f t="shared" si="11"/>
        <v>25.418096084964898</v>
      </c>
      <c r="K35" s="3">
        <f t="shared" si="11"/>
        <v>25.106361379227398</v>
      </c>
      <c r="L35" s="3">
        <f t="shared" si="11"/>
        <v>44.169381735584665</v>
      </c>
      <c r="M35" s="3">
        <f t="shared" si="11"/>
        <v>92.668901387769637</v>
      </c>
      <c r="N35" s="114">
        <f t="shared" si="11"/>
        <v>19.15604357155161</v>
      </c>
    </row>
    <row r="36" spans="1:14" x14ac:dyDescent="0.2">
      <c r="A36" s="148" t="s">
        <v>606</v>
      </c>
      <c r="B36" s="3">
        <f>MIN(B5:B32)</f>
        <v>1</v>
      </c>
      <c r="C36" s="3">
        <f>MIN(C5:C32)</f>
        <v>0</v>
      </c>
      <c r="D36" s="3">
        <f t="shared" ref="D36:N36" si="12">MIN(D5:D32)</f>
        <v>0</v>
      </c>
      <c r="E36" s="3">
        <f t="shared" si="12"/>
        <v>12</v>
      </c>
      <c r="F36" s="3">
        <f t="shared" si="12"/>
        <v>133</v>
      </c>
      <c r="G36" s="3">
        <f t="shared" si="12"/>
        <v>86</v>
      </c>
      <c r="H36" s="3">
        <f t="shared" si="12"/>
        <v>68</v>
      </c>
      <c r="I36" s="3">
        <f t="shared" si="12"/>
        <v>86</v>
      </c>
      <c r="J36" s="3">
        <f t="shared" si="12"/>
        <v>125</v>
      </c>
      <c r="K36" s="3">
        <f t="shared" si="12"/>
        <v>124</v>
      </c>
      <c r="L36" s="3">
        <f t="shared" si="12"/>
        <v>121.91999999999999</v>
      </c>
      <c r="M36" s="3">
        <f t="shared" si="12"/>
        <v>18</v>
      </c>
      <c r="N36" s="114">
        <f t="shared" si="12"/>
        <v>1334</v>
      </c>
    </row>
    <row r="37" spans="1:14" x14ac:dyDescent="0.2">
      <c r="A37" s="148" t="s">
        <v>607</v>
      </c>
      <c r="B37">
        <f>MAX(B5:B32)</f>
        <v>379</v>
      </c>
      <c r="C37">
        <f>MAX(C5:C32)</f>
        <v>46</v>
      </c>
      <c r="D37">
        <f t="shared" ref="D37:N37" si="13">MAX(D5:D32)</f>
        <v>192</v>
      </c>
      <c r="E37">
        <f t="shared" si="13"/>
        <v>295</v>
      </c>
      <c r="F37">
        <f t="shared" si="13"/>
        <v>455</v>
      </c>
      <c r="G37">
        <f t="shared" si="13"/>
        <v>363</v>
      </c>
      <c r="H37">
        <f t="shared" si="13"/>
        <v>337.82</v>
      </c>
      <c r="I37">
        <f t="shared" si="13"/>
        <v>434.34000000000009</v>
      </c>
      <c r="J37">
        <f t="shared" si="13"/>
        <v>337.82000000000005</v>
      </c>
      <c r="K37">
        <f t="shared" si="13"/>
        <v>383</v>
      </c>
      <c r="L37">
        <f t="shared" si="13"/>
        <v>705</v>
      </c>
      <c r="M37">
        <f t="shared" si="13"/>
        <v>677</v>
      </c>
      <c r="N37" s="114">
        <f t="shared" si="13"/>
        <v>2842</v>
      </c>
    </row>
    <row r="38" spans="1:14" x14ac:dyDescent="0.2">
      <c r="A38" s="148" t="s">
        <v>608</v>
      </c>
      <c r="B38">
        <f>QUARTILE(B5:B32,1)</f>
        <v>21</v>
      </c>
      <c r="C38">
        <f>QUARTILE(C5:C32,1)</f>
        <v>7.3100000000000005</v>
      </c>
      <c r="D38">
        <f t="shared" ref="D38:N38" si="14">QUARTILE(D5:D32,1)</f>
        <v>11</v>
      </c>
      <c r="E38">
        <f t="shared" si="14"/>
        <v>69.5</v>
      </c>
      <c r="F38">
        <f t="shared" si="14"/>
        <v>177</v>
      </c>
      <c r="G38">
        <f t="shared" si="14"/>
        <v>146.39000000000001</v>
      </c>
      <c r="H38">
        <f t="shared" si="14"/>
        <v>154</v>
      </c>
      <c r="I38">
        <f t="shared" si="14"/>
        <v>173</v>
      </c>
      <c r="J38">
        <f t="shared" si="14"/>
        <v>189.14500000000001</v>
      </c>
      <c r="K38">
        <f t="shared" si="14"/>
        <v>243.5</v>
      </c>
      <c r="L38">
        <f t="shared" si="14"/>
        <v>206.37</v>
      </c>
      <c r="M38">
        <f t="shared" si="14"/>
        <v>66.989999999999995</v>
      </c>
      <c r="N38" s="103">
        <f t="shared" si="14"/>
        <v>1877</v>
      </c>
    </row>
    <row r="39" spans="1:14" x14ac:dyDescent="0.2">
      <c r="A39" s="148" t="s">
        <v>609</v>
      </c>
      <c r="B39">
        <f>QUARTILE(B5:B32,2)</f>
        <v>34</v>
      </c>
      <c r="C39">
        <f>QUARTILE(C5:C32,2)</f>
        <v>15.239999999999998</v>
      </c>
      <c r="D39">
        <f t="shared" ref="D39:N39" si="15">QUARTILE(D5:D32,2)</f>
        <v>35.56</v>
      </c>
      <c r="E39">
        <f t="shared" si="15"/>
        <v>121</v>
      </c>
      <c r="F39">
        <f t="shared" si="15"/>
        <v>261.5</v>
      </c>
      <c r="G39">
        <f t="shared" si="15"/>
        <v>183</v>
      </c>
      <c r="H39">
        <f t="shared" si="15"/>
        <v>212</v>
      </c>
      <c r="I39">
        <f t="shared" si="15"/>
        <v>224</v>
      </c>
      <c r="J39">
        <f t="shared" si="15"/>
        <v>236.65</v>
      </c>
      <c r="K39">
        <f t="shared" si="15"/>
        <v>265.58000000000004</v>
      </c>
      <c r="L39">
        <f t="shared" si="15"/>
        <v>267</v>
      </c>
      <c r="M39">
        <f t="shared" si="15"/>
        <v>115.42000000000002</v>
      </c>
      <c r="N39" s="103">
        <f t="shared" si="15"/>
        <v>2085.34</v>
      </c>
    </row>
    <row r="40" spans="1:14" x14ac:dyDescent="0.2">
      <c r="A40" s="148" t="s">
        <v>610</v>
      </c>
      <c r="B40">
        <f>QUARTILE(B5:B32,3)</f>
        <v>62.4</v>
      </c>
      <c r="C40">
        <f>QUARTILE(C5:C32,3)</f>
        <v>26.5</v>
      </c>
      <c r="D40">
        <f t="shared" ref="D40:N40" si="16">QUARTILE(D5:D32,3)</f>
        <v>65</v>
      </c>
      <c r="E40">
        <f t="shared" si="16"/>
        <v>202.5</v>
      </c>
      <c r="F40">
        <f t="shared" si="16"/>
        <v>303.565</v>
      </c>
      <c r="G40">
        <f t="shared" si="16"/>
        <v>264</v>
      </c>
      <c r="H40">
        <f t="shared" si="16"/>
        <v>243</v>
      </c>
      <c r="I40">
        <f t="shared" si="16"/>
        <v>286.55</v>
      </c>
      <c r="J40">
        <f t="shared" si="16"/>
        <v>265.25</v>
      </c>
      <c r="K40">
        <f t="shared" si="16"/>
        <v>329</v>
      </c>
      <c r="L40">
        <f t="shared" si="16"/>
        <v>370.38</v>
      </c>
      <c r="M40">
        <f t="shared" si="16"/>
        <v>199.13</v>
      </c>
      <c r="N40" s="103">
        <f t="shared" si="16"/>
        <v>2420.6199999999994</v>
      </c>
    </row>
    <row r="41" spans="1:14" x14ac:dyDescent="0.2">
      <c r="A41" s="148" t="s">
        <v>611</v>
      </c>
      <c r="B41">
        <f>RANK(B28,B5:B32,0)</f>
        <v>5</v>
      </c>
      <c r="C41">
        <f t="shared" ref="C41:N41" si="17">RANK(C28,C5:C32,0)</f>
        <v>22</v>
      </c>
      <c r="D41">
        <f t="shared" si="17"/>
        <v>17</v>
      </c>
      <c r="E41">
        <f t="shared" si="17"/>
        <v>22</v>
      </c>
      <c r="F41">
        <f t="shared" si="17"/>
        <v>18</v>
      </c>
      <c r="G41">
        <f t="shared" si="17"/>
        <v>22</v>
      </c>
      <c r="H41">
        <f t="shared" si="17"/>
        <v>16</v>
      </c>
      <c r="I41">
        <f t="shared" si="17"/>
        <v>20</v>
      </c>
      <c r="J41">
        <f t="shared" si="17"/>
        <v>22</v>
      </c>
      <c r="K41">
        <f t="shared" si="17"/>
        <v>22</v>
      </c>
      <c r="L41">
        <f t="shared" si="17"/>
        <v>11</v>
      </c>
      <c r="M41">
        <f t="shared" si="17"/>
        <v>18</v>
      </c>
      <c r="N41" s="103">
        <f t="shared" si="17"/>
        <v>21</v>
      </c>
    </row>
    <row r="42" spans="1:14" x14ac:dyDescent="0.2">
      <c r="A42" s="148" t="s">
        <v>612</v>
      </c>
      <c r="B42">
        <f>COUNT(B5:B32)</f>
        <v>23</v>
      </c>
      <c r="C42">
        <f>COUNT(C5:C32)</f>
        <v>23</v>
      </c>
      <c r="D42">
        <f t="shared" ref="D42:N42" si="18">COUNT(D5:D32)</f>
        <v>23</v>
      </c>
      <c r="E42">
        <f t="shared" si="18"/>
        <v>23</v>
      </c>
      <c r="F42">
        <f t="shared" si="18"/>
        <v>22</v>
      </c>
      <c r="G42">
        <f t="shared" si="18"/>
        <v>23</v>
      </c>
      <c r="H42">
        <f t="shared" si="18"/>
        <v>23</v>
      </c>
      <c r="I42">
        <f t="shared" si="18"/>
        <v>23</v>
      </c>
      <c r="J42">
        <f t="shared" si="18"/>
        <v>22</v>
      </c>
      <c r="K42">
        <f t="shared" si="18"/>
        <v>24</v>
      </c>
      <c r="L42">
        <f t="shared" si="18"/>
        <v>23</v>
      </c>
      <c r="M42">
        <f t="shared" si="18"/>
        <v>24</v>
      </c>
      <c r="N42" s="103">
        <f t="shared" si="18"/>
        <v>21</v>
      </c>
    </row>
    <row r="43" spans="1:14" x14ac:dyDescent="0.2">
      <c r="A43" s="148" t="s">
        <v>614</v>
      </c>
      <c r="B43" s="3">
        <f>B28</f>
        <v>82</v>
      </c>
      <c r="C43" s="3">
        <f>B43+C28</f>
        <v>84</v>
      </c>
      <c r="D43" s="3">
        <f t="shared" ref="D43:M43" si="19">C43+D28</f>
        <v>96</v>
      </c>
      <c r="E43" s="3">
        <f t="shared" si="19"/>
        <v>115</v>
      </c>
      <c r="F43" s="3">
        <f t="shared" si="19"/>
        <v>287</v>
      </c>
      <c r="G43" s="3">
        <f t="shared" si="19"/>
        <v>379</v>
      </c>
      <c r="H43" s="3">
        <f t="shared" si="19"/>
        <v>539</v>
      </c>
      <c r="I43" s="3">
        <f t="shared" si="19"/>
        <v>662</v>
      </c>
      <c r="J43" s="3">
        <f t="shared" si="19"/>
        <v>787</v>
      </c>
      <c r="K43" s="3">
        <f t="shared" si="19"/>
        <v>998</v>
      </c>
      <c r="L43" s="3">
        <f t="shared" si="19"/>
        <v>1265</v>
      </c>
      <c r="M43" s="3">
        <f t="shared" si="19"/>
        <v>1334</v>
      </c>
      <c r="N43"/>
    </row>
    <row r="44" spans="1:14" x14ac:dyDescent="0.2">
      <c r="A44" s="148" t="s">
        <v>613</v>
      </c>
      <c r="B44">
        <f>B33</f>
        <v>56.418260869565209</v>
      </c>
      <c r="C44">
        <f>B44+C33</f>
        <v>74.916521739130431</v>
      </c>
      <c r="D44">
        <f t="shared" ref="D44:M44" si="20">C44+D33</f>
        <v>121.0208695652174</v>
      </c>
      <c r="E44">
        <f t="shared" si="20"/>
        <v>256.10173913043479</v>
      </c>
      <c r="F44">
        <f t="shared" si="20"/>
        <v>512.47355731225298</v>
      </c>
      <c r="G44">
        <f t="shared" si="20"/>
        <v>718.13181818181818</v>
      </c>
      <c r="H44">
        <f t="shared" si="20"/>
        <v>922.51268774703556</v>
      </c>
      <c r="I44">
        <f t="shared" si="20"/>
        <v>1159.8118181818181</v>
      </c>
      <c r="J44">
        <f t="shared" si="20"/>
        <v>1391.0954545454545</v>
      </c>
      <c r="K44">
        <f t="shared" si="20"/>
        <v>1669.5104545454544</v>
      </c>
      <c r="L44">
        <f t="shared" si="20"/>
        <v>1971.1348023715414</v>
      </c>
      <c r="M44">
        <f t="shared" si="20"/>
        <v>2129.9123023715415</v>
      </c>
      <c r="N44"/>
    </row>
    <row r="45" spans="1:14" x14ac:dyDescent="0.2">
      <c r="B45" s="8"/>
      <c r="C45" s="8"/>
      <c r="D45" s="8"/>
      <c r="E45" s="8"/>
      <c r="F45" s="8"/>
      <c r="G45" s="8"/>
      <c r="H45" s="8"/>
      <c r="I45" s="8"/>
      <c r="J45" s="8"/>
      <c r="K45" s="8"/>
      <c r="L45" s="8"/>
      <c r="M45" s="8"/>
    </row>
    <row r="46" spans="1:14" x14ac:dyDescent="0.2">
      <c r="B46" s="8"/>
      <c r="C46" s="8"/>
      <c r="D46" s="8"/>
      <c r="E46" s="8"/>
      <c r="F46" s="8"/>
      <c r="G46" s="8"/>
      <c r="H46" s="8"/>
      <c r="I46" s="8"/>
      <c r="J46" s="8"/>
      <c r="K46" s="8"/>
      <c r="L46" s="8"/>
      <c r="M46" s="8"/>
    </row>
    <row r="47" spans="1:14" x14ac:dyDescent="0.2">
      <c r="B47" s="8"/>
      <c r="C47" s="8"/>
      <c r="D47" s="8"/>
      <c r="E47" s="8"/>
      <c r="F47" s="8"/>
      <c r="G47" s="8"/>
      <c r="H47" s="8"/>
      <c r="I47" s="8"/>
      <c r="J47" s="8"/>
      <c r="K47" s="8"/>
      <c r="L47" s="8"/>
      <c r="M47" s="8"/>
    </row>
  </sheetData>
  <mergeCells count="2">
    <mergeCell ref="A1:N1"/>
    <mergeCell ref="G2:H2"/>
  </mergeCells>
  <phoneticPr fontId="0" type="noConversion"/>
  <conditionalFormatting sqref="B5:B32">
    <cfRule type="top10" dxfId="1258" priority="109" bottom="1" rank="1"/>
    <cfRule type="top10" dxfId="1257" priority="110" rank="1"/>
  </conditionalFormatting>
  <conditionalFormatting sqref="C5:C32">
    <cfRule type="top10" dxfId="1256" priority="25" bottom="1" rank="1"/>
    <cfRule type="top10" dxfId="1255" priority="26" rank="1"/>
  </conditionalFormatting>
  <conditionalFormatting sqref="D5:D32">
    <cfRule type="top10" dxfId="1254" priority="23" bottom="1" rank="1"/>
    <cfRule type="top10" dxfId="1253" priority="24" rank="1"/>
  </conditionalFormatting>
  <conditionalFormatting sqref="E5:E32">
    <cfRule type="top10" dxfId="1252" priority="21" bottom="1" rank="1"/>
    <cfRule type="top10" dxfId="1251" priority="22" rank="1"/>
  </conditionalFormatting>
  <conditionalFormatting sqref="F5:F32">
    <cfRule type="top10" dxfId="1250" priority="19" bottom="1" rank="1"/>
    <cfRule type="top10" dxfId="1249" priority="20" rank="1"/>
  </conditionalFormatting>
  <conditionalFormatting sqref="G5:G32">
    <cfRule type="top10" dxfId="1248" priority="17" bottom="1" rank="1"/>
    <cfRule type="top10" dxfId="1247" priority="18" rank="1"/>
  </conditionalFormatting>
  <conditionalFormatting sqref="H5:H32">
    <cfRule type="top10" dxfId="1246" priority="15" bottom="1" rank="1"/>
    <cfRule type="top10" dxfId="1245" priority="16" rank="1"/>
  </conditionalFormatting>
  <conditionalFormatting sqref="I5:I32">
    <cfRule type="top10" dxfId="1244" priority="13" bottom="1" rank="1"/>
    <cfRule type="top10" dxfId="1243" priority="14" rank="1"/>
  </conditionalFormatting>
  <conditionalFormatting sqref="J5:J32">
    <cfRule type="top10" dxfId="1242" priority="11" bottom="1" rank="1"/>
    <cfRule type="top10" dxfId="1241" priority="12" rank="1"/>
  </conditionalFormatting>
  <conditionalFormatting sqref="K5:K32">
    <cfRule type="top10" dxfId="1240" priority="9" bottom="1" rank="1"/>
    <cfRule type="top10" dxfId="1239" priority="10" rank="1"/>
  </conditionalFormatting>
  <conditionalFormatting sqref="L5:L32">
    <cfRule type="top10" dxfId="1238" priority="7" bottom="1" rank="1"/>
    <cfRule type="top10" dxfId="1237" priority="8" rank="1"/>
  </conditionalFormatting>
  <conditionalFormatting sqref="M5:M32">
    <cfRule type="top10" dxfId="1236" priority="5" bottom="1" rank="1"/>
    <cfRule type="top10" dxfId="1235" priority="6" rank="1"/>
  </conditionalFormatting>
  <conditionalFormatting sqref="N5:N32">
    <cfRule type="top10" dxfId="1234" priority="3" bottom="1" rank="1"/>
    <cfRule type="top10" dxfId="1233" priority="4" rank="1"/>
  </conditionalFormatting>
  <pageMargins left="0.75" right="0.75" top="1" bottom="1" header="0.5" footer="0.5"/>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J70"/>
  <sheetViews>
    <sheetView zoomScale="75" zoomScaleNormal="75" workbookViewId="0">
      <pane ySplit="4" topLeftCell="A5" activePane="bottomLeft" state="frozen"/>
      <selection pane="bottomLeft" activeCell="N52" sqref="N52:N54"/>
    </sheetView>
  </sheetViews>
  <sheetFormatPr defaultRowHeight="12.75" x14ac:dyDescent="0.2"/>
  <cols>
    <col min="1" max="1" width="9.85546875" style="139" bestFit="1" customWidth="1"/>
    <col min="2" max="13" width="7.7109375" customWidth="1"/>
    <col min="14" max="14" width="9.140625" style="103" bestFit="1" customWidth="1"/>
  </cols>
  <sheetData>
    <row r="1" spans="1:15" ht="16.5" thickBot="1" x14ac:dyDescent="0.3">
      <c r="A1" s="243" t="s">
        <v>405</v>
      </c>
      <c r="B1" s="244"/>
      <c r="C1" s="244"/>
      <c r="D1" s="244"/>
      <c r="E1" s="245"/>
      <c r="F1" s="245"/>
      <c r="G1" s="245"/>
      <c r="H1" s="245"/>
      <c r="I1" s="245"/>
      <c r="J1" s="245"/>
      <c r="K1" s="245"/>
      <c r="L1" s="245"/>
      <c r="M1" s="245"/>
      <c r="N1" s="246"/>
    </row>
    <row r="2" spans="1:15" ht="13.5" thickBot="1" x14ac:dyDescent="0.25">
      <c r="A2" s="187" t="s">
        <v>615</v>
      </c>
      <c r="B2" s="40" t="s">
        <v>175</v>
      </c>
      <c r="C2" s="37" t="s">
        <v>403</v>
      </c>
      <c r="D2" s="38"/>
      <c r="E2" s="58"/>
      <c r="F2" s="68"/>
      <c r="G2" s="247" t="s">
        <v>80</v>
      </c>
      <c r="H2" s="247"/>
      <c r="I2" s="69"/>
      <c r="J2" s="69"/>
      <c r="K2" s="69"/>
      <c r="L2" s="69"/>
      <c r="M2" s="69"/>
      <c r="N2" s="165"/>
    </row>
    <row r="3" spans="1:15" ht="13.5" thickBot="1" x14ac:dyDescent="0.25">
      <c r="A3" s="136"/>
      <c r="B3" s="41" t="s">
        <v>176</v>
      </c>
      <c r="C3" s="36" t="s">
        <v>404</v>
      </c>
      <c r="D3" s="39"/>
      <c r="E3" s="41" t="s">
        <v>78</v>
      </c>
      <c r="F3" s="65">
        <v>3</v>
      </c>
      <c r="G3" s="17"/>
      <c r="H3" s="66" t="s">
        <v>81</v>
      </c>
      <c r="I3" s="67">
        <v>1</v>
      </c>
      <c r="J3" s="17"/>
      <c r="K3" s="17"/>
      <c r="L3" s="17"/>
      <c r="M3" s="17"/>
      <c r="N3" s="39"/>
    </row>
    <row r="4" spans="1:15" ht="15.75" thickBot="1" x14ac:dyDescent="0.3">
      <c r="A4" s="137" t="s">
        <v>1</v>
      </c>
      <c r="B4" s="49" t="s">
        <v>2</v>
      </c>
      <c r="C4" s="43" t="s">
        <v>3</v>
      </c>
      <c r="D4" s="49" t="s">
        <v>4</v>
      </c>
      <c r="E4" s="43" t="s">
        <v>5</v>
      </c>
      <c r="F4" s="49" t="s">
        <v>6</v>
      </c>
      <c r="G4" s="43" t="s">
        <v>7</v>
      </c>
      <c r="H4" s="49" t="s">
        <v>8</v>
      </c>
      <c r="I4" s="43" t="s">
        <v>9</v>
      </c>
      <c r="J4" s="49" t="s">
        <v>10</v>
      </c>
      <c r="K4" s="43" t="s">
        <v>11</v>
      </c>
      <c r="L4" s="49" t="s">
        <v>12</v>
      </c>
      <c r="M4" s="45" t="s">
        <v>13</v>
      </c>
      <c r="N4" s="154" t="s">
        <v>582</v>
      </c>
      <c r="O4" s="143" t="s">
        <v>611</v>
      </c>
    </row>
    <row r="5" spans="1:15" ht="14.25" x14ac:dyDescent="0.2">
      <c r="A5" s="138">
        <v>1974</v>
      </c>
      <c r="B5" s="98">
        <v>18.3</v>
      </c>
      <c r="C5" s="98">
        <v>16.600000000000001</v>
      </c>
      <c r="D5" s="98">
        <v>17.899999999999999</v>
      </c>
      <c r="E5" s="98">
        <v>41.5</v>
      </c>
      <c r="F5" s="98">
        <v>171</v>
      </c>
      <c r="G5" s="98">
        <v>378</v>
      </c>
      <c r="H5" s="98">
        <v>462.2</v>
      </c>
      <c r="I5" s="98">
        <v>287.39999999999998</v>
      </c>
      <c r="J5" s="98">
        <v>152.5</v>
      </c>
      <c r="K5" s="98">
        <v>453.1</v>
      </c>
      <c r="L5" s="98">
        <v>708.4</v>
      </c>
      <c r="M5" s="98">
        <v>149.4</v>
      </c>
      <c r="N5" s="174">
        <f t="shared" ref="N5:N50" si="0">IF(COUNT(B5:M5)=12,SUM(B5:M5),"")</f>
        <v>2856.3</v>
      </c>
      <c r="O5" s="144">
        <f t="shared" ref="O5" si="1">RANK(N5,N$5:N$58,0)</f>
        <v>27</v>
      </c>
    </row>
    <row r="6" spans="1:15" ht="14.25" x14ac:dyDescent="0.2">
      <c r="A6" s="138">
        <v>1975</v>
      </c>
      <c r="B6" s="98">
        <v>20.8</v>
      </c>
      <c r="C6" s="98">
        <v>20.6</v>
      </c>
      <c r="D6" s="98">
        <v>21.2</v>
      </c>
      <c r="E6" s="98">
        <v>13.5</v>
      </c>
      <c r="F6" s="98">
        <v>137.9</v>
      </c>
      <c r="G6" s="98">
        <v>392.7</v>
      </c>
      <c r="H6" s="98">
        <v>311</v>
      </c>
      <c r="I6" s="98">
        <v>376</v>
      </c>
      <c r="J6" s="98">
        <v>451</v>
      </c>
      <c r="K6" s="98">
        <v>336.5</v>
      </c>
      <c r="L6" s="98">
        <v>298</v>
      </c>
      <c r="M6" s="98">
        <v>340.8</v>
      </c>
      <c r="N6" s="174">
        <f t="shared" si="0"/>
        <v>2720</v>
      </c>
      <c r="O6" s="144">
        <f t="shared" ref="O6:O50" si="2">RANK(N6,N$5:N$58,0)</f>
        <v>36</v>
      </c>
    </row>
    <row r="7" spans="1:15" ht="14.25" x14ac:dyDescent="0.2">
      <c r="A7" s="138">
        <v>1976</v>
      </c>
      <c r="B7" s="98">
        <v>16.2</v>
      </c>
      <c r="C7" s="98">
        <v>25.3</v>
      </c>
      <c r="D7" s="98">
        <v>13.8</v>
      </c>
      <c r="E7" s="98">
        <v>85.6</v>
      </c>
      <c r="F7" s="98">
        <v>191.4</v>
      </c>
      <c r="G7" s="98">
        <v>347</v>
      </c>
      <c r="H7" s="98">
        <v>184.1</v>
      </c>
      <c r="I7" s="98">
        <v>302.5</v>
      </c>
      <c r="J7" s="98">
        <v>346.4</v>
      </c>
      <c r="K7" s="98">
        <v>421</v>
      </c>
      <c r="L7" s="98">
        <v>297.5</v>
      </c>
      <c r="M7" s="98">
        <v>37.299999999999997</v>
      </c>
      <c r="N7" s="174">
        <f t="shared" si="0"/>
        <v>2268.1000000000004</v>
      </c>
      <c r="O7" s="144">
        <f t="shared" si="2"/>
        <v>46</v>
      </c>
    </row>
    <row r="8" spans="1:15" ht="14.25" x14ac:dyDescent="0.2">
      <c r="A8" s="138">
        <v>1977</v>
      </c>
      <c r="B8" s="98">
        <v>12.5</v>
      </c>
      <c r="C8" s="98">
        <v>7.8</v>
      </c>
      <c r="D8" s="98">
        <v>2.8</v>
      </c>
      <c r="E8" s="98">
        <v>84.9</v>
      </c>
      <c r="F8" s="98">
        <v>316</v>
      </c>
      <c r="G8" s="98">
        <v>214.8</v>
      </c>
      <c r="H8" s="98">
        <v>260.2</v>
      </c>
      <c r="I8" s="98">
        <v>651.79999999999995</v>
      </c>
      <c r="J8" s="98">
        <v>157.4</v>
      </c>
      <c r="K8" s="98">
        <v>585.29999999999995</v>
      </c>
      <c r="L8" s="98">
        <v>585.6</v>
      </c>
      <c r="M8" s="98">
        <v>173.5</v>
      </c>
      <c r="N8" s="174">
        <f t="shared" si="0"/>
        <v>3052.6</v>
      </c>
      <c r="O8" s="144">
        <f t="shared" si="2"/>
        <v>17</v>
      </c>
    </row>
    <row r="9" spans="1:15" ht="14.25" x14ac:dyDescent="0.2">
      <c r="A9" s="138">
        <v>1978</v>
      </c>
      <c r="B9" s="98">
        <v>45.8</v>
      </c>
      <c r="C9" s="98">
        <v>20.8</v>
      </c>
      <c r="D9" s="98">
        <v>64.099999999999994</v>
      </c>
      <c r="E9" s="98">
        <v>191.8</v>
      </c>
      <c r="F9" s="98">
        <v>253.2</v>
      </c>
      <c r="G9" s="98">
        <v>451.5</v>
      </c>
      <c r="H9" s="98">
        <v>329</v>
      </c>
      <c r="I9" s="98">
        <v>389.4</v>
      </c>
      <c r="J9" s="98">
        <v>211</v>
      </c>
      <c r="K9" s="98">
        <v>463.8</v>
      </c>
      <c r="L9" s="98">
        <v>276.60000000000002</v>
      </c>
      <c r="M9" s="98">
        <v>33.799999999999997</v>
      </c>
      <c r="N9" s="174">
        <f t="shared" si="0"/>
        <v>2730.8</v>
      </c>
      <c r="O9" s="144">
        <f t="shared" si="2"/>
        <v>35</v>
      </c>
    </row>
    <row r="10" spans="1:15" ht="14.25" x14ac:dyDescent="0.2">
      <c r="A10" s="138">
        <v>1979</v>
      </c>
      <c r="B10" s="98">
        <v>7.2</v>
      </c>
      <c r="C10" s="98">
        <v>39.1</v>
      </c>
      <c r="D10" s="98">
        <v>2.2000000000000002</v>
      </c>
      <c r="E10" s="98">
        <v>300.8</v>
      </c>
      <c r="F10" s="98">
        <v>431.9</v>
      </c>
      <c r="G10" s="98">
        <v>416.9</v>
      </c>
      <c r="H10" s="98">
        <v>284.3</v>
      </c>
      <c r="I10" s="98">
        <v>323.39999999999998</v>
      </c>
      <c r="J10" s="98">
        <v>269.89999999999998</v>
      </c>
      <c r="K10" s="98">
        <v>296.10000000000002</v>
      </c>
      <c r="L10" s="98">
        <v>414.8</v>
      </c>
      <c r="M10" s="98">
        <v>241.5</v>
      </c>
      <c r="N10" s="174">
        <f t="shared" si="0"/>
        <v>3028.1</v>
      </c>
      <c r="O10" s="144">
        <f t="shared" si="2"/>
        <v>20</v>
      </c>
    </row>
    <row r="11" spans="1:15" ht="14.25" x14ac:dyDescent="0.2">
      <c r="A11" s="138">
        <v>1980</v>
      </c>
      <c r="B11" s="98">
        <v>152.30000000000001</v>
      </c>
      <c r="C11" s="98">
        <v>47</v>
      </c>
      <c r="D11" s="98">
        <v>5</v>
      </c>
      <c r="E11" s="98">
        <v>16</v>
      </c>
      <c r="F11" s="98">
        <v>345</v>
      </c>
      <c r="G11" s="98">
        <v>264</v>
      </c>
      <c r="H11" s="98">
        <v>251</v>
      </c>
      <c r="I11" s="98">
        <v>335</v>
      </c>
      <c r="J11" s="98">
        <v>195</v>
      </c>
      <c r="K11" s="98">
        <v>362</v>
      </c>
      <c r="L11" s="98">
        <v>467</v>
      </c>
      <c r="M11" s="98">
        <v>314</v>
      </c>
      <c r="N11" s="174">
        <f t="shared" si="0"/>
        <v>2753.3</v>
      </c>
      <c r="O11" s="144">
        <f t="shared" si="2"/>
        <v>31</v>
      </c>
    </row>
    <row r="12" spans="1:15" ht="14.25" x14ac:dyDescent="0.2">
      <c r="A12" s="138">
        <v>1981</v>
      </c>
      <c r="B12" s="98">
        <v>56</v>
      </c>
      <c r="C12" s="98">
        <v>2</v>
      </c>
      <c r="D12" s="98">
        <v>60</v>
      </c>
      <c r="E12" s="98">
        <v>343</v>
      </c>
      <c r="F12" s="98">
        <v>518</v>
      </c>
      <c r="G12" s="98">
        <v>231</v>
      </c>
      <c r="H12" s="98">
        <v>290</v>
      </c>
      <c r="I12" s="98">
        <v>497</v>
      </c>
      <c r="J12" s="98">
        <v>132</v>
      </c>
      <c r="K12" s="98">
        <v>475</v>
      </c>
      <c r="L12" s="98">
        <v>867</v>
      </c>
      <c r="M12" s="98">
        <v>412</v>
      </c>
      <c r="N12" s="174">
        <f t="shared" si="0"/>
        <v>3883</v>
      </c>
      <c r="O12" s="144">
        <f t="shared" si="2"/>
        <v>2</v>
      </c>
    </row>
    <row r="13" spans="1:15" ht="14.25" x14ac:dyDescent="0.2">
      <c r="A13" s="138">
        <v>1982</v>
      </c>
      <c r="B13" s="98">
        <v>280</v>
      </c>
      <c r="C13" s="98">
        <v>40</v>
      </c>
      <c r="D13" s="98">
        <v>4</v>
      </c>
      <c r="E13" s="98">
        <v>148</v>
      </c>
      <c r="F13" s="98">
        <v>148</v>
      </c>
      <c r="G13" s="98">
        <v>203</v>
      </c>
      <c r="H13" s="98">
        <v>351</v>
      </c>
      <c r="I13" s="98">
        <v>131</v>
      </c>
      <c r="J13" s="98">
        <v>299</v>
      </c>
      <c r="K13" s="98">
        <v>313</v>
      </c>
      <c r="L13" s="98">
        <v>135</v>
      </c>
      <c r="M13" s="98">
        <v>9</v>
      </c>
      <c r="N13" s="174">
        <f t="shared" si="0"/>
        <v>2061</v>
      </c>
      <c r="O13" s="144">
        <f t="shared" si="2"/>
        <v>48</v>
      </c>
    </row>
    <row r="14" spans="1:15" ht="14.25" x14ac:dyDescent="0.2">
      <c r="A14" s="138">
        <v>1983</v>
      </c>
      <c r="B14" s="98">
        <v>26</v>
      </c>
      <c r="C14" s="98">
        <v>12</v>
      </c>
      <c r="D14" s="98">
        <v>6</v>
      </c>
      <c r="E14" s="98">
        <v>150</v>
      </c>
      <c r="F14" s="98">
        <v>148</v>
      </c>
      <c r="G14" s="98">
        <v>365</v>
      </c>
      <c r="H14" s="98">
        <v>151</v>
      </c>
      <c r="I14" s="98">
        <v>421</v>
      </c>
      <c r="J14" s="98">
        <v>427</v>
      </c>
      <c r="K14" s="98">
        <v>363</v>
      </c>
      <c r="L14" s="98">
        <v>256</v>
      </c>
      <c r="M14" s="98">
        <v>365</v>
      </c>
      <c r="N14" s="174">
        <f t="shared" si="0"/>
        <v>2690</v>
      </c>
      <c r="O14" s="144">
        <f t="shared" si="2"/>
        <v>38</v>
      </c>
    </row>
    <row r="15" spans="1:15" ht="14.25" x14ac:dyDescent="0.2">
      <c r="A15" s="138">
        <v>1984</v>
      </c>
      <c r="B15" s="98">
        <v>49</v>
      </c>
      <c r="C15" s="98">
        <v>27</v>
      </c>
      <c r="D15" s="98">
        <v>12</v>
      </c>
      <c r="E15" s="98">
        <v>29</v>
      </c>
      <c r="F15" s="98">
        <v>204</v>
      </c>
      <c r="G15" s="98">
        <v>519</v>
      </c>
      <c r="H15" s="98">
        <v>261</v>
      </c>
      <c r="I15" s="98">
        <v>284</v>
      </c>
      <c r="J15" s="98">
        <v>149</v>
      </c>
      <c r="K15" s="98">
        <v>298</v>
      </c>
      <c r="L15" s="98">
        <v>388</v>
      </c>
      <c r="M15" s="98">
        <v>78</v>
      </c>
      <c r="N15" s="174">
        <f t="shared" si="0"/>
        <v>2298</v>
      </c>
      <c r="O15" s="144">
        <f t="shared" si="2"/>
        <v>44</v>
      </c>
    </row>
    <row r="16" spans="1:15" ht="14.25" x14ac:dyDescent="0.2">
      <c r="A16" s="138">
        <v>1985</v>
      </c>
      <c r="B16" s="98">
        <v>41.1</v>
      </c>
      <c r="C16" s="98">
        <v>10.4</v>
      </c>
      <c r="D16" s="98">
        <v>7.2</v>
      </c>
      <c r="E16" s="98">
        <v>16.600000000000001</v>
      </c>
      <c r="F16" s="98">
        <v>457.6</v>
      </c>
      <c r="G16" s="98">
        <v>447.7</v>
      </c>
      <c r="H16" s="98">
        <v>184.3</v>
      </c>
      <c r="I16" s="98">
        <v>350.7</v>
      </c>
      <c r="J16" s="98">
        <v>153.4</v>
      </c>
      <c r="K16" s="98">
        <v>487.6</v>
      </c>
      <c r="L16" s="98">
        <v>318.5</v>
      </c>
      <c r="M16" s="98">
        <v>456.2</v>
      </c>
      <c r="N16" s="174">
        <f t="shared" si="0"/>
        <v>2931.3</v>
      </c>
      <c r="O16" s="144">
        <f t="shared" si="2"/>
        <v>24</v>
      </c>
    </row>
    <row r="17" spans="1:15" ht="14.25" x14ac:dyDescent="0.2">
      <c r="A17" s="138">
        <v>1986</v>
      </c>
      <c r="B17" s="98">
        <v>8.9</v>
      </c>
      <c r="C17" s="98">
        <v>21</v>
      </c>
      <c r="D17" s="98">
        <v>19.3</v>
      </c>
      <c r="E17" s="98">
        <v>91.6</v>
      </c>
      <c r="F17" s="98">
        <v>168.2</v>
      </c>
      <c r="G17" s="98">
        <v>340.6</v>
      </c>
      <c r="H17" s="98">
        <v>189.4</v>
      </c>
      <c r="I17" s="98">
        <v>231.9</v>
      </c>
      <c r="J17" s="98">
        <v>179.6</v>
      </c>
      <c r="K17" s="98">
        <v>256.3</v>
      </c>
      <c r="L17" s="98">
        <v>216.4</v>
      </c>
      <c r="M17" s="98">
        <v>61.4</v>
      </c>
      <c r="N17" s="174">
        <f t="shared" si="0"/>
        <v>1784.6000000000001</v>
      </c>
      <c r="O17" s="144">
        <f t="shared" si="2"/>
        <v>50</v>
      </c>
    </row>
    <row r="18" spans="1:15" ht="14.25" x14ac:dyDescent="0.2">
      <c r="A18" s="138">
        <v>1987</v>
      </c>
      <c r="B18" s="98">
        <v>8.1</v>
      </c>
      <c r="C18" s="98">
        <v>6.6</v>
      </c>
      <c r="D18" s="98">
        <v>5.6</v>
      </c>
      <c r="E18" s="98">
        <v>248.6</v>
      </c>
      <c r="F18" s="98">
        <v>473.7</v>
      </c>
      <c r="G18" s="98">
        <v>329.2</v>
      </c>
      <c r="H18" s="98">
        <v>377.7</v>
      </c>
      <c r="I18" s="98">
        <v>576.4</v>
      </c>
      <c r="J18" s="98">
        <v>401.7</v>
      </c>
      <c r="K18" s="98">
        <v>605.70000000000005</v>
      </c>
      <c r="L18" s="98">
        <v>577.5</v>
      </c>
      <c r="M18" s="98">
        <v>412.7</v>
      </c>
      <c r="N18" s="174">
        <f t="shared" si="0"/>
        <v>4023.5</v>
      </c>
      <c r="O18" s="144">
        <f t="shared" si="2"/>
        <v>1</v>
      </c>
    </row>
    <row r="19" spans="1:15" ht="14.25" x14ac:dyDescent="0.2">
      <c r="A19" s="138">
        <v>1988</v>
      </c>
      <c r="B19" s="98">
        <v>2.7</v>
      </c>
      <c r="C19" s="98">
        <v>43.1</v>
      </c>
      <c r="D19" s="98">
        <v>4.4000000000000004</v>
      </c>
      <c r="E19" s="98">
        <v>10.4</v>
      </c>
      <c r="F19" s="98">
        <v>262.7</v>
      </c>
      <c r="G19" s="98">
        <v>354.3</v>
      </c>
      <c r="H19" s="98">
        <v>503.3</v>
      </c>
      <c r="I19" s="98">
        <v>255.1</v>
      </c>
      <c r="J19" s="98">
        <v>255.3</v>
      </c>
      <c r="K19" s="98">
        <v>347.9</v>
      </c>
      <c r="L19" s="98">
        <v>541.4</v>
      </c>
      <c r="M19" s="98">
        <v>174.2</v>
      </c>
      <c r="N19" s="174">
        <f t="shared" si="0"/>
        <v>2754.7999999999997</v>
      </c>
      <c r="O19" s="144">
        <f t="shared" si="2"/>
        <v>30</v>
      </c>
    </row>
    <row r="20" spans="1:15" ht="14.25" x14ac:dyDescent="0.2">
      <c r="A20" s="138">
        <v>1989</v>
      </c>
      <c r="B20" s="98">
        <v>4.8</v>
      </c>
      <c r="C20" s="98">
        <v>18.5</v>
      </c>
      <c r="D20" s="98">
        <v>3.7</v>
      </c>
      <c r="E20" s="98">
        <v>10.1</v>
      </c>
      <c r="F20" s="98">
        <v>155.5</v>
      </c>
      <c r="G20" s="98">
        <v>172.4</v>
      </c>
      <c r="H20" s="98">
        <v>413.6</v>
      </c>
      <c r="I20" s="98">
        <v>420.7</v>
      </c>
      <c r="J20" s="98">
        <v>179.7</v>
      </c>
      <c r="K20" s="98">
        <v>790.2</v>
      </c>
      <c r="L20" s="98">
        <v>454.9</v>
      </c>
      <c r="M20" s="98">
        <v>65.599999999999994</v>
      </c>
      <c r="N20" s="174">
        <f t="shared" si="0"/>
        <v>2689.7</v>
      </c>
      <c r="O20" s="144">
        <f t="shared" si="2"/>
        <v>39</v>
      </c>
    </row>
    <row r="21" spans="1:15" ht="14.25" x14ac:dyDescent="0.2">
      <c r="A21" s="138">
        <v>1990</v>
      </c>
      <c r="B21" s="98">
        <v>14.5</v>
      </c>
      <c r="C21" s="98">
        <v>2.4</v>
      </c>
      <c r="D21" s="98">
        <v>25.3</v>
      </c>
      <c r="E21" s="98">
        <v>32.6</v>
      </c>
      <c r="F21" s="98">
        <v>235.5</v>
      </c>
      <c r="G21" s="98">
        <v>256.3</v>
      </c>
      <c r="H21" s="98">
        <v>338</v>
      </c>
      <c r="I21" s="98">
        <v>429.5</v>
      </c>
      <c r="J21" s="98">
        <v>386.3</v>
      </c>
      <c r="K21" s="98">
        <v>535.29999999999995</v>
      </c>
      <c r="L21" s="98">
        <v>286.39999999999998</v>
      </c>
      <c r="M21" s="98">
        <v>191.4</v>
      </c>
      <c r="N21" s="174">
        <f t="shared" si="0"/>
        <v>2733.5</v>
      </c>
      <c r="O21" s="144">
        <f t="shared" si="2"/>
        <v>34</v>
      </c>
    </row>
    <row r="22" spans="1:15" ht="14.25" x14ac:dyDescent="0.2">
      <c r="A22" s="138">
        <v>1991</v>
      </c>
      <c r="B22" s="98">
        <v>10</v>
      </c>
      <c r="C22" s="98">
        <v>11.5</v>
      </c>
      <c r="D22" s="98">
        <v>14.3</v>
      </c>
      <c r="E22" s="98">
        <v>102</v>
      </c>
      <c r="F22" s="98">
        <v>271</v>
      </c>
      <c r="G22" s="98">
        <v>185</v>
      </c>
      <c r="H22" s="98">
        <v>207</v>
      </c>
      <c r="I22" s="98">
        <v>263</v>
      </c>
      <c r="J22" s="98">
        <v>410</v>
      </c>
      <c r="K22" s="98">
        <v>237</v>
      </c>
      <c r="L22" s="98">
        <v>598</v>
      </c>
      <c r="M22" s="98">
        <v>59</v>
      </c>
      <c r="N22" s="174">
        <f t="shared" si="0"/>
        <v>2367.8000000000002</v>
      </c>
      <c r="O22" s="144">
        <f t="shared" si="2"/>
        <v>43</v>
      </c>
    </row>
    <row r="23" spans="1:15" ht="14.25" x14ac:dyDescent="0.2">
      <c r="A23" s="138">
        <v>1992</v>
      </c>
      <c r="B23" s="98">
        <v>1</v>
      </c>
      <c r="C23" s="98">
        <v>11</v>
      </c>
      <c r="D23" s="98">
        <v>0</v>
      </c>
      <c r="E23" s="98">
        <v>185</v>
      </c>
      <c r="F23" s="98">
        <v>319</v>
      </c>
      <c r="G23" s="98">
        <v>223</v>
      </c>
      <c r="H23" s="98">
        <v>300</v>
      </c>
      <c r="I23" s="98">
        <v>418</v>
      </c>
      <c r="J23" s="98">
        <v>357</v>
      </c>
      <c r="K23" s="98">
        <v>287</v>
      </c>
      <c r="L23" s="98">
        <v>207</v>
      </c>
      <c r="M23" s="98">
        <v>211</v>
      </c>
      <c r="N23" s="174">
        <f t="shared" si="0"/>
        <v>2519</v>
      </c>
      <c r="O23" s="144">
        <f t="shared" si="2"/>
        <v>41</v>
      </c>
    </row>
    <row r="24" spans="1:15" ht="14.25" x14ac:dyDescent="0.2">
      <c r="A24" s="138">
        <v>1993</v>
      </c>
      <c r="B24" s="98">
        <v>90</v>
      </c>
      <c r="C24" s="98">
        <v>16</v>
      </c>
      <c r="D24" s="98">
        <v>35</v>
      </c>
      <c r="E24" s="98">
        <v>258</v>
      </c>
      <c r="F24" s="98">
        <v>131</v>
      </c>
      <c r="G24" s="98">
        <v>486</v>
      </c>
      <c r="H24" s="98">
        <v>243</v>
      </c>
      <c r="I24" s="98">
        <v>368</v>
      </c>
      <c r="J24" s="98">
        <v>343</v>
      </c>
      <c r="K24" s="98">
        <v>293</v>
      </c>
      <c r="L24" s="98">
        <v>375</v>
      </c>
      <c r="M24" s="98">
        <v>326</v>
      </c>
      <c r="N24" s="174">
        <f t="shared" si="0"/>
        <v>2964</v>
      </c>
      <c r="O24" s="144">
        <f t="shared" si="2"/>
        <v>22</v>
      </c>
    </row>
    <row r="25" spans="1:15" ht="14.25" x14ac:dyDescent="0.2">
      <c r="A25" s="138">
        <v>1994</v>
      </c>
      <c r="B25" s="98">
        <v>40</v>
      </c>
      <c r="C25" s="98">
        <v>3</v>
      </c>
      <c r="D25" s="98">
        <v>16</v>
      </c>
      <c r="E25" s="98">
        <v>14</v>
      </c>
      <c r="F25" s="98">
        <v>307</v>
      </c>
      <c r="G25" s="98">
        <v>415</v>
      </c>
      <c r="H25" s="98">
        <v>224</v>
      </c>
      <c r="I25" s="98">
        <v>382</v>
      </c>
      <c r="J25" s="98">
        <v>235</v>
      </c>
      <c r="K25" s="98">
        <v>186</v>
      </c>
      <c r="L25" s="98">
        <v>359</v>
      </c>
      <c r="M25" s="98">
        <v>106</v>
      </c>
      <c r="N25" s="174">
        <f t="shared" si="0"/>
        <v>2287</v>
      </c>
      <c r="O25" s="144">
        <f t="shared" si="2"/>
        <v>45</v>
      </c>
    </row>
    <row r="26" spans="1:15" ht="14.25" x14ac:dyDescent="0.2">
      <c r="A26" s="138">
        <v>1995</v>
      </c>
      <c r="B26" s="98">
        <v>105</v>
      </c>
      <c r="C26" s="98">
        <v>7</v>
      </c>
      <c r="D26" s="98">
        <v>5</v>
      </c>
      <c r="E26" s="98">
        <v>117</v>
      </c>
      <c r="F26" s="98">
        <v>307</v>
      </c>
      <c r="G26" s="98">
        <v>351</v>
      </c>
      <c r="H26" s="98">
        <v>302</v>
      </c>
      <c r="I26" s="98">
        <v>201</v>
      </c>
      <c r="J26" s="98">
        <v>305</v>
      </c>
      <c r="K26" s="98">
        <v>189</v>
      </c>
      <c r="L26" s="98">
        <v>673</v>
      </c>
      <c r="M26" s="98">
        <v>342</v>
      </c>
      <c r="N26" s="174">
        <f t="shared" si="0"/>
        <v>2904</v>
      </c>
      <c r="O26" s="144">
        <f t="shared" si="2"/>
        <v>26</v>
      </c>
    </row>
    <row r="27" spans="1:15" ht="14.25" x14ac:dyDescent="0.2">
      <c r="A27" s="138">
        <v>1996</v>
      </c>
      <c r="B27" s="98">
        <v>287</v>
      </c>
      <c r="C27" s="98">
        <v>71</v>
      </c>
      <c r="D27" s="98">
        <v>33</v>
      </c>
      <c r="E27" s="98">
        <v>87</v>
      </c>
      <c r="F27" s="98">
        <v>99</v>
      </c>
      <c r="G27" s="98">
        <v>476</v>
      </c>
      <c r="H27" s="98">
        <v>303</v>
      </c>
      <c r="I27" s="98">
        <v>469</v>
      </c>
      <c r="J27" s="98">
        <v>363</v>
      </c>
      <c r="K27" s="98">
        <v>336</v>
      </c>
      <c r="L27" s="98">
        <v>613</v>
      </c>
      <c r="M27" s="98">
        <v>233</v>
      </c>
      <c r="N27" s="174">
        <f t="shared" si="0"/>
        <v>3370</v>
      </c>
      <c r="O27" s="144">
        <f t="shared" si="2"/>
        <v>11</v>
      </c>
    </row>
    <row r="28" spans="1:15" ht="14.25" x14ac:dyDescent="0.2">
      <c r="A28" s="138">
        <v>1997</v>
      </c>
      <c r="B28" s="98">
        <v>34</v>
      </c>
      <c r="C28" s="98">
        <v>7</v>
      </c>
      <c r="D28" s="98">
        <v>0</v>
      </c>
      <c r="E28" s="98">
        <v>97</v>
      </c>
      <c r="F28" s="98">
        <v>229</v>
      </c>
      <c r="G28" s="98">
        <v>175</v>
      </c>
      <c r="H28" s="98">
        <v>145</v>
      </c>
      <c r="I28" s="98">
        <v>330</v>
      </c>
      <c r="J28" s="98">
        <v>411</v>
      </c>
      <c r="K28" s="98">
        <v>244</v>
      </c>
      <c r="L28" s="98">
        <v>350</v>
      </c>
      <c r="M28" s="98">
        <v>17</v>
      </c>
      <c r="N28" s="174">
        <f t="shared" si="0"/>
        <v>2039</v>
      </c>
      <c r="O28" s="144">
        <f t="shared" si="2"/>
        <v>49</v>
      </c>
    </row>
    <row r="29" spans="1:15" ht="14.25" x14ac:dyDescent="0.2">
      <c r="A29" s="138">
        <v>1998</v>
      </c>
      <c r="B29" s="98">
        <v>8</v>
      </c>
      <c r="C29" s="98">
        <v>2</v>
      </c>
      <c r="D29" s="98">
        <v>6</v>
      </c>
      <c r="E29" s="98">
        <v>283</v>
      </c>
      <c r="F29" s="98">
        <v>180</v>
      </c>
      <c r="G29" s="98">
        <v>312</v>
      </c>
      <c r="H29" s="98">
        <v>380</v>
      </c>
      <c r="I29" s="98">
        <v>493</v>
      </c>
      <c r="J29" s="98">
        <v>296</v>
      </c>
      <c r="K29" s="98">
        <v>322</v>
      </c>
      <c r="L29" s="98">
        <v>236</v>
      </c>
      <c r="M29" s="98">
        <v>453</v>
      </c>
      <c r="N29" s="174">
        <f t="shared" si="0"/>
        <v>2971</v>
      </c>
      <c r="O29" s="144">
        <f t="shared" si="2"/>
        <v>21</v>
      </c>
    </row>
    <row r="30" spans="1:15" ht="14.25" x14ac:dyDescent="0.2">
      <c r="A30" s="138">
        <v>1999</v>
      </c>
      <c r="B30" s="98">
        <v>127</v>
      </c>
      <c r="C30" s="98">
        <v>21</v>
      </c>
      <c r="D30" s="98">
        <v>70</v>
      </c>
      <c r="E30" s="98">
        <v>58</v>
      </c>
      <c r="F30" s="98">
        <v>249</v>
      </c>
      <c r="G30" s="98">
        <v>412</v>
      </c>
      <c r="H30" s="98">
        <v>527</v>
      </c>
      <c r="I30" s="98">
        <v>661</v>
      </c>
      <c r="J30" s="98">
        <v>125</v>
      </c>
      <c r="K30" s="98">
        <v>398</v>
      </c>
      <c r="L30" s="98">
        <v>326</v>
      </c>
      <c r="M30" s="98">
        <v>650</v>
      </c>
      <c r="N30" s="174">
        <f t="shared" si="0"/>
        <v>3624</v>
      </c>
      <c r="O30" s="144">
        <f t="shared" si="2"/>
        <v>7</v>
      </c>
    </row>
    <row r="31" spans="1:15" ht="14.25" x14ac:dyDescent="0.2">
      <c r="A31" s="138">
        <v>2000</v>
      </c>
      <c r="B31" s="98">
        <v>30</v>
      </c>
      <c r="C31" s="98">
        <v>12</v>
      </c>
      <c r="D31" s="98">
        <v>0</v>
      </c>
      <c r="E31" s="98">
        <v>72</v>
      </c>
      <c r="F31" s="98">
        <v>351</v>
      </c>
      <c r="G31" s="98">
        <v>515</v>
      </c>
      <c r="H31" s="98">
        <v>157</v>
      </c>
      <c r="I31" s="98">
        <v>355</v>
      </c>
      <c r="J31" s="98">
        <v>129</v>
      </c>
      <c r="K31" s="98">
        <v>523</v>
      </c>
      <c r="L31" s="98">
        <v>224</v>
      </c>
      <c r="M31" s="98">
        <v>662</v>
      </c>
      <c r="N31" s="174">
        <f t="shared" si="0"/>
        <v>3030</v>
      </c>
      <c r="O31" s="144">
        <f t="shared" si="2"/>
        <v>19</v>
      </c>
    </row>
    <row r="32" spans="1:15" ht="14.25" x14ac:dyDescent="0.2">
      <c r="A32" s="138">
        <v>2001</v>
      </c>
      <c r="B32" s="98">
        <v>98</v>
      </c>
      <c r="C32" s="98">
        <v>4</v>
      </c>
      <c r="D32" s="98">
        <v>30</v>
      </c>
      <c r="E32" s="98">
        <v>12</v>
      </c>
      <c r="F32" s="98">
        <v>236</v>
      </c>
      <c r="G32" s="98">
        <v>102</v>
      </c>
      <c r="H32" s="98">
        <v>208</v>
      </c>
      <c r="I32" s="98">
        <v>211</v>
      </c>
      <c r="J32" s="98">
        <v>264</v>
      </c>
      <c r="K32" s="98">
        <v>283</v>
      </c>
      <c r="L32" s="98">
        <v>441</v>
      </c>
      <c r="M32" s="98">
        <v>518</v>
      </c>
      <c r="N32" s="174">
        <f t="shared" si="0"/>
        <v>2407</v>
      </c>
      <c r="O32" s="144">
        <f t="shared" si="2"/>
        <v>42</v>
      </c>
    </row>
    <row r="33" spans="1:36" ht="14.25" x14ac:dyDescent="0.2">
      <c r="A33" s="138">
        <v>2002</v>
      </c>
      <c r="B33" s="98">
        <v>157</v>
      </c>
      <c r="C33" s="98">
        <v>8</v>
      </c>
      <c r="D33" s="98">
        <v>33</v>
      </c>
      <c r="E33" s="98">
        <v>45</v>
      </c>
      <c r="F33" s="98">
        <v>113</v>
      </c>
      <c r="G33" s="98">
        <v>248</v>
      </c>
      <c r="H33" s="98">
        <v>384</v>
      </c>
      <c r="I33" s="98">
        <v>305</v>
      </c>
      <c r="J33" s="98">
        <v>246</v>
      </c>
      <c r="K33" s="98">
        <v>349</v>
      </c>
      <c r="L33" s="98">
        <v>328</v>
      </c>
      <c r="M33" s="98">
        <v>32</v>
      </c>
      <c r="N33" s="174">
        <f t="shared" si="0"/>
        <v>2248</v>
      </c>
      <c r="O33" s="144">
        <f t="shared" si="2"/>
        <v>47</v>
      </c>
    </row>
    <row r="34" spans="1:36" ht="14.25" x14ac:dyDescent="0.2">
      <c r="A34" s="138">
        <v>2003</v>
      </c>
      <c r="B34" s="98">
        <v>16</v>
      </c>
      <c r="C34" s="98">
        <v>6</v>
      </c>
      <c r="D34" s="98">
        <v>3</v>
      </c>
      <c r="E34" s="98">
        <v>153</v>
      </c>
      <c r="F34" s="98">
        <v>512</v>
      </c>
      <c r="G34" s="98">
        <v>379</v>
      </c>
      <c r="H34" s="98">
        <v>272</v>
      </c>
      <c r="I34" s="98">
        <v>345</v>
      </c>
      <c r="J34" s="98">
        <v>249</v>
      </c>
      <c r="K34" s="98">
        <v>200</v>
      </c>
      <c r="L34" s="98">
        <v>615</v>
      </c>
      <c r="M34" s="98">
        <v>294</v>
      </c>
      <c r="N34" s="174">
        <f t="shared" si="0"/>
        <v>3044</v>
      </c>
      <c r="O34" s="144">
        <f t="shared" si="2"/>
        <v>18</v>
      </c>
    </row>
    <row r="35" spans="1:36" ht="14.25" x14ac:dyDescent="0.2">
      <c r="A35" s="138">
        <v>2004</v>
      </c>
      <c r="B35" s="98">
        <v>34</v>
      </c>
      <c r="C35" s="98">
        <v>1</v>
      </c>
      <c r="D35" s="98">
        <v>11</v>
      </c>
      <c r="E35" s="98">
        <v>147</v>
      </c>
      <c r="F35" s="98">
        <v>307</v>
      </c>
      <c r="G35" s="98">
        <v>370</v>
      </c>
      <c r="H35" s="98">
        <v>323</v>
      </c>
      <c r="I35" s="98">
        <v>648</v>
      </c>
      <c r="J35" s="98">
        <v>434</v>
      </c>
      <c r="K35" s="98">
        <v>357</v>
      </c>
      <c r="L35" s="98">
        <v>419</v>
      </c>
      <c r="M35" s="98">
        <v>119</v>
      </c>
      <c r="N35" s="174">
        <f t="shared" si="0"/>
        <v>3170</v>
      </c>
      <c r="O35" s="144">
        <f t="shared" si="2"/>
        <v>16</v>
      </c>
    </row>
    <row r="36" spans="1:36" ht="14.25" x14ac:dyDescent="0.2">
      <c r="A36" s="138">
        <v>2005</v>
      </c>
      <c r="B36" s="98">
        <v>64.7</v>
      </c>
      <c r="C36" s="98">
        <v>32.799999999999997</v>
      </c>
      <c r="D36" s="98">
        <v>33.1</v>
      </c>
      <c r="E36" s="98">
        <v>305.10000000000002</v>
      </c>
      <c r="F36" s="98">
        <v>190</v>
      </c>
      <c r="G36" s="98">
        <v>203</v>
      </c>
      <c r="H36" s="98">
        <v>127</v>
      </c>
      <c r="I36" s="98">
        <v>511</v>
      </c>
      <c r="J36" s="98">
        <v>365</v>
      </c>
      <c r="K36" s="98">
        <v>208</v>
      </c>
      <c r="L36" s="98">
        <v>581</v>
      </c>
      <c r="M36" s="98">
        <v>128</v>
      </c>
      <c r="N36" s="174">
        <f t="shared" si="0"/>
        <v>2748.7</v>
      </c>
      <c r="O36" s="144">
        <f t="shared" si="2"/>
        <v>32</v>
      </c>
    </row>
    <row r="37" spans="1:36" ht="14.25" x14ac:dyDescent="0.2">
      <c r="A37" s="138">
        <v>2006</v>
      </c>
      <c r="B37" s="98">
        <v>86</v>
      </c>
      <c r="C37" s="98">
        <v>12</v>
      </c>
      <c r="D37" s="98">
        <v>45</v>
      </c>
      <c r="E37" s="98">
        <v>155</v>
      </c>
      <c r="F37" s="98">
        <v>469</v>
      </c>
      <c r="G37" s="98">
        <v>106</v>
      </c>
      <c r="H37" s="98">
        <v>433</v>
      </c>
      <c r="I37" s="98">
        <v>218</v>
      </c>
      <c r="J37" s="98">
        <v>424</v>
      </c>
      <c r="K37" s="98">
        <v>347</v>
      </c>
      <c r="L37" s="98">
        <v>790</v>
      </c>
      <c r="M37" s="98">
        <v>365</v>
      </c>
      <c r="N37" s="174">
        <f t="shared" si="0"/>
        <v>3450</v>
      </c>
      <c r="O37" s="144">
        <f t="shared" si="2"/>
        <v>10</v>
      </c>
    </row>
    <row r="38" spans="1:36" ht="14.25" x14ac:dyDescent="0.2">
      <c r="A38" s="138">
        <v>2007</v>
      </c>
      <c r="B38" s="98">
        <v>11.4</v>
      </c>
      <c r="C38" s="98">
        <v>13.67</v>
      </c>
      <c r="D38" s="98">
        <v>41.89</v>
      </c>
      <c r="E38" s="98">
        <v>138</v>
      </c>
      <c r="F38" s="98">
        <v>113.88</v>
      </c>
      <c r="G38" s="98">
        <v>324.85000000000002</v>
      </c>
      <c r="H38" s="98">
        <v>336.25</v>
      </c>
      <c r="I38" s="98">
        <v>283.45999999999998</v>
      </c>
      <c r="J38" s="98">
        <v>309.08999999999997</v>
      </c>
      <c r="K38" s="98">
        <v>574.57000000000005</v>
      </c>
      <c r="L38" s="98">
        <v>780.57</v>
      </c>
      <c r="M38" s="98">
        <v>365.25</v>
      </c>
      <c r="N38" s="174">
        <f t="shared" si="0"/>
        <v>3292.88</v>
      </c>
      <c r="O38" s="144">
        <f t="shared" si="2"/>
        <v>14</v>
      </c>
    </row>
    <row r="39" spans="1:36" ht="14.25" x14ac:dyDescent="0.2">
      <c r="A39" s="138">
        <v>2008</v>
      </c>
      <c r="B39" s="98">
        <v>5.31</v>
      </c>
      <c r="C39" s="98">
        <v>33.700000000000003</v>
      </c>
      <c r="D39" s="98">
        <v>1.77</v>
      </c>
      <c r="E39" s="98">
        <v>145.49</v>
      </c>
      <c r="F39" s="98">
        <v>283.58999999999997</v>
      </c>
      <c r="G39" s="98">
        <v>266.77</v>
      </c>
      <c r="H39" s="98">
        <v>352.1</v>
      </c>
      <c r="I39" s="98">
        <v>331.99</v>
      </c>
      <c r="J39" s="98">
        <v>158.31</v>
      </c>
      <c r="K39" s="98">
        <v>258.66000000000003</v>
      </c>
      <c r="L39" s="98">
        <v>780.75</v>
      </c>
      <c r="M39" s="98">
        <v>179.17</v>
      </c>
      <c r="N39" s="174">
        <f t="shared" si="0"/>
        <v>2797.61</v>
      </c>
      <c r="O39" s="144">
        <f t="shared" si="2"/>
        <v>29</v>
      </c>
    </row>
    <row r="40" spans="1:36" ht="14.25" x14ac:dyDescent="0.2">
      <c r="A40" s="138">
        <v>2009</v>
      </c>
      <c r="B40" s="98">
        <v>16.920000000000002</v>
      </c>
      <c r="C40" s="98">
        <v>46.13</v>
      </c>
      <c r="D40" s="98">
        <v>29.12</v>
      </c>
      <c r="E40" s="98">
        <v>166.78</v>
      </c>
      <c r="F40" s="98">
        <v>211.23</v>
      </c>
      <c r="G40" s="98">
        <v>334.52</v>
      </c>
      <c r="H40" s="98">
        <v>359.94</v>
      </c>
      <c r="I40" s="98">
        <v>411.91</v>
      </c>
      <c r="J40" s="98">
        <v>245</v>
      </c>
      <c r="K40" s="98">
        <v>271.3</v>
      </c>
      <c r="L40" s="98">
        <v>546.62</v>
      </c>
      <c r="M40" s="98">
        <v>98.21</v>
      </c>
      <c r="N40" s="174">
        <f t="shared" si="0"/>
        <v>2737.68</v>
      </c>
      <c r="O40" s="144">
        <f t="shared" si="2"/>
        <v>33</v>
      </c>
    </row>
    <row r="41" spans="1:36" ht="14.25" x14ac:dyDescent="0.2">
      <c r="A41" s="138">
        <v>2010</v>
      </c>
      <c r="B41" s="98">
        <v>22.06</v>
      </c>
      <c r="C41" s="98">
        <v>13.18</v>
      </c>
      <c r="D41" s="98">
        <v>34.96</v>
      </c>
      <c r="E41" s="98">
        <v>66.760000000000005</v>
      </c>
      <c r="F41" s="98">
        <v>135.66999999999999</v>
      </c>
      <c r="G41" s="98">
        <v>371.27</v>
      </c>
      <c r="H41" s="98">
        <v>294.41000000000003</v>
      </c>
      <c r="I41" s="98">
        <v>337.07</v>
      </c>
      <c r="J41" s="98">
        <v>60.63</v>
      </c>
      <c r="K41" s="98">
        <v>605.14</v>
      </c>
      <c r="L41" s="98">
        <v>727.14</v>
      </c>
      <c r="M41" s="98">
        <v>1193.33</v>
      </c>
      <c r="N41" s="174">
        <f t="shared" si="0"/>
        <v>3861.62</v>
      </c>
      <c r="O41" s="144">
        <f t="shared" si="2"/>
        <v>3</v>
      </c>
    </row>
    <row r="42" spans="1:36" ht="14.25" x14ac:dyDescent="0.2">
      <c r="A42" s="138">
        <v>2011</v>
      </c>
      <c r="B42" s="98">
        <v>390.48</v>
      </c>
      <c r="C42" s="98">
        <v>19.760000000000002</v>
      </c>
      <c r="D42" s="98">
        <v>29.91</v>
      </c>
      <c r="E42" s="98">
        <v>111.89</v>
      </c>
      <c r="F42" s="98">
        <v>222.35</v>
      </c>
      <c r="G42" s="98">
        <v>296.67</v>
      </c>
      <c r="H42" s="98">
        <v>385.85</v>
      </c>
      <c r="I42" s="98">
        <v>253.77</v>
      </c>
      <c r="J42" s="98">
        <v>371.85</v>
      </c>
      <c r="K42" s="98">
        <v>330.76</v>
      </c>
      <c r="L42" s="98">
        <v>964.14</v>
      </c>
      <c r="M42" s="98">
        <v>441.8</v>
      </c>
      <c r="N42" s="174">
        <f t="shared" si="0"/>
        <v>3819.23</v>
      </c>
      <c r="O42" s="144">
        <f t="shared" si="2"/>
        <v>4</v>
      </c>
    </row>
    <row r="43" spans="1:36" ht="14.25" x14ac:dyDescent="0.2">
      <c r="A43" s="138">
        <v>2012</v>
      </c>
      <c r="B43" s="98">
        <v>19.75</v>
      </c>
      <c r="C43" s="98">
        <v>3.54</v>
      </c>
      <c r="D43" s="98">
        <v>71.06</v>
      </c>
      <c r="E43" s="98">
        <v>114.72</v>
      </c>
      <c r="F43" s="98">
        <v>236.01</v>
      </c>
      <c r="G43" s="98">
        <v>282.20999999999998</v>
      </c>
      <c r="H43" s="98">
        <v>370.03</v>
      </c>
      <c r="I43" s="98">
        <v>58.62</v>
      </c>
      <c r="J43" s="98">
        <v>445.75</v>
      </c>
      <c r="K43" s="98">
        <v>397.78</v>
      </c>
      <c r="L43" s="98">
        <v>899.42</v>
      </c>
      <c r="M43" s="98">
        <v>427.38</v>
      </c>
      <c r="N43" s="174">
        <f t="shared" si="0"/>
        <v>3326.27</v>
      </c>
      <c r="O43" s="144">
        <f t="shared" si="2"/>
        <v>13</v>
      </c>
    </row>
    <row r="44" spans="1:36" ht="14.25" x14ac:dyDescent="0.2">
      <c r="A44" s="138">
        <v>2013</v>
      </c>
      <c r="B44" s="98">
        <v>7.85</v>
      </c>
      <c r="C44" s="98">
        <v>32.21</v>
      </c>
      <c r="D44" s="98">
        <v>56.05</v>
      </c>
      <c r="E44" s="98">
        <v>14.71</v>
      </c>
      <c r="F44" s="98">
        <v>311.39</v>
      </c>
      <c r="G44" s="98">
        <v>317.23</v>
      </c>
      <c r="H44" s="98">
        <v>362.48</v>
      </c>
      <c r="I44" s="98">
        <v>550.58000000000004</v>
      </c>
      <c r="J44" s="98">
        <v>206.09</v>
      </c>
      <c r="K44" s="98">
        <v>333.22</v>
      </c>
      <c r="L44" s="98">
        <v>214.49</v>
      </c>
      <c r="M44" s="98">
        <v>213.74</v>
      </c>
      <c r="N44" s="174">
        <f t="shared" si="0"/>
        <v>2620.04</v>
      </c>
      <c r="O44" s="144">
        <f t="shared" si="2"/>
        <v>40</v>
      </c>
    </row>
    <row r="45" spans="1:36" ht="14.25" x14ac:dyDescent="0.2">
      <c r="A45" s="138">
        <v>2014</v>
      </c>
      <c r="B45" s="98">
        <v>32.450000000000003</v>
      </c>
      <c r="C45" s="98">
        <v>14.2</v>
      </c>
      <c r="D45" s="98">
        <v>48.24</v>
      </c>
      <c r="E45" s="98">
        <v>103.05</v>
      </c>
      <c r="F45" s="98">
        <v>396.56</v>
      </c>
      <c r="G45" s="98">
        <v>610.33000000000004</v>
      </c>
      <c r="H45" s="98">
        <v>100.77</v>
      </c>
      <c r="I45" s="98">
        <v>395.7</v>
      </c>
      <c r="J45" s="98">
        <v>277.68</v>
      </c>
      <c r="K45" s="98">
        <v>488.75</v>
      </c>
      <c r="L45" s="98">
        <v>439.05</v>
      </c>
      <c r="M45" s="98">
        <v>358.17</v>
      </c>
      <c r="N45" s="174">
        <f t="shared" si="0"/>
        <v>3264.9500000000003</v>
      </c>
      <c r="O45" s="144">
        <f t="shared" si="2"/>
        <v>15</v>
      </c>
    </row>
    <row r="46" spans="1:36" ht="14.25" x14ac:dyDescent="0.2">
      <c r="A46" s="138">
        <v>2015</v>
      </c>
      <c r="B46" s="98">
        <v>37.1</v>
      </c>
      <c r="C46" s="98">
        <v>10.664</v>
      </c>
      <c r="D46" s="98">
        <v>6.0960000000000001</v>
      </c>
      <c r="E46" s="98">
        <v>47.503999999999998</v>
      </c>
      <c r="F46" s="98">
        <v>160.012</v>
      </c>
      <c r="G46" s="98">
        <v>93.731999999999999</v>
      </c>
      <c r="H46" s="98">
        <v>219.96799999999999</v>
      </c>
      <c r="I46" s="98">
        <v>479.31400000000002</v>
      </c>
      <c r="J46" s="98">
        <v>650.5</v>
      </c>
      <c r="K46" s="98">
        <v>493.524</v>
      </c>
      <c r="L46" s="98">
        <v>408.68</v>
      </c>
      <c r="M46" s="98">
        <v>98.808000000000007</v>
      </c>
      <c r="N46" s="174">
        <f t="shared" si="0"/>
        <v>2705.9019999999996</v>
      </c>
      <c r="O46" s="144">
        <f t="shared" si="2"/>
        <v>37</v>
      </c>
    </row>
    <row r="47" spans="1:36" ht="14.25" x14ac:dyDescent="0.2">
      <c r="A47" s="138">
        <v>2016</v>
      </c>
      <c r="B47" s="98">
        <v>30.988</v>
      </c>
      <c r="C47" s="98">
        <v>18.033999999999999</v>
      </c>
      <c r="D47" s="98">
        <v>10.16</v>
      </c>
      <c r="E47" s="98">
        <v>57.91</v>
      </c>
      <c r="F47" s="98">
        <v>280.416</v>
      </c>
      <c r="G47" s="98">
        <v>397.26</v>
      </c>
      <c r="H47" s="98">
        <v>543.04399999999998</v>
      </c>
      <c r="I47" s="98">
        <v>319.02999999999997</v>
      </c>
      <c r="J47" s="98">
        <v>466.096</v>
      </c>
      <c r="K47" s="98">
        <v>464.56599999999997</v>
      </c>
      <c r="L47" s="98">
        <v>864.60199999999998</v>
      </c>
      <c r="M47" s="98">
        <v>279.42</v>
      </c>
      <c r="N47" s="174">
        <f t="shared" si="0"/>
        <v>3731.5259999999998</v>
      </c>
      <c r="O47" s="144">
        <f t="shared" si="2"/>
        <v>6</v>
      </c>
      <c r="P47" s="10"/>
      <c r="Q47" s="10"/>
      <c r="R47" s="10"/>
      <c r="S47" s="10"/>
      <c r="T47" s="10"/>
      <c r="U47" s="10"/>
      <c r="V47" s="10"/>
      <c r="W47" s="10"/>
      <c r="X47" s="10"/>
      <c r="Y47" s="10"/>
      <c r="Z47" s="10"/>
      <c r="AA47" s="10"/>
      <c r="AB47" s="10"/>
      <c r="AC47" s="10"/>
      <c r="AD47" s="10"/>
      <c r="AE47" s="10"/>
      <c r="AF47" s="10"/>
      <c r="AG47" s="10"/>
      <c r="AH47" s="10"/>
      <c r="AI47" s="10"/>
      <c r="AJ47" s="10"/>
    </row>
    <row r="48" spans="1:36" ht="14.25" x14ac:dyDescent="0.2">
      <c r="A48" s="138">
        <v>2017</v>
      </c>
      <c r="B48" s="98">
        <v>23.4</v>
      </c>
      <c r="C48" s="98">
        <v>10.4</v>
      </c>
      <c r="D48" s="98">
        <v>35.6</v>
      </c>
      <c r="E48" s="98">
        <v>23.9</v>
      </c>
      <c r="F48" s="98">
        <v>285.7</v>
      </c>
      <c r="G48" s="98">
        <v>280.2</v>
      </c>
      <c r="H48" s="98">
        <v>556.9</v>
      </c>
      <c r="I48" s="98">
        <v>380</v>
      </c>
      <c r="J48" s="98">
        <v>355.1</v>
      </c>
      <c r="K48" s="98">
        <v>314.7</v>
      </c>
      <c r="L48" s="98">
        <v>355.6</v>
      </c>
      <c r="M48" s="98">
        <v>740</v>
      </c>
      <c r="N48" s="174">
        <f t="shared" si="0"/>
        <v>3361.4999999999995</v>
      </c>
      <c r="O48" s="144">
        <f t="shared" si="2"/>
        <v>12</v>
      </c>
      <c r="P48" s="10"/>
      <c r="Q48" s="10"/>
      <c r="R48" s="10"/>
      <c r="S48" s="10"/>
      <c r="T48" s="10"/>
      <c r="U48" s="10"/>
      <c r="V48" s="10"/>
      <c r="W48" s="10"/>
      <c r="X48" s="10"/>
      <c r="Y48" s="10"/>
      <c r="Z48" s="10"/>
      <c r="AA48" s="10"/>
      <c r="AB48" s="10"/>
      <c r="AC48" s="10"/>
      <c r="AD48" s="10"/>
      <c r="AE48" s="10"/>
      <c r="AF48" s="10"/>
      <c r="AG48" s="10"/>
      <c r="AH48" s="10"/>
      <c r="AI48" s="10"/>
      <c r="AJ48" s="10"/>
    </row>
    <row r="49" spans="1:36" ht="14.25" x14ac:dyDescent="0.2">
      <c r="A49" s="138">
        <v>2018</v>
      </c>
      <c r="B49" s="98">
        <v>96.8</v>
      </c>
      <c r="C49" s="98">
        <v>10.9</v>
      </c>
      <c r="D49" s="98">
        <v>43.4</v>
      </c>
      <c r="E49" s="98">
        <v>51.3</v>
      </c>
      <c r="F49" s="98">
        <v>438.9</v>
      </c>
      <c r="G49" s="98">
        <v>435.6</v>
      </c>
      <c r="H49" s="98">
        <v>619.5</v>
      </c>
      <c r="I49" s="98">
        <v>357.1</v>
      </c>
      <c r="J49" s="98">
        <v>530.6</v>
      </c>
      <c r="K49" s="98">
        <v>300.2</v>
      </c>
      <c r="L49" s="98">
        <v>592.1</v>
      </c>
      <c r="M49" s="98">
        <v>43.7</v>
      </c>
      <c r="N49" s="174">
        <f t="shared" si="0"/>
        <v>3520.0999999999995</v>
      </c>
      <c r="O49" s="144">
        <f t="shared" si="2"/>
        <v>9</v>
      </c>
      <c r="P49" s="10"/>
      <c r="Q49" s="10"/>
      <c r="R49" s="10"/>
      <c r="S49" s="10"/>
      <c r="T49" s="10"/>
      <c r="U49" s="10"/>
      <c r="V49" s="10"/>
      <c r="W49" s="10"/>
      <c r="X49" s="10"/>
      <c r="Y49" s="10"/>
      <c r="Z49" s="10"/>
      <c r="AA49" s="10"/>
      <c r="AB49" s="10"/>
      <c r="AC49" s="10"/>
      <c r="AD49" s="10"/>
      <c r="AE49" s="10"/>
      <c r="AF49" s="10"/>
      <c r="AG49" s="10"/>
      <c r="AH49" s="10"/>
      <c r="AI49" s="10"/>
      <c r="AJ49" s="10"/>
    </row>
    <row r="50" spans="1:36" ht="14.25" x14ac:dyDescent="0.2">
      <c r="A50" s="138">
        <v>2019</v>
      </c>
      <c r="B50" s="98">
        <v>17.78</v>
      </c>
      <c r="C50" s="98">
        <v>4.57</v>
      </c>
      <c r="D50" s="98">
        <v>32.770000000000003</v>
      </c>
      <c r="E50" s="98">
        <v>90.67</v>
      </c>
      <c r="F50" s="98">
        <v>240.79</v>
      </c>
      <c r="G50" s="98">
        <v>224.04</v>
      </c>
      <c r="H50" s="98">
        <v>350.78</v>
      </c>
      <c r="I50" s="98">
        <v>304.29000000000002</v>
      </c>
      <c r="J50" s="98">
        <v>419.87</v>
      </c>
      <c r="K50" s="98">
        <v>194.58</v>
      </c>
      <c r="L50" s="98">
        <v>383.28</v>
      </c>
      <c r="M50" s="98">
        <v>560.07000000000005</v>
      </c>
      <c r="N50" s="174">
        <f t="shared" si="0"/>
        <v>2823.4900000000002</v>
      </c>
      <c r="O50" s="144">
        <f t="shared" si="2"/>
        <v>28</v>
      </c>
      <c r="P50" s="10"/>
      <c r="Q50" s="10"/>
      <c r="R50" s="10"/>
      <c r="S50" s="10"/>
      <c r="T50" s="10"/>
      <c r="U50" s="10"/>
      <c r="V50" s="10"/>
      <c r="W50" s="10"/>
      <c r="X50" s="10"/>
      <c r="Y50" s="10"/>
      <c r="Z50" s="10"/>
      <c r="AA50" s="10"/>
      <c r="AB50" s="10"/>
      <c r="AC50" s="10"/>
      <c r="AD50" s="10"/>
      <c r="AE50" s="10"/>
      <c r="AF50" s="10"/>
      <c r="AG50" s="10"/>
      <c r="AH50" s="10"/>
      <c r="AI50" s="10"/>
      <c r="AJ50" s="10"/>
    </row>
    <row r="51" spans="1:36" ht="14.25" x14ac:dyDescent="0.2">
      <c r="A51" s="138">
        <v>2020</v>
      </c>
      <c r="B51" s="98">
        <v>37.1</v>
      </c>
      <c r="C51" s="98">
        <v>25.4</v>
      </c>
      <c r="D51" s="98">
        <v>16</v>
      </c>
      <c r="E51" s="98">
        <v>56.4</v>
      </c>
      <c r="F51" s="98">
        <v>167.6</v>
      </c>
      <c r="G51" s="98">
        <v>387.9</v>
      </c>
      <c r="H51" s="98">
        <v>389.1</v>
      </c>
      <c r="I51" s="98">
        <v>522.5</v>
      </c>
      <c r="J51" s="98">
        <v>354.9</v>
      </c>
      <c r="K51" s="98">
        <v>286.3</v>
      </c>
      <c r="L51" s="98">
        <v>302.8</v>
      </c>
      <c r="M51" s="98">
        <v>384.8</v>
      </c>
      <c r="N51" s="174">
        <f t="shared" ref="N51" si="3">IF(COUNT(B51:M51)=12,SUM(B51:M51),"")</f>
        <v>2930.8000000000006</v>
      </c>
      <c r="O51" s="144">
        <f t="shared" ref="O51" si="4">RANK(N51,N$5:N$58,0)</f>
        <v>25</v>
      </c>
      <c r="P51" s="10"/>
      <c r="Q51" s="10"/>
      <c r="R51" s="10"/>
      <c r="S51" s="10"/>
      <c r="T51" s="10"/>
      <c r="U51" s="10"/>
      <c r="V51" s="10"/>
      <c r="W51" s="10"/>
      <c r="X51" s="10"/>
      <c r="Y51" s="10"/>
      <c r="Z51" s="10"/>
      <c r="AA51" s="10"/>
      <c r="AB51" s="10"/>
      <c r="AC51" s="10"/>
      <c r="AD51" s="10"/>
      <c r="AE51" s="10"/>
      <c r="AF51" s="10"/>
      <c r="AG51" s="10"/>
      <c r="AH51" s="10"/>
      <c r="AI51" s="10"/>
      <c r="AJ51" s="10"/>
    </row>
    <row r="52" spans="1:36" ht="14.25" x14ac:dyDescent="0.2">
      <c r="A52" s="138">
        <v>2021</v>
      </c>
      <c r="B52" s="98">
        <v>70.599999999999994</v>
      </c>
      <c r="C52" s="98">
        <v>44.2</v>
      </c>
      <c r="D52" s="98">
        <v>44.2</v>
      </c>
      <c r="E52" s="98">
        <v>129.80000000000001</v>
      </c>
      <c r="F52" s="98">
        <v>179.84</v>
      </c>
      <c r="G52" s="115">
        <v>414</v>
      </c>
      <c r="H52" s="115">
        <v>314</v>
      </c>
      <c r="I52" s="115">
        <v>438</v>
      </c>
      <c r="J52" s="98">
        <v>416.05</v>
      </c>
      <c r="K52" s="98">
        <v>344.43</v>
      </c>
      <c r="L52" s="98">
        <v>906.54</v>
      </c>
      <c r="M52" s="98">
        <v>274.83999999999997</v>
      </c>
      <c r="N52" s="174">
        <f t="shared" ref="N52:N54" si="5">IF(COUNT(B52:M52)=12,SUM(B52:M52),"")</f>
        <v>3576.5</v>
      </c>
      <c r="O52" s="144">
        <f t="shared" ref="O52:O54" si="6">RANK(N52,N$5:N$58,0)</f>
        <v>8</v>
      </c>
      <c r="P52" s="10"/>
      <c r="Q52" s="10"/>
      <c r="R52" s="10"/>
      <c r="S52" s="10"/>
      <c r="T52" s="10"/>
      <c r="U52" s="10"/>
      <c r="V52" s="10"/>
      <c r="W52" s="10"/>
      <c r="X52" s="10"/>
      <c r="Y52" s="10"/>
      <c r="Z52" s="10"/>
      <c r="AA52" s="10"/>
      <c r="AB52" s="10"/>
      <c r="AC52" s="10"/>
      <c r="AD52" s="10"/>
      <c r="AE52" s="10"/>
      <c r="AF52" s="10"/>
      <c r="AG52" s="10"/>
      <c r="AH52" s="10"/>
      <c r="AI52" s="10"/>
      <c r="AJ52" s="10"/>
    </row>
    <row r="53" spans="1:36" ht="15" x14ac:dyDescent="0.25">
      <c r="A53" s="138">
        <v>2022</v>
      </c>
      <c r="B53" s="232">
        <v>27.7</v>
      </c>
      <c r="C53" s="98">
        <v>20.07</v>
      </c>
      <c r="D53" s="232">
        <v>135.13</v>
      </c>
      <c r="E53" s="98">
        <v>168.4</v>
      </c>
      <c r="F53" s="98">
        <v>363.7</v>
      </c>
      <c r="G53" s="98">
        <v>595.4</v>
      </c>
      <c r="H53" s="98">
        <v>610.4</v>
      </c>
      <c r="I53" s="98">
        <v>364.2</v>
      </c>
      <c r="J53" s="98">
        <v>305.60000000000002</v>
      </c>
      <c r="K53" s="98">
        <v>542.6</v>
      </c>
      <c r="L53" s="98">
        <v>588.79999999999995</v>
      </c>
      <c r="M53" s="98">
        <v>95</v>
      </c>
      <c r="N53" s="174">
        <f t="shared" si="5"/>
        <v>3817</v>
      </c>
      <c r="O53" s="144">
        <f t="shared" si="6"/>
        <v>5</v>
      </c>
      <c r="P53" s="10"/>
      <c r="Q53" s="10"/>
      <c r="R53" s="10"/>
      <c r="S53" s="10"/>
      <c r="T53" s="10"/>
      <c r="U53" s="10"/>
      <c r="V53" s="10"/>
      <c r="W53" s="10"/>
      <c r="X53" s="10"/>
      <c r="Y53" s="10"/>
      <c r="Z53" s="10"/>
      <c r="AA53" s="10"/>
      <c r="AB53" s="10"/>
      <c r="AC53" s="10"/>
      <c r="AD53" s="10"/>
      <c r="AE53" s="10"/>
      <c r="AF53" s="10"/>
      <c r="AG53" s="10"/>
      <c r="AH53" s="10"/>
      <c r="AI53" s="10"/>
      <c r="AJ53" s="10"/>
    </row>
    <row r="54" spans="1:36" ht="14.25" x14ac:dyDescent="0.2">
      <c r="A54" s="138">
        <v>2023</v>
      </c>
      <c r="B54" s="3">
        <v>94.49</v>
      </c>
      <c r="C54" s="3">
        <v>12.45</v>
      </c>
      <c r="D54" s="3">
        <v>17.27</v>
      </c>
      <c r="E54" s="3">
        <v>24.64</v>
      </c>
      <c r="F54" s="3">
        <v>138.93</v>
      </c>
      <c r="G54" s="3">
        <v>364.47</v>
      </c>
      <c r="H54" s="3">
        <v>457.96</v>
      </c>
      <c r="I54" s="3">
        <v>430.29</v>
      </c>
      <c r="J54" s="3">
        <v>592.86</v>
      </c>
      <c r="K54" s="3">
        <v>218.69</v>
      </c>
      <c r="L54" s="3">
        <v>525.52</v>
      </c>
      <c r="M54" s="3">
        <v>68.58</v>
      </c>
      <c r="N54" s="174">
        <f t="shared" si="5"/>
        <v>2946.15</v>
      </c>
      <c r="O54" s="144">
        <f t="shared" si="6"/>
        <v>23</v>
      </c>
      <c r="P54" s="10"/>
      <c r="Q54" s="10"/>
      <c r="R54" s="10"/>
      <c r="S54" s="10"/>
      <c r="T54" s="10"/>
      <c r="U54" s="10"/>
      <c r="V54" s="10"/>
      <c r="W54" s="10"/>
      <c r="X54" s="10"/>
      <c r="Y54" s="10"/>
      <c r="Z54" s="10"/>
      <c r="AA54" s="10"/>
      <c r="AB54" s="10"/>
      <c r="AC54" s="10"/>
      <c r="AD54" s="10"/>
      <c r="AE54" s="10"/>
      <c r="AF54" s="10"/>
      <c r="AG54" s="10"/>
      <c r="AH54" s="10"/>
      <c r="AI54" s="10"/>
      <c r="AJ54" s="10"/>
    </row>
    <row r="55" spans="1:36" ht="14.25" x14ac:dyDescent="0.2">
      <c r="A55" s="138">
        <v>2024</v>
      </c>
      <c r="B55" s="3"/>
      <c r="C55" s="3"/>
      <c r="D55" s="3"/>
      <c r="E55" s="3"/>
      <c r="F55" s="3"/>
      <c r="G55" s="3"/>
      <c r="H55" s="3"/>
      <c r="I55" s="3"/>
      <c r="J55" s="3"/>
      <c r="K55" s="3"/>
      <c r="L55" s="3"/>
      <c r="M55" s="3"/>
      <c r="N55" s="174"/>
      <c r="O55" s="144"/>
      <c r="P55" s="10"/>
      <c r="Q55" s="10"/>
      <c r="R55" s="10"/>
      <c r="S55" s="10"/>
      <c r="T55" s="10"/>
      <c r="U55" s="10"/>
      <c r="V55" s="10"/>
      <c r="W55" s="10"/>
      <c r="X55" s="10"/>
      <c r="Y55" s="10"/>
      <c r="Z55" s="10"/>
      <c r="AA55" s="10"/>
      <c r="AB55" s="10"/>
      <c r="AC55" s="10"/>
      <c r="AD55" s="10"/>
      <c r="AE55" s="10"/>
      <c r="AF55" s="10"/>
      <c r="AG55" s="10"/>
      <c r="AH55" s="10"/>
      <c r="AI55" s="10"/>
      <c r="AJ55" s="10"/>
    </row>
    <row r="56" spans="1:36" ht="14.25" x14ac:dyDescent="0.2">
      <c r="A56" s="138">
        <v>2025</v>
      </c>
      <c r="B56" s="98"/>
      <c r="C56" s="98"/>
      <c r="D56" s="98"/>
      <c r="E56" s="98"/>
      <c r="F56" s="98"/>
      <c r="G56" s="98"/>
      <c r="H56" s="98"/>
      <c r="I56" s="98"/>
      <c r="J56" s="98"/>
      <c r="K56" s="98"/>
      <c r="L56" s="98"/>
      <c r="M56" s="98"/>
      <c r="N56" s="174"/>
      <c r="O56" s="144"/>
      <c r="P56" s="10"/>
      <c r="Q56" s="10"/>
      <c r="R56" s="10"/>
      <c r="S56" s="10"/>
      <c r="T56" s="10"/>
      <c r="U56" s="10"/>
      <c r="V56" s="10"/>
      <c r="W56" s="10"/>
      <c r="X56" s="10"/>
      <c r="Y56" s="10"/>
      <c r="Z56" s="10"/>
      <c r="AA56" s="10"/>
      <c r="AB56" s="10"/>
      <c r="AC56" s="10"/>
      <c r="AD56" s="10"/>
      <c r="AE56" s="10"/>
      <c r="AF56" s="10"/>
      <c r="AG56" s="10"/>
      <c r="AH56" s="10"/>
      <c r="AI56" s="10"/>
      <c r="AJ56" s="10"/>
    </row>
    <row r="57" spans="1:36" ht="14.25" x14ac:dyDescent="0.2">
      <c r="A57" s="138">
        <v>2026</v>
      </c>
      <c r="B57" s="98"/>
      <c r="C57" s="98"/>
      <c r="D57" s="98"/>
      <c r="E57" s="98"/>
      <c r="F57" s="98"/>
      <c r="G57" s="98"/>
      <c r="H57" s="98"/>
      <c r="I57" s="98"/>
      <c r="J57" s="98"/>
      <c r="K57" s="98"/>
      <c r="L57" s="98"/>
      <c r="M57" s="98"/>
      <c r="N57" s="174"/>
      <c r="O57" s="144"/>
      <c r="P57" s="10"/>
      <c r="Q57" s="10"/>
      <c r="R57" s="10"/>
      <c r="S57" s="10"/>
      <c r="T57" s="10"/>
      <c r="U57" s="10"/>
      <c r="V57" s="10"/>
      <c r="W57" s="10"/>
      <c r="X57" s="10"/>
      <c r="Y57" s="10"/>
      <c r="Z57" s="10"/>
      <c r="AA57" s="10"/>
      <c r="AB57" s="10"/>
      <c r="AC57" s="10"/>
      <c r="AD57" s="10"/>
      <c r="AE57" s="10"/>
      <c r="AF57" s="10"/>
      <c r="AG57" s="10"/>
      <c r="AH57" s="10"/>
      <c r="AI57" s="10"/>
      <c r="AJ57" s="10"/>
    </row>
    <row r="58" spans="1:36" ht="13.5" thickBot="1" x14ac:dyDescent="0.25">
      <c r="A58" s="146"/>
      <c r="B58" s="98"/>
      <c r="C58" s="98"/>
      <c r="D58" s="98"/>
      <c r="E58" s="98"/>
      <c r="F58" s="98"/>
      <c r="G58" s="98"/>
      <c r="H58" s="98"/>
      <c r="I58" s="98"/>
      <c r="J58" s="98"/>
      <c r="K58" s="98"/>
      <c r="L58" s="98"/>
      <c r="M58" s="98"/>
      <c r="N58" s="175"/>
    </row>
    <row r="59" spans="1:36" x14ac:dyDescent="0.2">
      <c r="A59" s="147" t="s">
        <v>603</v>
      </c>
      <c r="B59" s="105">
        <f>AVERAGE(B5:B58)</f>
        <v>57.881559999999993</v>
      </c>
      <c r="C59" s="105">
        <f>AVERAGE(C5:C58)</f>
        <v>18.371560000000002</v>
      </c>
      <c r="D59" s="105">
        <f t="shared" ref="D59:N59" si="7">AVERAGE(D5:D58)</f>
        <v>25.250519999999998</v>
      </c>
      <c r="E59" s="105">
        <f t="shared" si="7"/>
        <v>108.32047999999999</v>
      </c>
      <c r="F59" s="105">
        <f t="shared" si="7"/>
        <v>261.08335999999997</v>
      </c>
      <c r="G59" s="105">
        <f t="shared" si="7"/>
        <v>332.75704000000007</v>
      </c>
      <c r="H59" s="105">
        <f t="shared" si="7"/>
        <v>325.99164000000002</v>
      </c>
      <c r="I59" s="105">
        <f t="shared" si="7"/>
        <v>373.17248000000006</v>
      </c>
      <c r="J59" s="105">
        <f t="shared" si="7"/>
        <v>309.36352000000005</v>
      </c>
      <c r="K59" s="105">
        <f t="shared" si="7"/>
        <v>371.37139999999994</v>
      </c>
      <c r="L59" s="105">
        <f t="shared" si="7"/>
        <v>490.08203999999984</v>
      </c>
      <c r="M59" s="105">
        <f t="shared" si="7"/>
        <v>277.06135999999992</v>
      </c>
      <c r="N59" s="105">
        <f t="shared" si="7"/>
        <v>2950.7069599999986</v>
      </c>
    </row>
    <row r="60" spans="1:36" x14ac:dyDescent="0.2">
      <c r="A60" s="148" t="s">
        <v>604</v>
      </c>
      <c r="B60" s="3">
        <f>STDEV(B5:B58)</f>
        <v>77.976102990585304</v>
      </c>
      <c r="C60" s="3">
        <f>STDEV(C5:C58)</f>
        <v>14.752231937892914</v>
      </c>
      <c r="D60" s="3">
        <f t="shared" ref="D60:N60" si="8">STDEV(D5:D58)</f>
        <v>25.35518072991259</v>
      </c>
      <c r="E60" s="3">
        <f t="shared" si="8"/>
        <v>85.946332381826224</v>
      </c>
      <c r="F60" s="3">
        <f t="shared" si="8"/>
        <v>112.17377071235035</v>
      </c>
      <c r="G60" s="3">
        <f t="shared" si="8"/>
        <v>118.58188060180014</v>
      </c>
      <c r="H60" s="3">
        <f t="shared" si="8"/>
        <v>122.76961170615471</v>
      </c>
      <c r="I60" s="3">
        <f t="shared" si="8"/>
        <v>125.29072612784393</v>
      </c>
      <c r="J60" s="3">
        <f t="shared" si="8"/>
        <v>127.88789665861623</v>
      </c>
      <c r="K60" s="3">
        <f t="shared" si="8"/>
        <v>131.10278522812359</v>
      </c>
      <c r="L60" s="3">
        <f t="shared" si="8"/>
        <v>215.65735789393889</v>
      </c>
      <c r="M60" s="3">
        <f t="shared" si="8"/>
        <v>226.52767273452676</v>
      </c>
      <c r="N60" s="114">
        <f t="shared" si="8"/>
        <v>524.19092016636739</v>
      </c>
    </row>
    <row r="61" spans="1:36" x14ac:dyDescent="0.2">
      <c r="A61" s="148" t="s">
        <v>605</v>
      </c>
      <c r="B61" s="3">
        <f>B60/B59*100</f>
        <v>134.71665758591391</v>
      </c>
      <c r="C61" s="3">
        <f>C60/C59*100</f>
        <v>80.299288345099228</v>
      </c>
      <c r="D61" s="3">
        <f t="shared" ref="D61:N61" si="9">D60/D59*100</f>
        <v>100.41448940422848</v>
      </c>
      <c r="E61" s="3">
        <f t="shared" si="9"/>
        <v>79.344489963325714</v>
      </c>
      <c r="F61" s="3">
        <f t="shared" si="9"/>
        <v>42.964733835335331</v>
      </c>
      <c r="G61" s="3">
        <f t="shared" si="9"/>
        <v>35.636174850515594</v>
      </c>
      <c r="H61" s="3">
        <f t="shared" si="9"/>
        <v>37.660355862547483</v>
      </c>
      <c r="I61" s="3">
        <f t="shared" si="9"/>
        <v>33.574481732373165</v>
      </c>
      <c r="J61" s="3">
        <f t="shared" si="9"/>
        <v>41.33903592078866</v>
      </c>
      <c r="K61" s="3">
        <f t="shared" si="9"/>
        <v>35.302337559683814</v>
      </c>
      <c r="L61" s="3">
        <f t="shared" si="9"/>
        <v>44.004338109174327</v>
      </c>
      <c r="M61" s="3">
        <f t="shared" si="9"/>
        <v>81.76083187295653</v>
      </c>
      <c r="N61" s="114">
        <f t="shared" si="9"/>
        <v>17.764926415002851</v>
      </c>
    </row>
    <row r="62" spans="1:36" x14ac:dyDescent="0.2">
      <c r="A62" s="148" t="s">
        <v>606</v>
      </c>
      <c r="B62" s="3">
        <f>MIN(B5:B58)</f>
        <v>1</v>
      </c>
      <c r="C62" s="3">
        <f>MIN(C5:C58)</f>
        <v>1</v>
      </c>
      <c r="D62" s="3">
        <f t="shared" ref="D62:N62" si="10">MIN(D5:D58)</f>
        <v>0</v>
      </c>
      <c r="E62" s="3">
        <f t="shared" si="10"/>
        <v>10.1</v>
      </c>
      <c r="F62" s="3">
        <f t="shared" si="10"/>
        <v>99</v>
      </c>
      <c r="G62" s="3">
        <f t="shared" si="10"/>
        <v>93.731999999999999</v>
      </c>
      <c r="H62" s="3">
        <f t="shared" si="10"/>
        <v>100.77</v>
      </c>
      <c r="I62" s="3">
        <f t="shared" si="10"/>
        <v>58.62</v>
      </c>
      <c r="J62" s="3">
        <f t="shared" si="10"/>
        <v>60.63</v>
      </c>
      <c r="K62" s="3">
        <f t="shared" si="10"/>
        <v>186</v>
      </c>
      <c r="L62" s="3">
        <f t="shared" si="10"/>
        <v>135</v>
      </c>
      <c r="M62" s="3">
        <f t="shared" si="10"/>
        <v>9</v>
      </c>
      <c r="N62" s="114">
        <f t="shared" si="10"/>
        <v>1784.6000000000001</v>
      </c>
    </row>
    <row r="63" spans="1:36" x14ac:dyDescent="0.2">
      <c r="A63" s="148" t="s">
        <v>607</v>
      </c>
      <c r="B63" s="3">
        <f>MAX(B5:B58)</f>
        <v>390.48</v>
      </c>
      <c r="C63" s="3">
        <f>MAX(C5:C58)</f>
        <v>71</v>
      </c>
      <c r="D63" s="3">
        <f t="shared" ref="D63:N63" si="11">MAX(D5:D58)</f>
        <v>135.13</v>
      </c>
      <c r="E63" s="3">
        <f t="shared" si="11"/>
        <v>343</v>
      </c>
      <c r="F63" s="3">
        <f t="shared" si="11"/>
        <v>518</v>
      </c>
      <c r="G63" s="3">
        <f t="shared" si="11"/>
        <v>610.33000000000004</v>
      </c>
      <c r="H63" s="3">
        <f t="shared" si="11"/>
        <v>619.5</v>
      </c>
      <c r="I63" s="3">
        <f t="shared" si="11"/>
        <v>661</v>
      </c>
      <c r="J63" s="3">
        <f t="shared" si="11"/>
        <v>650.5</v>
      </c>
      <c r="K63" s="3">
        <f t="shared" si="11"/>
        <v>790.2</v>
      </c>
      <c r="L63" s="3">
        <f t="shared" si="11"/>
        <v>964.14</v>
      </c>
      <c r="M63" s="3">
        <f t="shared" si="11"/>
        <v>1193.33</v>
      </c>
      <c r="N63" s="114">
        <f t="shared" si="11"/>
        <v>4023.5</v>
      </c>
    </row>
    <row r="64" spans="1:36" x14ac:dyDescent="0.2">
      <c r="A64" s="148" t="s">
        <v>608</v>
      </c>
      <c r="B64" s="3">
        <f>QUARTILE(B5:B58,1)</f>
        <v>14.875</v>
      </c>
      <c r="C64" s="3">
        <f>QUARTILE(C5:C58,1)</f>
        <v>7.85</v>
      </c>
      <c r="D64" s="3">
        <f t="shared" ref="D64:N64" si="12">QUARTILE(D5:D58,1)</f>
        <v>5.6999999999999993</v>
      </c>
      <c r="E64" s="3">
        <f t="shared" si="12"/>
        <v>42.375</v>
      </c>
      <c r="F64" s="3">
        <f t="shared" si="12"/>
        <v>168.89999999999998</v>
      </c>
      <c r="G64" s="3">
        <f t="shared" si="12"/>
        <v>250.07499999999999</v>
      </c>
      <c r="H64" s="3">
        <f t="shared" si="12"/>
        <v>245</v>
      </c>
      <c r="I64" s="3">
        <f t="shared" si="12"/>
        <v>302.94749999999999</v>
      </c>
      <c r="J64" s="3">
        <f t="shared" si="12"/>
        <v>207.3175</v>
      </c>
      <c r="K64" s="3">
        <f t="shared" si="12"/>
        <v>286.47500000000002</v>
      </c>
      <c r="L64" s="3">
        <f t="shared" si="12"/>
        <v>320.375</v>
      </c>
      <c r="M64" s="3">
        <f t="shared" si="12"/>
        <v>98.359499999999997</v>
      </c>
      <c r="N64" s="114">
        <f t="shared" si="12"/>
        <v>2693.9755</v>
      </c>
    </row>
    <row r="65" spans="1:14" x14ac:dyDescent="0.2">
      <c r="A65" s="148" t="s">
        <v>609</v>
      </c>
      <c r="B65" s="3">
        <f>QUARTILE(B5:B58,2)</f>
        <v>30.494</v>
      </c>
      <c r="C65" s="3">
        <f>QUARTILE(C5:C58,2)</f>
        <v>13.425000000000001</v>
      </c>
      <c r="D65" s="3">
        <f t="shared" ref="D65:N65" si="13">QUARTILE(D5:D58,2)</f>
        <v>17.585000000000001</v>
      </c>
      <c r="E65" s="3">
        <f t="shared" si="13"/>
        <v>91.134999999999991</v>
      </c>
      <c r="F65" s="3">
        <f t="shared" si="13"/>
        <v>238.39999999999998</v>
      </c>
      <c r="G65" s="3">
        <f t="shared" si="13"/>
        <v>343.8</v>
      </c>
      <c r="H65" s="3">
        <f t="shared" si="13"/>
        <v>318.5</v>
      </c>
      <c r="I65" s="3">
        <f t="shared" si="13"/>
        <v>360.65</v>
      </c>
      <c r="J65" s="3">
        <f t="shared" si="13"/>
        <v>305.3</v>
      </c>
      <c r="K65" s="3">
        <f t="shared" si="13"/>
        <v>340.46500000000003</v>
      </c>
      <c r="L65" s="3">
        <f t="shared" si="13"/>
        <v>440.02499999999998</v>
      </c>
      <c r="M65" s="3">
        <f t="shared" si="13"/>
        <v>237.25</v>
      </c>
      <c r="N65" s="114">
        <f t="shared" si="13"/>
        <v>2917.4000000000005</v>
      </c>
    </row>
    <row r="66" spans="1:14" x14ac:dyDescent="0.2">
      <c r="A66" s="148" t="s">
        <v>610</v>
      </c>
      <c r="B66" s="3">
        <f>QUARTILE(B5:B58,3)</f>
        <v>69.125</v>
      </c>
      <c r="C66" s="3">
        <f>QUARTILE(C5:C58,3)</f>
        <v>24.225000000000001</v>
      </c>
      <c r="D66" s="3">
        <f t="shared" ref="D66:N66" si="14">QUARTILE(D5:D58,3)</f>
        <v>34.99</v>
      </c>
      <c r="E66" s="3">
        <f t="shared" si="14"/>
        <v>149.5</v>
      </c>
      <c r="F66" s="3">
        <f t="shared" si="14"/>
        <v>314.84749999999997</v>
      </c>
      <c r="G66" s="3">
        <f t="shared" si="14"/>
        <v>408.315</v>
      </c>
      <c r="H66" s="3">
        <f t="shared" si="14"/>
        <v>383</v>
      </c>
      <c r="I66" s="3">
        <f t="shared" si="14"/>
        <v>430.09250000000003</v>
      </c>
      <c r="J66" s="3">
        <f t="shared" si="14"/>
        <v>407.92500000000001</v>
      </c>
      <c r="K66" s="3">
        <f t="shared" si="14"/>
        <v>464.37450000000001</v>
      </c>
      <c r="L66" s="3">
        <f t="shared" si="14"/>
        <v>609.25</v>
      </c>
      <c r="M66" s="3">
        <f t="shared" si="14"/>
        <v>379.91250000000002</v>
      </c>
      <c r="N66" s="114">
        <f t="shared" si="14"/>
        <v>3317.9225000000001</v>
      </c>
    </row>
    <row r="67" spans="1:14" x14ac:dyDescent="0.2">
      <c r="A67" s="148" t="s">
        <v>611</v>
      </c>
      <c r="B67">
        <f t="shared" ref="B67:N67" si="15">RANK(B54,B5:B58,0)</f>
        <v>10</v>
      </c>
      <c r="C67">
        <f t="shared" si="15"/>
        <v>27</v>
      </c>
      <c r="D67">
        <f t="shared" si="15"/>
        <v>26</v>
      </c>
      <c r="E67">
        <f t="shared" si="15"/>
        <v>41</v>
      </c>
      <c r="F67">
        <f t="shared" si="15"/>
        <v>44</v>
      </c>
      <c r="G67">
        <f t="shared" si="15"/>
        <v>22</v>
      </c>
      <c r="H67">
        <f t="shared" si="15"/>
        <v>8</v>
      </c>
      <c r="I67">
        <f t="shared" si="15"/>
        <v>13</v>
      </c>
      <c r="J67">
        <f t="shared" si="15"/>
        <v>2</v>
      </c>
      <c r="K67">
        <f t="shared" si="15"/>
        <v>45</v>
      </c>
      <c r="L67">
        <f t="shared" si="15"/>
        <v>22</v>
      </c>
      <c r="M67">
        <f t="shared" si="15"/>
        <v>41</v>
      </c>
      <c r="N67" s="103">
        <f t="shared" si="15"/>
        <v>23</v>
      </c>
    </row>
    <row r="68" spans="1:14" x14ac:dyDescent="0.2">
      <c r="A68" s="148" t="s">
        <v>612</v>
      </c>
      <c r="B68">
        <f>COUNT(B5:B58)</f>
        <v>50</v>
      </c>
      <c r="C68">
        <f>COUNT(C5:C58)</f>
        <v>50</v>
      </c>
      <c r="D68">
        <f t="shared" ref="D68:N68" si="16">COUNT(D5:D58)</f>
        <v>50</v>
      </c>
      <c r="E68">
        <f t="shared" si="16"/>
        <v>50</v>
      </c>
      <c r="F68">
        <f t="shared" si="16"/>
        <v>50</v>
      </c>
      <c r="G68">
        <f t="shared" si="16"/>
        <v>50</v>
      </c>
      <c r="H68">
        <f t="shared" si="16"/>
        <v>50</v>
      </c>
      <c r="I68">
        <f t="shared" si="16"/>
        <v>50</v>
      </c>
      <c r="J68">
        <f t="shared" si="16"/>
        <v>50</v>
      </c>
      <c r="K68">
        <f t="shared" si="16"/>
        <v>50</v>
      </c>
      <c r="L68">
        <f t="shared" si="16"/>
        <v>50</v>
      </c>
      <c r="M68">
        <f t="shared" si="16"/>
        <v>50</v>
      </c>
      <c r="N68" s="103">
        <f t="shared" si="16"/>
        <v>50</v>
      </c>
    </row>
    <row r="69" spans="1:14" x14ac:dyDescent="0.2">
      <c r="A69" s="148" t="s">
        <v>614</v>
      </c>
      <c r="B69" s="3">
        <f>B54</f>
        <v>94.49</v>
      </c>
      <c r="C69" s="3">
        <f>B69+C54</f>
        <v>106.94</v>
      </c>
      <c r="D69" s="3">
        <f t="shared" ref="D69:M69" si="17">C69+D54</f>
        <v>124.21</v>
      </c>
      <c r="E69" s="3">
        <f t="shared" si="17"/>
        <v>148.85</v>
      </c>
      <c r="F69" s="3">
        <f t="shared" si="17"/>
        <v>287.77999999999997</v>
      </c>
      <c r="G69" s="3">
        <f t="shared" si="17"/>
        <v>652.25</v>
      </c>
      <c r="H69" s="3">
        <f t="shared" si="17"/>
        <v>1110.21</v>
      </c>
      <c r="I69" s="3">
        <f t="shared" si="17"/>
        <v>1540.5</v>
      </c>
      <c r="J69" s="3">
        <f t="shared" si="17"/>
        <v>2133.36</v>
      </c>
      <c r="K69" s="3">
        <f t="shared" si="17"/>
        <v>2352.0500000000002</v>
      </c>
      <c r="L69" s="3">
        <f t="shared" si="17"/>
        <v>2877.57</v>
      </c>
      <c r="M69" s="3">
        <f t="shared" si="17"/>
        <v>2946.15</v>
      </c>
      <c r="N69"/>
    </row>
    <row r="70" spans="1:14" x14ac:dyDescent="0.2">
      <c r="A70" s="148" t="s">
        <v>613</v>
      </c>
      <c r="B70" s="3">
        <f>B59</f>
        <v>57.881559999999993</v>
      </c>
      <c r="C70" s="3">
        <f>B70+C59</f>
        <v>76.253119999999996</v>
      </c>
      <c r="D70" s="3">
        <f t="shared" ref="D70:M70" si="18">C70+D59</f>
        <v>101.50363999999999</v>
      </c>
      <c r="E70" s="3">
        <f t="shared" si="18"/>
        <v>209.82411999999999</v>
      </c>
      <c r="F70" s="3">
        <f t="shared" si="18"/>
        <v>470.90747999999996</v>
      </c>
      <c r="G70" s="3">
        <f t="shared" si="18"/>
        <v>803.66452000000004</v>
      </c>
      <c r="H70" s="3">
        <f t="shared" si="18"/>
        <v>1129.65616</v>
      </c>
      <c r="I70" s="3">
        <f t="shared" si="18"/>
        <v>1502.8286400000002</v>
      </c>
      <c r="J70" s="3">
        <f t="shared" si="18"/>
        <v>1812.1921600000003</v>
      </c>
      <c r="K70" s="3">
        <f t="shared" si="18"/>
        <v>2183.5635600000001</v>
      </c>
      <c r="L70" s="3">
        <f t="shared" si="18"/>
        <v>2673.6455999999998</v>
      </c>
      <c r="M70" s="3">
        <f t="shared" si="18"/>
        <v>2950.7069599999995</v>
      </c>
      <c r="N70"/>
    </row>
  </sheetData>
  <mergeCells count="2">
    <mergeCell ref="A1:N1"/>
    <mergeCell ref="G2:H2"/>
  </mergeCells>
  <conditionalFormatting sqref="B5:B58">
    <cfRule type="top10" dxfId="1232" priority="109" bottom="1" rank="1"/>
    <cfRule type="top10" dxfId="1231" priority="110" rank="1"/>
  </conditionalFormatting>
  <conditionalFormatting sqref="B53:B57">
    <cfRule type="top10" dxfId="1230" priority="55" bottom="1" rank="1"/>
    <cfRule type="top10" dxfId="1229" priority="56" rank="1"/>
  </conditionalFormatting>
  <conditionalFormatting sqref="C5:C58">
    <cfRule type="top10" dxfId="1228" priority="27" bottom="1" rank="1"/>
    <cfRule type="top10" dxfId="1227" priority="28" rank="1"/>
  </conditionalFormatting>
  <conditionalFormatting sqref="D5:D58">
    <cfRule type="top10" dxfId="1226" priority="25" bottom="1" rank="1"/>
    <cfRule type="top10" dxfId="1225" priority="26" rank="1"/>
  </conditionalFormatting>
  <conditionalFormatting sqref="E5:E52 E54:E58 E53:M53">
    <cfRule type="top10" dxfId="1224" priority="23" bottom="1" rank="1"/>
    <cfRule type="top10" dxfId="1223" priority="24" rank="1"/>
  </conditionalFormatting>
  <conditionalFormatting sqref="F5:F52 F54:F58">
    <cfRule type="top10" dxfId="1222" priority="21" bottom="1" rank="1"/>
    <cfRule type="top10" dxfId="1221" priority="22" rank="1"/>
  </conditionalFormatting>
  <conditionalFormatting sqref="G5:G52 G54:G58">
    <cfRule type="top10" dxfId="1220" priority="15" bottom="1" rank="1"/>
    <cfRule type="top10" dxfId="1219" priority="16" rank="1"/>
  </conditionalFormatting>
  <conditionalFormatting sqref="H5:H52 H54:H58">
    <cfRule type="top10" dxfId="1218" priority="13" bottom="1" rank="1"/>
    <cfRule type="top10" dxfId="1217" priority="14" rank="1"/>
  </conditionalFormatting>
  <conditionalFormatting sqref="I5:I52 I54:I58">
    <cfRule type="top10" dxfId="1216" priority="11" bottom="1" rank="1"/>
    <cfRule type="top10" dxfId="1215" priority="12" rank="1"/>
  </conditionalFormatting>
  <conditionalFormatting sqref="J5:J52 J54:J58">
    <cfRule type="top10" dxfId="1214" priority="9" bottom="1" rank="1"/>
    <cfRule type="top10" dxfId="1213" priority="10" rank="1"/>
  </conditionalFormatting>
  <conditionalFormatting sqref="K5:K52 K54:K58">
    <cfRule type="top10" dxfId="1212" priority="7" bottom="1" rank="1"/>
    <cfRule type="top10" dxfId="1211" priority="8" rank="1"/>
  </conditionalFormatting>
  <conditionalFormatting sqref="L5:L52 L54:L58">
    <cfRule type="top10" dxfId="1210" priority="5" bottom="1" rank="1"/>
    <cfRule type="top10" dxfId="1209" priority="6" rank="1"/>
  </conditionalFormatting>
  <conditionalFormatting sqref="M5:M52 M54:M58">
    <cfRule type="top10" dxfId="1208" priority="3" bottom="1" rank="1"/>
    <cfRule type="top10" dxfId="1207" priority="4" rank="1"/>
  </conditionalFormatting>
  <conditionalFormatting sqref="N5:N58">
    <cfRule type="top10" dxfId="1206" priority="1" bottom="1" rank="1"/>
    <cfRule type="top10" dxfId="1205" priority="2" rank="1"/>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8"/>
  <dimension ref="A1:AJ163"/>
  <sheetViews>
    <sheetView zoomScale="75" zoomScaleNormal="75" workbookViewId="0">
      <pane xSplit="1" ySplit="4" topLeftCell="B131" activePane="bottomRight" state="frozen"/>
      <selection activeCell="C149" sqref="C149:O149"/>
      <selection pane="topRight" activeCell="C149" sqref="C149:O149"/>
      <selection pane="bottomLeft" activeCell="C149" sqref="C149:O149"/>
      <selection pane="bottomRight" activeCell="N146" sqref="N146:N147"/>
    </sheetView>
  </sheetViews>
  <sheetFormatPr defaultRowHeight="12.75" x14ac:dyDescent="0.2"/>
  <cols>
    <col min="1" max="1" width="9.85546875" style="139" bestFit="1" customWidth="1"/>
    <col min="2" max="13" width="7.7109375" customWidth="1"/>
    <col min="14" max="14" width="8.7109375" style="103" bestFit="1" customWidth="1"/>
    <col min="16" max="36" width="9.140625" style="10"/>
  </cols>
  <sheetData>
    <row r="1" spans="1:28" ht="16.5" thickBot="1" x14ac:dyDescent="0.3">
      <c r="A1" s="243" t="s">
        <v>31</v>
      </c>
      <c r="B1" s="244"/>
      <c r="C1" s="244"/>
      <c r="D1" s="244"/>
      <c r="E1" s="245"/>
      <c r="F1" s="245"/>
      <c r="G1" s="245"/>
      <c r="H1" s="245"/>
      <c r="I1" s="245"/>
      <c r="J1" s="245"/>
      <c r="K1" s="245"/>
      <c r="L1" s="245"/>
      <c r="M1" s="245"/>
      <c r="N1" s="246"/>
    </row>
    <row r="2" spans="1:28" ht="13.5" thickBot="1" x14ac:dyDescent="0.25">
      <c r="A2" s="135" t="s">
        <v>138</v>
      </c>
      <c r="B2" s="40" t="s">
        <v>175</v>
      </c>
      <c r="C2" s="37" t="s">
        <v>466</v>
      </c>
      <c r="D2" s="38"/>
      <c r="E2" s="58"/>
      <c r="F2" s="68"/>
      <c r="G2" s="247" t="s">
        <v>80</v>
      </c>
      <c r="H2" s="247"/>
      <c r="I2" s="69"/>
      <c r="J2" s="69"/>
      <c r="K2" s="69"/>
      <c r="L2" s="69"/>
      <c r="M2" s="69"/>
      <c r="N2" s="165"/>
    </row>
    <row r="3" spans="1:28" ht="13.5" thickBot="1" x14ac:dyDescent="0.25">
      <c r="A3" s="136"/>
      <c r="B3" s="41" t="s">
        <v>176</v>
      </c>
      <c r="C3" s="36" t="s">
        <v>467</v>
      </c>
      <c r="D3" s="39"/>
      <c r="E3" s="41" t="s">
        <v>78</v>
      </c>
      <c r="F3" s="65">
        <v>103</v>
      </c>
      <c r="G3" s="17"/>
      <c r="H3" s="66" t="s">
        <v>81</v>
      </c>
      <c r="I3" s="67">
        <v>31.394400000000001</v>
      </c>
      <c r="J3" s="17"/>
      <c r="K3" s="17"/>
      <c r="L3" s="17"/>
      <c r="M3" s="17"/>
      <c r="N3" s="39"/>
    </row>
    <row r="4" spans="1:28" ht="15.75" thickBot="1" x14ac:dyDescent="0.3">
      <c r="A4" s="137"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c r="P4" s="23"/>
      <c r="Q4" s="23"/>
      <c r="R4" s="23"/>
      <c r="S4" s="23"/>
      <c r="T4" s="23"/>
      <c r="U4" s="23"/>
      <c r="V4" s="23"/>
      <c r="W4" s="23"/>
      <c r="X4" s="23"/>
      <c r="Y4" s="23"/>
      <c r="Z4" s="23"/>
      <c r="AA4" s="23"/>
    </row>
    <row r="5" spans="1:28" ht="14.25" x14ac:dyDescent="0.2">
      <c r="A5" s="138">
        <v>1881</v>
      </c>
      <c r="B5" s="26" t="s">
        <v>60</v>
      </c>
      <c r="C5" s="26" t="s">
        <v>60</v>
      </c>
      <c r="D5" s="26" t="s">
        <v>60</v>
      </c>
      <c r="E5" s="26" t="s">
        <v>60</v>
      </c>
      <c r="F5" s="26" t="s">
        <v>60</v>
      </c>
      <c r="G5" s="26">
        <v>270.00200000000001</v>
      </c>
      <c r="H5" s="26">
        <v>316.48399999999998</v>
      </c>
      <c r="I5" s="26">
        <v>232.91799999999998</v>
      </c>
      <c r="J5" s="26">
        <v>263.90599999999995</v>
      </c>
      <c r="K5" s="26">
        <v>280.92400000000004</v>
      </c>
      <c r="L5" s="26">
        <v>328.93</v>
      </c>
      <c r="M5" s="26">
        <v>120.904</v>
      </c>
      <c r="N5" s="180"/>
      <c r="O5" s="144"/>
      <c r="P5" s="13"/>
      <c r="Q5" s="13"/>
      <c r="R5" s="13"/>
      <c r="S5" s="13"/>
      <c r="T5" s="13"/>
      <c r="U5" s="13"/>
      <c r="V5" s="13"/>
      <c r="W5" s="13"/>
      <c r="X5" s="13"/>
      <c r="Y5" s="13"/>
      <c r="Z5" s="13"/>
      <c r="AA5" s="13"/>
      <c r="AB5" s="13"/>
    </row>
    <row r="6" spans="1:28" ht="14.25" x14ac:dyDescent="0.2">
      <c r="A6" s="138">
        <v>1882</v>
      </c>
      <c r="B6" s="26" t="s">
        <v>60</v>
      </c>
      <c r="C6" s="26" t="s">
        <v>60</v>
      </c>
      <c r="D6" s="26">
        <v>12.954000000000001</v>
      </c>
      <c r="E6" s="26">
        <v>38.1</v>
      </c>
      <c r="F6" s="26">
        <v>398.27199999999999</v>
      </c>
      <c r="G6" s="26">
        <v>159.00400000000002</v>
      </c>
      <c r="H6" s="26">
        <v>257.048</v>
      </c>
      <c r="I6" s="26">
        <v>250.952</v>
      </c>
      <c r="J6" s="26">
        <v>299.97400000000005</v>
      </c>
      <c r="K6" s="26">
        <v>207.01</v>
      </c>
      <c r="L6" s="26">
        <v>299.97400000000005</v>
      </c>
      <c r="M6" s="26">
        <v>35.052</v>
      </c>
      <c r="N6" s="235"/>
      <c r="O6" s="144"/>
      <c r="P6" s="13"/>
      <c r="Q6" s="13"/>
      <c r="R6" s="13"/>
      <c r="S6" s="13"/>
      <c r="T6" s="13"/>
      <c r="U6" s="13"/>
      <c r="V6" s="13"/>
      <c r="W6" s="13"/>
      <c r="X6" s="13"/>
      <c r="Y6" s="13"/>
      <c r="Z6" s="13"/>
      <c r="AA6" s="13"/>
      <c r="AB6" s="13"/>
    </row>
    <row r="7" spans="1:28" x14ac:dyDescent="0.2">
      <c r="A7" s="138">
        <v>1883</v>
      </c>
      <c r="B7" s="26" t="s">
        <v>60</v>
      </c>
      <c r="C7" s="26" t="s">
        <v>60</v>
      </c>
      <c r="D7" s="26" t="s">
        <v>60</v>
      </c>
      <c r="E7" s="26">
        <v>66.040000000000006</v>
      </c>
      <c r="F7" s="26">
        <v>245.87200000000001</v>
      </c>
      <c r="G7" s="26">
        <v>279.90800000000002</v>
      </c>
      <c r="H7" s="26">
        <v>166.11600000000001</v>
      </c>
      <c r="I7" s="26">
        <v>404.87600000000003</v>
      </c>
      <c r="J7" s="26">
        <v>104.902</v>
      </c>
      <c r="K7" s="26">
        <v>255.01600000000002</v>
      </c>
      <c r="L7" s="26">
        <v>178.054</v>
      </c>
      <c r="M7" s="26">
        <v>160.01999999999998</v>
      </c>
      <c r="N7" s="235"/>
      <c r="P7" s="13"/>
      <c r="Q7" s="13"/>
      <c r="R7" s="13"/>
      <c r="S7" s="13"/>
      <c r="T7" s="13"/>
      <c r="U7" s="13"/>
      <c r="V7" s="13"/>
      <c r="W7" s="13"/>
      <c r="X7" s="13"/>
      <c r="Y7" s="13"/>
      <c r="Z7" s="13"/>
      <c r="AA7" s="13"/>
      <c r="AB7" s="13"/>
    </row>
    <row r="8" spans="1:28" ht="14.25" x14ac:dyDescent="0.2">
      <c r="A8" s="138">
        <v>1884</v>
      </c>
      <c r="B8" s="26">
        <v>0</v>
      </c>
      <c r="C8" s="26">
        <v>18.034000000000002</v>
      </c>
      <c r="D8" s="26">
        <v>7.1120000000000001</v>
      </c>
      <c r="E8" s="26">
        <v>164.084</v>
      </c>
      <c r="F8" s="26">
        <v>156.97200000000001</v>
      </c>
      <c r="G8" s="26">
        <v>339.09</v>
      </c>
      <c r="H8" s="26">
        <v>244.34800000000001</v>
      </c>
      <c r="I8" s="26">
        <v>419.09999999999997</v>
      </c>
      <c r="J8" s="26">
        <v>267.96999999999997</v>
      </c>
      <c r="K8" s="26">
        <v>567.94399999999996</v>
      </c>
      <c r="L8" s="26">
        <v>156.97200000000001</v>
      </c>
      <c r="M8" s="26">
        <v>55.88</v>
      </c>
      <c r="N8" s="235">
        <f t="shared" ref="N8:N68" si="0">IF(COUNT(B8:M8)=12,SUM(B8:M8),"")</f>
        <v>2397.5059999999999</v>
      </c>
      <c r="O8" s="144">
        <f t="shared" ref="O8:O18" si="1">RANK(N8,N$5:N$151,0)</f>
        <v>32</v>
      </c>
      <c r="P8" s="13"/>
      <c r="Q8" s="13"/>
      <c r="R8" s="13"/>
      <c r="S8" s="13"/>
      <c r="T8" s="13"/>
      <c r="U8" s="13"/>
      <c r="V8" s="13"/>
      <c r="W8" s="13"/>
      <c r="X8" s="13"/>
      <c r="Y8" s="13"/>
      <c r="Z8" s="13"/>
      <c r="AA8" s="13"/>
      <c r="AB8" s="13"/>
    </row>
    <row r="9" spans="1:28" ht="14.25" x14ac:dyDescent="0.2">
      <c r="A9" s="138">
        <v>1885</v>
      </c>
      <c r="B9" s="26">
        <v>5.08</v>
      </c>
      <c r="C9" s="26">
        <v>5.08</v>
      </c>
      <c r="D9" s="26">
        <v>0</v>
      </c>
      <c r="E9" s="26">
        <v>35.052</v>
      </c>
      <c r="F9" s="26">
        <v>280.92400000000004</v>
      </c>
      <c r="G9" s="26">
        <v>262.89</v>
      </c>
      <c r="H9" s="26">
        <v>230.124</v>
      </c>
      <c r="I9" s="26">
        <v>393.95400000000001</v>
      </c>
      <c r="J9" s="26">
        <v>408.94</v>
      </c>
      <c r="K9" s="26">
        <v>236.982</v>
      </c>
      <c r="L9" s="26">
        <v>336.04200000000003</v>
      </c>
      <c r="M9" s="26">
        <v>280.92400000000004</v>
      </c>
      <c r="N9" s="235">
        <f t="shared" si="0"/>
        <v>2475.9920000000002</v>
      </c>
      <c r="O9" s="144">
        <f t="shared" si="1"/>
        <v>24</v>
      </c>
      <c r="P9" s="63"/>
      <c r="Q9" s="13"/>
      <c r="R9" s="13"/>
      <c r="S9" s="13"/>
      <c r="T9" s="13"/>
      <c r="U9" s="13"/>
      <c r="V9" s="13"/>
      <c r="W9" s="13"/>
      <c r="X9" s="13"/>
      <c r="Y9" s="13"/>
      <c r="Z9" s="13"/>
      <c r="AA9" s="13"/>
      <c r="AB9" s="13"/>
    </row>
    <row r="10" spans="1:28" ht="14.25" x14ac:dyDescent="0.2">
      <c r="A10" s="138">
        <v>1886</v>
      </c>
      <c r="B10" s="26">
        <v>13.97</v>
      </c>
      <c r="C10" s="26">
        <v>26.923999999999999</v>
      </c>
      <c r="D10" s="26">
        <v>18.034000000000002</v>
      </c>
      <c r="E10" s="26">
        <v>70.103999999999999</v>
      </c>
      <c r="F10" s="26">
        <v>399.03399999999999</v>
      </c>
      <c r="G10" s="26">
        <v>267.96999999999997</v>
      </c>
      <c r="H10" s="26">
        <v>296.92600000000004</v>
      </c>
      <c r="I10" s="26">
        <v>416.05199999999996</v>
      </c>
      <c r="J10" s="26">
        <v>231.90199999999999</v>
      </c>
      <c r="K10" s="26">
        <v>345.94799999999998</v>
      </c>
      <c r="L10" s="26">
        <v>408.94</v>
      </c>
      <c r="M10" s="26">
        <v>117.09400000000001</v>
      </c>
      <c r="N10" s="235">
        <f t="shared" si="0"/>
        <v>2612.8980000000001</v>
      </c>
      <c r="O10" s="144">
        <f t="shared" si="1"/>
        <v>16</v>
      </c>
      <c r="P10" s="13"/>
      <c r="Q10" s="13"/>
      <c r="R10" s="13"/>
      <c r="S10" s="13"/>
      <c r="T10" s="13"/>
      <c r="U10" s="13"/>
      <c r="V10" s="13"/>
      <c r="W10" s="13"/>
      <c r="X10" s="13"/>
      <c r="Y10" s="13"/>
      <c r="Z10" s="13"/>
      <c r="AA10" s="13"/>
      <c r="AB10" s="13"/>
    </row>
    <row r="11" spans="1:28" ht="14.25" x14ac:dyDescent="0.2">
      <c r="A11" s="138">
        <v>1887</v>
      </c>
      <c r="B11" s="26">
        <v>55.88</v>
      </c>
      <c r="C11" s="26">
        <v>2.032</v>
      </c>
      <c r="D11" s="26">
        <v>7.1120000000000001</v>
      </c>
      <c r="E11" s="26">
        <v>173.99</v>
      </c>
      <c r="F11" s="26">
        <v>279.90800000000002</v>
      </c>
      <c r="G11" s="26">
        <v>494.03000000000003</v>
      </c>
      <c r="H11" s="26">
        <v>356.108</v>
      </c>
      <c r="I11" s="26">
        <v>486.91800000000001</v>
      </c>
      <c r="J11" s="26">
        <v>292.10000000000002</v>
      </c>
      <c r="K11" s="26">
        <v>377.952</v>
      </c>
      <c r="L11" s="26">
        <v>611.12400000000002</v>
      </c>
      <c r="M11" s="26">
        <v>322.072</v>
      </c>
      <c r="N11" s="235">
        <f t="shared" si="0"/>
        <v>3459.2259999999997</v>
      </c>
      <c r="O11" s="144">
        <f t="shared" si="1"/>
        <v>1</v>
      </c>
      <c r="P11" s="13"/>
      <c r="Q11" s="13"/>
      <c r="R11" s="13"/>
      <c r="S11" s="13"/>
      <c r="T11" s="13"/>
      <c r="U11" s="64"/>
      <c r="V11" s="13"/>
      <c r="W11" s="13"/>
      <c r="X11" s="13"/>
      <c r="Y11" s="13"/>
      <c r="Z11" s="13"/>
      <c r="AA11" s="13"/>
      <c r="AB11" s="13"/>
    </row>
    <row r="12" spans="1:28" ht="14.25" x14ac:dyDescent="0.2">
      <c r="A12" s="138">
        <v>1888</v>
      </c>
      <c r="B12" s="26">
        <v>3.048</v>
      </c>
      <c r="C12" s="26">
        <v>16.001999999999999</v>
      </c>
      <c r="D12" s="26">
        <v>8.89</v>
      </c>
      <c r="E12" s="26">
        <v>32.003999999999998</v>
      </c>
      <c r="F12" s="26">
        <v>519.93799999999999</v>
      </c>
      <c r="G12" s="26">
        <v>303.02199999999999</v>
      </c>
      <c r="H12" s="26">
        <v>83.058000000000007</v>
      </c>
      <c r="I12" s="26">
        <v>260.096</v>
      </c>
      <c r="J12" s="26">
        <v>311.91200000000003</v>
      </c>
      <c r="K12" s="26">
        <v>243.07799999999997</v>
      </c>
      <c r="L12" s="26">
        <v>410.97199999999998</v>
      </c>
      <c r="M12" s="26">
        <v>415.036</v>
      </c>
      <c r="N12" s="235">
        <f t="shared" si="0"/>
        <v>2607.056</v>
      </c>
      <c r="O12" s="144">
        <f t="shared" si="1"/>
        <v>17</v>
      </c>
      <c r="P12" s="13"/>
      <c r="Q12" s="13"/>
      <c r="R12" s="13"/>
      <c r="S12" s="13"/>
      <c r="T12" s="64"/>
      <c r="U12" s="13"/>
      <c r="V12" s="13"/>
      <c r="W12" s="13"/>
      <c r="X12" s="13"/>
      <c r="Y12" s="13"/>
      <c r="Z12" s="13"/>
      <c r="AA12" s="13"/>
      <c r="AB12" s="13"/>
    </row>
    <row r="13" spans="1:28" ht="14.25" x14ac:dyDescent="0.2">
      <c r="A13" s="138">
        <v>1889</v>
      </c>
      <c r="B13" s="26">
        <v>50.037999999999997</v>
      </c>
      <c r="C13" s="26">
        <v>115.062</v>
      </c>
      <c r="D13" s="26">
        <v>36.068000000000005</v>
      </c>
      <c r="E13" s="26">
        <v>0</v>
      </c>
      <c r="F13" s="26">
        <v>110.998</v>
      </c>
      <c r="G13" s="26">
        <v>231.14000000000001</v>
      </c>
      <c r="H13" s="26">
        <v>184.91200000000001</v>
      </c>
      <c r="I13" s="26">
        <v>266.95400000000001</v>
      </c>
      <c r="J13" s="26">
        <v>290.06799999999998</v>
      </c>
      <c r="K13" s="26">
        <v>331.97800000000001</v>
      </c>
      <c r="L13" s="26">
        <v>220.98000000000002</v>
      </c>
      <c r="M13" s="26">
        <v>85.09</v>
      </c>
      <c r="N13" s="235">
        <f t="shared" si="0"/>
        <v>1923.288</v>
      </c>
      <c r="O13" s="144">
        <f t="shared" si="1"/>
        <v>102</v>
      </c>
      <c r="P13" s="13"/>
      <c r="Q13" s="13"/>
      <c r="R13" s="13"/>
      <c r="S13" s="13"/>
      <c r="T13" s="13"/>
      <c r="U13" s="13"/>
      <c r="V13" s="13"/>
      <c r="W13" s="13"/>
      <c r="X13" s="13"/>
      <c r="Y13" s="13"/>
      <c r="Z13" s="13"/>
      <c r="AA13" s="13"/>
      <c r="AB13" s="13"/>
    </row>
    <row r="14" spans="1:28" ht="14.25" x14ac:dyDescent="0.2">
      <c r="A14" s="138">
        <v>1890</v>
      </c>
      <c r="B14" s="26">
        <v>103.124</v>
      </c>
      <c r="C14" s="26">
        <v>8.89</v>
      </c>
      <c r="D14" s="26">
        <v>59.943999999999996</v>
      </c>
      <c r="E14" s="26">
        <v>76.962000000000003</v>
      </c>
      <c r="F14" s="26">
        <v>337.05800000000005</v>
      </c>
      <c r="G14" s="26">
        <v>295.91000000000003</v>
      </c>
      <c r="H14" s="26">
        <v>264.92199999999997</v>
      </c>
      <c r="I14" s="26">
        <v>389.89</v>
      </c>
      <c r="J14" s="26">
        <v>226.06</v>
      </c>
      <c r="K14" s="26">
        <v>543.81399999999996</v>
      </c>
      <c r="L14" s="26">
        <v>251.96800000000002</v>
      </c>
      <c r="M14" s="26">
        <v>108.96599999999999</v>
      </c>
      <c r="N14" s="235">
        <f t="shared" si="0"/>
        <v>2667.5079999999998</v>
      </c>
      <c r="O14" s="144">
        <f t="shared" si="1"/>
        <v>11</v>
      </c>
      <c r="P14" s="13"/>
      <c r="Q14" s="13"/>
      <c r="R14" s="13"/>
      <c r="S14" s="13"/>
      <c r="T14" s="13"/>
      <c r="U14" s="13"/>
      <c r="V14" s="13"/>
      <c r="W14" s="13"/>
      <c r="X14" s="13"/>
      <c r="Y14" s="13"/>
      <c r="Z14" s="13"/>
      <c r="AA14" s="13"/>
      <c r="AB14" s="13"/>
    </row>
    <row r="15" spans="1:28" ht="14.25" x14ac:dyDescent="0.2">
      <c r="A15" s="138">
        <v>1891</v>
      </c>
      <c r="B15" s="26">
        <v>16.001999999999999</v>
      </c>
      <c r="C15" s="26">
        <v>0</v>
      </c>
      <c r="D15" s="26">
        <v>8.89</v>
      </c>
      <c r="E15" s="26">
        <v>54.101999999999997</v>
      </c>
      <c r="F15" s="26">
        <v>189.99199999999999</v>
      </c>
      <c r="G15" s="26">
        <v>235.96600000000001</v>
      </c>
      <c r="H15" s="26">
        <v>153.92400000000001</v>
      </c>
      <c r="I15" s="26">
        <v>215.9</v>
      </c>
      <c r="J15" s="26">
        <v>265.93799999999999</v>
      </c>
      <c r="K15" s="26">
        <v>399.03399999999999</v>
      </c>
      <c r="L15" s="26">
        <v>271.01799999999997</v>
      </c>
      <c r="M15" s="26">
        <v>162.05199999999999</v>
      </c>
      <c r="N15" s="235">
        <f t="shared" si="0"/>
        <v>1972.818</v>
      </c>
      <c r="O15" s="144">
        <f t="shared" si="1"/>
        <v>93</v>
      </c>
      <c r="P15" s="13"/>
      <c r="Q15" s="13"/>
      <c r="R15" s="13"/>
      <c r="S15" s="13"/>
      <c r="T15" s="13"/>
      <c r="U15" s="13"/>
      <c r="V15" s="13"/>
      <c r="W15" s="13"/>
      <c r="X15" s="13"/>
      <c r="Y15" s="13"/>
      <c r="Z15" s="13"/>
      <c r="AA15" s="13"/>
      <c r="AB15" s="13"/>
    </row>
    <row r="16" spans="1:28" ht="14.25" x14ac:dyDescent="0.2">
      <c r="A16" s="138">
        <v>1892</v>
      </c>
      <c r="B16" s="26">
        <v>27.94</v>
      </c>
      <c r="C16" s="26">
        <v>17.017999999999997</v>
      </c>
      <c r="D16" s="26">
        <v>65.024000000000001</v>
      </c>
      <c r="E16" s="26">
        <v>119.88799999999999</v>
      </c>
      <c r="F16" s="26">
        <v>426.97399999999999</v>
      </c>
      <c r="G16" s="26">
        <v>216.916</v>
      </c>
      <c r="H16" s="26">
        <v>355.09200000000004</v>
      </c>
      <c r="I16" s="26">
        <v>363.98200000000003</v>
      </c>
      <c r="J16" s="26">
        <v>348.99599999999998</v>
      </c>
      <c r="K16" s="26">
        <v>281.94</v>
      </c>
      <c r="L16" s="26">
        <v>260.096</v>
      </c>
      <c r="M16" s="26">
        <v>167.13200000000001</v>
      </c>
      <c r="N16" s="235">
        <f t="shared" si="0"/>
        <v>2650.998</v>
      </c>
      <c r="O16" s="144">
        <f t="shared" si="1"/>
        <v>12</v>
      </c>
      <c r="P16" s="13"/>
      <c r="Q16" s="13"/>
      <c r="R16" s="13"/>
      <c r="S16" s="13"/>
      <c r="T16" s="13"/>
      <c r="U16" s="13"/>
      <c r="V16" s="13"/>
      <c r="W16" s="13"/>
      <c r="X16" s="13"/>
      <c r="Y16" s="13"/>
      <c r="Z16" s="13"/>
      <c r="AA16" s="13"/>
      <c r="AB16" s="13"/>
    </row>
    <row r="17" spans="1:28" ht="14.25" x14ac:dyDescent="0.2">
      <c r="A17" s="138">
        <v>1893</v>
      </c>
      <c r="B17" s="26">
        <v>17.017999999999997</v>
      </c>
      <c r="C17" s="26">
        <v>26.923999999999999</v>
      </c>
      <c r="D17" s="26">
        <v>18.034000000000002</v>
      </c>
      <c r="E17" s="26">
        <v>188.976</v>
      </c>
      <c r="F17" s="26">
        <v>302.00599999999997</v>
      </c>
      <c r="G17" s="26">
        <v>272.03399999999999</v>
      </c>
      <c r="H17" s="26">
        <v>403.09800000000001</v>
      </c>
      <c r="I17" s="26">
        <v>201.93</v>
      </c>
      <c r="J17" s="26">
        <v>260.096</v>
      </c>
      <c r="K17" s="26">
        <v>419.09999999999997</v>
      </c>
      <c r="L17" s="26">
        <v>319.27800000000002</v>
      </c>
      <c r="M17" s="26">
        <v>530.09799999999996</v>
      </c>
      <c r="N17" s="235">
        <f t="shared" si="0"/>
        <v>2958.5919999999996</v>
      </c>
      <c r="O17" s="144">
        <f t="shared" si="1"/>
        <v>3</v>
      </c>
      <c r="P17" s="13"/>
      <c r="Q17" s="13"/>
      <c r="R17" s="13"/>
      <c r="S17" s="13"/>
      <c r="T17" s="13"/>
      <c r="U17" s="13"/>
      <c r="V17" s="13"/>
      <c r="W17" s="13"/>
      <c r="X17" s="13"/>
      <c r="Y17" s="13"/>
      <c r="Z17" s="13"/>
      <c r="AA17" s="13"/>
      <c r="AB17" s="13"/>
    </row>
    <row r="18" spans="1:28" ht="14.25" x14ac:dyDescent="0.2">
      <c r="A18" s="138">
        <v>1894</v>
      </c>
      <c r="B18" s="26">
        <v>37.083999999999996</v>
      </c>
      <c r="C18" s="26">
        <v>4.0640000000000001</v>
      </c>
      <c r="D18" s="26">
        <v>0.50800000000000001</v>
      </c>
      <c r="E18" s="26">
        <v>34.035999999999994</v>
      </c>
      <c r="F18" s="26">
        <v>277.87600000000003</v>
      </c>
      <c r="G18" s="26">
        <v>233.934</v>
      </c>
      <c r="H18" s="26">
        <v>290.322</v>
      </c>
      <c r="I18" s="26">
        <v>193.80199999999999</v>
      </c>
      <c r="J18" s="26">
        <v>385.06400000000002</v>
      </c>
      <c r="K18" s="26">
        <v>402.59000000000003</v>
      </c>
      <c r="L18" s="26">
        <v>248.41200000000001</v>
      </c>
      <c r="M18" s="26">
        <v>199.39000000000001</v>
      </c>
      <c r="N18" s="235">
        <f t="shared" si="0"/>
        <v>2307.0819999999999</v>
      </c>
      <c r="O18" s="144">
        <f t="shared" si="1"/>
        <v>40</v>
      </c>
      <c r="P18" s="13"/>
      <c r="Q18" s="13"/>
      <c r="R18" s="13"/>
      <c r="S18" s="13"/>
      <c r="T18" s="13"/>
      <c r="U18" s="13"/>
      <c r="V18" s="13"/>
      <c r="W18" s="13"/>
      <c r="X18" s="13"/>
      <c r="Y18" s="13"/>
      <c r="Z18" s="13"/>
      <c r="AA18" s="13"/>
      <c r="AB18" s="13"/>
    </row>
    <row r="19" spans="1:28" ht="14.25" x14ac:dyDescent="0.2">
      <c r="A19" s="138">
        <v>1895</v>
      </c>
      <c r="B19" s="26">
        <v>14.478</v>
      </c>
      <c r="C19" s="26" t="s">
        <v>60</v>
      </c>
      <c r="D19" s="26" t="s">
        <v>60</v>
      </c>
      <c r="E19" s="26">
        <v>129.286</v>
      </c>
      <c r="F19" s="26">
        <v>390.39800000000002</v>
      </c>
      <c r="G19" s="26" t="s">
        <v>60</v>
      </c>
      <c r="H19" s="26">
        <v>237.744</v>
      </c>
      <c r="I19" s="26" t="s">
        <v>60</v>
      </c>
      <c r="J19" s="26" t="s">
        <v>60</v>
      </c>
      <c r="K19" s="26" t="s">
        <v>60</v>
      </c>
      <c r="L19" s="26" t="s">
        <v>60</v>
      </c>
      <c r="M19" s="26" t="s">
        <v>60</v>
      </c>
      <c r="N19" s="235"/>
      <c r="O19" s="144"/>
      <c r="P19" s="13"/>
      <c r="Q19" s="13"/>
      <c r="R19" s="13"/>
      <c r="S19" s="13"/>
      <c r="T19" s="13"/>
      <c r="U19" s="13"/>
      <c r="V19" s="13"/>
      <c r="W19" s="13"/>
      <c r="X19" s="13"/>
      <c r="Y19" s="13"/>
      <c r="Z19" s="13"/>
      <c r="AA19" s="13"/>
      <c r="AB19" s="13"/>
    </row>
    <row r="20" spans="1:28" ht="14.25" x14ac:dyDescent="0.2">
      <c r="A20" s="138">
        <v>1896</v>
      </c>
      <c r="B20" s="26" t="s">
        <v>60</v>
      </c>
      <c r="C20" s="26" t="s">
        <v>60</v>
      </c>
      <c r="D20" s="26" t="s">
        <v>60</v>
      </c>
      <c r="E20" s="26">
        <v>115.57000000000001</v>
      </c>
      <c r="F20" s="26">
        <v>85.09</v>
      </c>
      <c r="G20" s="26">
        <v>73.406000000000006</v>
      </c>
      <c r="H20" s="26">
        <v>140.71600000000001</v>
      </c>
      <c r="I20" s="26" t="s">
        <v>60</v>
      </c>
      <c r="J20" s="26" t="s">
        <v>60</v>
      </c>
      <c r="K20" s="26" t="s">
        <v>60</v>
      </c>
      <c r="L20" s="26" t="s">
        <v>60</v>
      </c>
      <c r="M20" s="26" t="s">
        <v>60</v>
      </c>
      <c r="N20" s="235"/>
      <c r="O20" s="144"/>
      <c r="P20" s="13"/>
      <c r="Q20" s="13"/>
      <c r="R20" s="13"/>
      <c r="S20" s="13"/>
      <c r="T20" s="13"/>
      <c r="U20" s="13"/>
      <c r="V20" s="13"/>
      <c r="W20" s="13"/>
      <c r="X20" s="13"/>
      <c r="Y20" s="13"/>
      <c r="Z20" s="13"/>
      <c r="AA20" s="13"/>
      <c r="AB20" s="13"/>
    </row>
    <row r="21" spans="1:28" ht="14.25" x14ac:dyDescent="0.2">
      <c r="A21" s="138">
        <v>1897</v>
      </c>
      <c r="B21" s="26">
        <v>23.876000000000001</v>
      </c>
      <c r="C21" s="26">
        <v>5.08</v>
      </c>
      <c r="D21" s="26">
        <v>0</v>
      </c>
      <c r="E21" s="26">
        <v>82.042000000000002</v>
      </c>
      <c r="F21" s="26">
        <v>442.976</v>
      </c>
      <c r="G21" s="26">
        <v>321.05599999999998</v>
      </c>
      <c r="H21" s="26">
        <v>231.14000000000001</v>
      </c>
      <c r="I21" s="26">
        <v>436.88</v>
      </c>
      <c r="J21" s="26">
        <v>478.02800000000002</v>
      </c>
      <c r="K21" s="26">
        <v>325.12</v>
      </c>
      <c r="L21" s="26">
        <v>150.114</v>
      </c>
      <c r="M21" s="26">
        <v>229.87</v>
      </c>
      <c r="N21" s="235">
        <f t="shared" si="0"/>
        <v>2726.1820000000002</v>
      </c>
      <c r="O21" s="144">
        <f t="shared" ref="O21:O28" si="2">RANK(N21,N$5:N$151,0)</f>
        <v>9</v>
      </c>
      <c r="P21" s="13"/>
      <c r="Q21" s="13"/>
      <c r="R21" s="13"/>
      <c r="S21" s="13"/>
      <c r="T21" s="13"/>
      <c r="U21" s="13"/>
      <c r="V21" s="13"/>
      <c r="W21" s="13"/>
      <c r="X21" s="13"/>
      <c r="Y21" s="13"/>
      <c r="Z21" s="13"/>
      <c r="AA21" s="13"/>
      <c r="AB21" s="13"/>
    </row>
    <row r="22" spans="1:28" ht="14.25" x14ac:dyDescent="0.2">
      <c r="A22" s="138">
        <v>1898</v>
      </c>
      <c r="B22" s="26">
        <v>70.103999999999999</v>
      </c>
      <c r="C22" s="26">
        <v>3.048</v>
      </c>
      <c r="D22" s="26">
        <v>0</v>
      </c>
      <c r="E22" s="26">
        <v>36.068000000000005</v>
      </c>
      <c r="F22" s="26">
        <v>135.12799999999999</v>
      </c>
      <c r="G22" s="26">
        <v>118.11000000000001</v>
      </c>
      <c r="H22" s="26">
        <v>468.12199999999996</v>
      </c>
      <c r="I22" s="26">
        <v>512.06399999999996</v>
      </c>
      <c r="J22" s="26">
        <v>104.13999999999999</v>
      </c>
      <c r="K22" s="26">
        <v>220.98000000000002</v>
      </c>
      <c r="L22" s="26">
        <v>370.07800000000003</v>
      </c>
      <c r="M22" s="26">
        <v>60.96</v>
      </c>
      <c r="N22" s="235">
        <f t="shared" si="0"/>
        <v>2098.8019999999997</v>
      </c>
      <c r="O22" s="144">
        <f t="shared" si="2"/>
        <v>71</v>
      </c>
      <c r="P22" s="13"/>
      <c r="Q22" s="13"/>
      <c r="R22" s="13"/>
      <c r="S22" s="13"/>
      <c r="T22" s="13"/>
      <c r="U22" s="13"/>
      <c r="V22" s="13"/>
      <c r="W22" s="64"/>
      <c r="X22" s="13"/>
      <c r="Y22" s="13"/>
      <c r="Z22" s="13"/>
      <c r="AA22" s="13"/>
      <c r="AB22" s="13"/>
    </row>
    <row r="23" spans="1:28" ht="14.25" x14ac:dyDescent="0.2">
      <c r="A23" s="138">
        <v>1899</v>
      </c>
      <c r="B23" s="26">
        <v>127</v>
      </c>
      <c r="C23" s="26">
        <v>43.942</v>
      </c>
      <c r="D23" s="26">
        <v>34.035999999999994</v>
      </c>
      <c r="E23" s="26">
        <v>36.068000000000005</v>
      </c>
      <c r="F23" s="26">
        <v>216.916</v>
      </c>
      <c r="G23" s="26">
        <v>223.012</v>
      </c>
      <c r="H23" s="26">
        <v>240.03</v>
      </c>
      <c r="I23" s="26">
        <v>278.13</v>
      </c>
      <c r="J23" s="26">
        <v>341.88400000000001</v>
      </c>
      <c r="K23" s="26">
        <v>201.93</v>
      </c>
      <c r="L23" s="26">
        <v>220.98000000000002</v>
      </c>
      <c r="M23" s="26">
        <v>68.071999999999989</v>
      </c>
      <c r="N23" s="235">
        <f t="shared" si="0"/>
        <v>2032</v>
      </c>
      <c r="O23" s="144">
        <f t="shared" si="2"/>
        <v>81</v>
      </c>
      <c r="P23" s="13"/>
      <c r="Q23" s="13"/>
      <c r="R23" s="13"/>
      <c r="S23" s="13"/>
      <c r="T23" s="13"/>
      <c r="U23" s="13"/>
      <c r="V23" s="13"/>
      <c r="W23" s="13"/>
      <c r="X23" s="13"/>
      <c r="Y23" s="13"/>
      <c r="Z23" s="13"/>
      <c r="AA23" s="13"/>
      <c r="AB23" s="13"/>
    </row>
    <row r="24" spans="1:28" ht="14.25" x14ac:dyDescent="0.2">
      <c r="A24" s="138">
        <v>1900</v>
      </c>
      <c r="B24" s="26">
        <v>25.654</v>
      </c>
      <c r="C24" s="26">
        <v>4.0640000000000001</v>
      </c>
      <c r="D24" s="26">
        <v>3.3019999999999996</v>
      </c>
      <c r="E24" s="26">
        <v>81.533999999999992</v>
      </c>
      <c r="F24" s="26">
        <v>171.70400000000001</v>
      </c>
      <c r="G24" s="26">
        <v>308.61</v>
      </c>
      <c r="H24" s="26">
        <v>341.63</v>
      </c>
      <c r="I24" s="26">
        <v>226.56799999999998</v>
      </c>
      <c r="J24" s="26">
        <v>234.696</v>
      </c>
      <c r="K24" s="26">
        <v>307.59399999999999</v>
      </c>
      <c r="L24" s="26">
        <v>271.01799999999997</v>
      </c>
      <c r="M24" s="26">
        <v>20.065999999999999</v>
      </c>
      <c r="N24" s="235">
        <f t="shared" si="0"/>
        <v>1996.4399999999998</v>
      </c>
      <c r="O24" s="144">
        <f t="shared" si="2"/>
        <v>88</v>
      </c>
      <c r="P24" s="13"/>
      <c r="Q24" s="13"/>
      <c r="R24" s="13"/>
      <c r="S24" s="13"/>
      <c r="T24" s="13"/>
      <c r="U24" s="13"/>
      <c r="V24" s="13"/>
      <c r="W24" s="13"/>
      <c r="X24" s="13"/>
      <c r="Y24" s="13"/>
      <c r="Z24" s="13"/>
      <c r="AA24" s="13"/>
      <c r="AB24" s="13"/>
    </row>
    <row r="25" spans="1:28" ht="14.25" x14ac:dyDescent="0.2">
      <c r="A25" s="138">
        <v>1901</v>
      </c>
      <c r="B25" s="26">
        <v>8.89</v>
      </c>
      <c r="C25" s="26">
        <v>6.0960000000000001</v>
      </c>
      <c r="D25" s="26">
        <v>5.08</v>
      </c>
      <c r="E25" s="26">
        <v>20.065999999999999</v>
      </c>
      <c r="F25" s="26">
        <v>276.09800000000001</v>
      </c>
      <c r="G25" s="26">
        <v>195.072</v>
      </c>
      <c r="H25" s="26">
        <v>233.934</v>
      </c>
      <c r="I25" s="26">
        <v>352.298</v>
      </c>
      <c r="J25" s="26">
        <v>214.12200000000001</v>
      </c>
      <c r="K25" s="26">
        <v>359.15599999999995</v>
      </c>
      <c r="L25" s="26">
        <v>485.39400000000001</v>
      </c>
      <c r="M25" s="26">
        <v>170.18</v>
      </c>
      <c r="N25" s="235">
        <f t="shared" si="0"/>
        <v>2326.386</v>
      </c>
      <c r="O25" s="144">
        <f t="shared" si="2"/>
        <v>37</v>
      </c>
      <c r="P25" s="13"/>
      <c r="Q25" s="13"/>
      <c r="R25" s="13"/>
      <c r="S25" s="13"/>
      <c r="T25" s="13"/>
      <c r="U25" s="13"/>
      <c r="V25" s="13"/>
      <c r="W25" s="13"/>
      <c r="X25" s="13"/>
      <c r="Y25" s="13"/>
      <c r="Z25" s="13"/>
      <c r="AA25" s="13"/>
      <c r="AB25" s="13"/>
    </row>
    <row r="26" spans="1:28" ht="14.25" x14ac:dyDescent="0.2">
      <c r="A26" s="138">
        <v>1902</v>
      </c>
      <c r="B26" s="26">
        <v>340.36</v>
      </c>
      <c r="C26" s="26">
        <v>4.0640000000000001</v>
      </c>
      <c r="D26" s="26">
        <v>110.998</v>
      </c>
      <c r="E26" s="26">
        <v>241.04600000000002</v>
      </c>
      <c r="F26" s="26">
        <v>277.36799999999999</v>
      </c>
      <c r="G26" s="26">
        <v>160.01999999999998</v>
      </c>
      <c r="H26" s="26">
        <v>159.00400000000002</v>
      </c>
      <c r="I26" s="26">
        <v>214.12200000000001</v>
      </c>
      <c r="J26" s="26">
        <v>226.06</v>
      </c>
      <c r="K26" s="26">
        <v>327.91399999999999</v>
      </c>
      <c r="L26" s="26">
        <v>365.25200000000001</v>
      </c>
      <c r="M26" s="26">
        <v>56.896000000000001</v>
      </c>
      <c r="N26" s="235">
        <f t="shared" si="0"/>
        <v>2483.1040000000003</v>
      </c>
      <c r="O26" s="144">
        <f t="shared" si="2"/>
        <v>22</v>
      </c>
      <c r="P26" s="64"/>
      <c r="Q26" s="13"/>
      <c r="R26" s="64"/>
      <c r="S26" s="13"/>
      <c r="T26" s="13"/>
      <c r="U26" s="13"/>
      <c r="V26" s="13"/>
      <c r="W26" s="13"/>
      <c r="X26" s="13"/>
      <c r="Y26" s="13"/>
      <c r="Z26" s="13"/>
      <c r="AA26" s="13"/>
      <c r="AB26" s="13"/>
    </row>
    <row r="27" spans="1:28" ht="14.25" x14ac:dyDescent="0.2">
      <c r="A27" s="138">
        <v>1903</v>
      </c>
      <c r="B27" s="26">
        <v>17.017999999999997</v>
      </c>
      <c r="C27" s="26">
        <v>3.048</v>
      </c>
      <c r="D27" s="26">
        <v>8.1280000000000001</v>
      </c>
      <c r="E27" s="26">
        <v>10.414</v>
      </c>
      <c r="F27" s="26">
        <v>288.28999999999996</v>
      </c>
      <c r="G27" s="26">
        <v>280.16200000000003</v>
      </c>
      <c r="H27" s="26">
        <v>341.63</v>
      </c>
      <c r="I27" s="26">
        <v>326.89800000000002</v>
      </c>
      <c r="J27" s="26">
        <v>236.22000000000003</v>
      </c>
      <c r="K27" s="26">
        <v>360.17199999999997</v>
      </c>
      <c r="L27" s="26">
        <v>303.27600000000001</v>
      </c>
      <c r="M27" s="26">
        <v>351.28199999999998</v>
      </c>
      <c r="N27" s="235">
        <f t="shared" si="0"/>
        <v>2526.538</v>
      </c>
      <c r="O27" s="144">
        <f t="shared" si="2"/>
        <v>19</v>
      </c>
      <c r="P27" s="13"/>
      <c r="Q27" s="13"/>
      <c r="R27" s="13"/>
      <c r="S27" s="13"/>
      <c r="T27" s="13"/>
      <c r="U27" s="13"/>
      <c r="V27" s="13"/>
      <c r="W27" s="13"/>
      <c r="X27" s="13"/>
      <c r="Y27" s="13"/>
      <c r="Z27" s="13"/>
      <c r="AA27" s="13"/>
      <c r="AB27" s="13"/>
    </row>
    <row r="28" spans="1:28" ht="14.25" x14ac:dyDescent="0.2">
      <c r="A28" s="138">
        <v>1904</v>
      </c>
      <c r="B28" s="26">
        <v>85.09</v>
      </c>
      <c r="C28" s="26">
        <v>57.658000000000001</v>
      </c>
      <c r="D28" s="26">
        <v>48.514000000000003</v>
      </c>
      <c r="E28" s="26">
        <v>304.8</v>
      </c>
      <c r="F28" s="26">
        <v>170.434</v>
      </c>
      <c r="G28" s="26">
        <v>246.63399999999999</v>
      </c>
      <c r="H28" s="26">
        <v>127.254</v>
      </c>
      <c r="I28" s="26">
        <v>178.054</v>
      </c>
      <c r="J28" s="26">
        <v>315.72199999999998</v>
      </c>
      <c r="K28" s="26">
        <v>241.554</v>
      </c>
      <c r="L28" s="26">
        <v>305.05399999999997</v>
      </c>
      <c r="M28" s="26">
        <v>115.316</v>
      </c>
      <c r="N28" s="235">
        <f t="shared" si="0"/>
        <v>2196.0839999999998</v>
      </c>
      <c r="O28" s="144">
        <f t="shared" si="2"/>
        <v>54</v>
      </c>
      <c r="P28" s="13"/>
      <c r="Q28" s="13"/>
      <c r="R28" s="13"/>
      <c r="S28" s="13"/>
      <c r="T28" s="13"/>
      <c r="U28" s="13"/>
      <c r="V28" s="13"/>
      <c r="W28" s="13"/>
      <c r="X28" s="13"/>
      <c r="Y28" s="13"/>
      <c r="Z28" s="13"/>
      <c r="AA28" s="13"/>
      <c r="AB28" s="13"/>
    </row>
    <row r="29" spans="1:28" ht="14.25" x14ac:dyDescent="0.2">
      <c r="A29" s="138">
        <v>1905</v>
      </c>
      <c r="B29" s="26">
        <v>69.595999999999989</v>
      </c>
      <c r="C29" s="26">
        <v>1.27</v>
      </c>
      <c r="D29" s="26">
        <v>10.414</v>
      </c>
      <c r="E29" s="26">
        <v>74.676000000000002</v>
      </c>
      <c r="F29" s="26">
        <v>272.28800000000001</v>
      </c>
      <c r="G29" s="26">
        <v>218.18600000000001</v>
      </c>
      <c r="H29" s="26">
        <v>146.55800000000002</v>
      </c>
      <c r="I29" s="26">
        <v>294.13199999999995</v>
      </c>
      <c r="J29" s="26">
        <v>168.90999999999997</v>
      </c>
      <c r="K29" s="26"/>
      <c r="L29" s="26"/>
      <c r="M29" s="26"/>
      <c r="N29" s="235"/>
      <c r="O29" s="144"/>
      <c r="P29" s="13"/>
      <c r="Q29" s="13"/>
      <c r="R29" s="13"/>
      <c r="S29" s="13"/>
      <c r="T29" s="13"/>
      <c r="U29" s="13"/>
      <c r="V29" s="13"/>
      <c r="W29" s="13"/>
      <c r="X29" s="13"/>
      <c r="Y29" s="13"/>
      <c r="Z29" s="13"/>
      <c r="AA29" s="13"/>
    </row>
    <row r="30" spans="1:28" ht="14.25" x14ac:dyDescent="0.2">
      <c r="A30" s="138">
        <v>1906</v>
      </c>
      <c r="B30" s="26">
        <v>35.051999999999992</v>
      </c>
      <c r="C30" s="26">
        <v>11.937999999999999</v>
      </c>
      <c r="D30" s="26">
        <v>4.0640000000000001</v>
      </c>
      <c r="E30" s="26">
        <v>163.57599999999999</v>
      </c>
      <c r="F30" s="26">
        <v>157.98799999999997</v>
      </c>
      <c r="G30" s="26">
        <v>204.21599999999998</v>
      </c>
      <c r="H30" s="26">
        <v>450.08799999999997</v>
      </c>
      <c r="I30" s="26">
        <v>287.78199999999981</v>
      </c>
      <c r="J30" s="26">
        <v>239.26799999999992</v>
      </c>
      <c r="K30" s="26">
        <v>151.89200000000005</v>
      </c>
      <c r="L30" s="26">
        <v>404.36800000000005</v>
      </c>
      <c r="M30" s="26">
        <v>296.67200000000003</v>
      </c>
      <c r="N30" s="235">
        <f t="shared" si="0"/>
        <v>2406.904</v>
      </c>
      <c r="O30" s="144">
        <f t="shared" ref="O30:O61" si="3">RANK(N30,N$5:N$151,0)</f>
        <v>29</v>
      </c>
      <c r="Q30" s="15"/>
      <c r="R30" s="15"/>
      <c r="S30" s="15"/>
      <c r="T30" s="15"/>
      <c r="U30" s="15"/>
      <c r="V30" s="15"/>
      <c r="W30" s="15"/>
      <c r="X30" s="15"/>
      <c r="Y30" s="15"/>
      <c r="Z30" s="15"/>
      <c r="AA30" s="15"/>
    </row>
    <row r="31" spans="1:28" ht="14.25" x14ac:dyDescent="0.2">
      <c r="A31" s="138">
        <v>1907</v>
      </c>
      <c r="B31" s="26">
        <v>7.1119999999999974</v>
      </c>
      <c r="C31" s="26">
        <v>7.3659999999999997</v>
      </c>
      <c r="D31" s="26">
        <v>8.8899999999999988</v>
      </c>
      <c r="E31" s="26">
        <v>11.175999999999998</v>
      </c>
      <c r="F31" s="26">
        <v>151.892</v>
      </c>
      <c r="G31" s="26">
        <v>245.87199999999996</v>
      </c>
      <c r="H31" s="26">
        <v>201.16800000000001</v>
      </c>
      <c r="I31" s="26">
        <v>322.32600000000008</v>
      </c>
      <c r="J31" s="26">
        <v>355.85399999999998</v>
      </c>
      <c r="K31" s="26">
        <v>330.70799999999997</v>
      </c>
      <c r="L31" s="26">
        <v>264.92200000000008</v>
      </c>
      <c r="M31" s="26">
        <v>75.183999999999997</v>
      </c>
      <c r="N31" s="235">
        <f t="shared" si="0"/>
        <v>1982.47</v>
      </c>
      <c r="O31" s="144">
        <f t="shared" si="3"/>
        <v>90</v>
      </c>
      <c r="P31" s="15" t="str">
        <f t="shared" ref="P31:P50" si="4">IF(AE31="","",CONVERT(AE31,"in","mm"))</f>
        <v/>
      </c>
      <c r="Q31" s="15" t="str">
        <f t="shared" ref="Q31:Q50" si="5">IF(AF31="","",CONVERT(AF31,"in","mm"))</f>
        <v/>
      </c>
      <c r="R31" s="15" t="str">
        <f t="shared" ref="R31:R50" si="6">IF(AG31="","",CONVERT(AG31,"in","mm"))</f>
        <v/>
      </c>
      <c r="S31" s="15" t="str">
        <f t="shared" ref="S31:S50" si="7">IF(AH31="","",CONVERT(AH31,"in","mm"))</f>
        <v/>
      </c>
      <c r="T31" s="15" t="str">
        <f t="shared" ref="T31:T50" si="8">IF(AI31="","",CONVERT(AI31,"in","mm"))</f>
        <v/>
      </c>
      <c r="U31" s="15" t="str">
        <f t="shared" ref="U31:U50" si="9">IF(AJ31="","",CONVERT(AJ31,"in","mm"))</f>
        <v/>
      </c>
      <c r="V31" s="15" t="str">
        <f t="shared" ref="V31:V50" si="10">IF(AK31="","",CONVERT(AK31,"in","mm"))</f>
        <v/>
      </c>
      <c r="W31" s="15" t="str">
        <f t="shared" ref="W31:W50" si="11">IF(AL31="","",CONVERT(AL31,"in","mm"))</f>
        <v/>
      </c>
      <c r="X31" s="15" t="str">
        <f t="shared" ref="X31:X50" si="12">IF(AM31="","",CONVERT(AM31,"in","mm"))</f>
        <v/>
      </c>
      <c r="Y31" s="15" t="str">
        <f t="shared" ref="Y31:Y50" si="13">IF(AN31="","",CONVERT(AN31,"in","mm"))</f>
        <v/>
      </c>
      <c r="Z31" s="15" t="str">
        <f t="shared" ref="Z31:Z50" si="14">IF(AO31="","",CONVERT(AO31,"in","mm"))</f>
        <v/>
      </c>
      <c r="AA31" s="15" t="str">
        <f t="shared" ref="AA31:AA50" si="15">IF(AP31="","",CONVERT(AP31,"in","mm"))</f>
        <v/>
      </c>
    </row>
    <row r="32" spans="1:28" ht="14.25" x14ac:dyDescent="0.2">
      <c r="A32" s="138">
        <v>1908</v>
      </c>
      <c r="B32" s="26">
        <v>4.8260000000000005</v>
      </c>
      <c r="C32" s="26">
        <v>1.016</v>
      </c>
      <c r="D32" s="26">
        <v>12.699999999999998</v>
      </c>
      <c r="E32" s="26">
        <v>67.31</v>
      </c>
      <c r="F32" s="26">
        <v>384.04800000000006</v>
      </c>
      <c r="G32" s="26">
        <v>156.20999999999998</v>
      </c>
      <c r="H32" s="26">
        <v>290.322</v>
      </c>
      <c r="I32" s="26">
        <v>300.73599999999988</v>
      </c>
      <c r="J32" s="26">
        <v>159.51200000000003</v>
      </c>
      <c r="K32" s="26">
        <v>128.77799999999999</v>
      </c>
      <c r="L32" s="26">
        <v>185.928</v>
      </c>
      <c r="M32" s="26">
        <v>175.768</v>
      </c>
      <c r="N32" s="235">
        <f t="shared" si="0"/>
        <v>1867.154</v>
      </c>
      <c r="O32" s="144">
        <f t="shared" si="3"/>
        <v>111</v>
      </c>
      <c r="P32" s="15" t="str">
        <f t="shared" si="4"/>
        <v/>
      </c>
      <c r="Q32" s="15" t="str">
        <f t="shared" si="5"/>
        <v/>
      </c>
      <c r="R32" s="15" t="str">
        <f t="shared" si="6"/>
        <v/>
      </c>
      <c r="S32" s="15" t="str">
        <f t="shared" si="7"/>
        <v/>
      </c>
      <c r="T32" s="15" t="str">
        <f t="shared" si="8"/>
        <v/>
      </c>
      <c r="U32" s="15" t="str">
        <f t="shared" si="9"/>
        <v/>
      </c>
      <c r="V32" s="15" t="str">
        <f t="shared" si="10"/>
        <v/>
      </c>
      <c r="W32" s="15" t="str">
        <f t="shared" si="11"/>
        <v/>
      </c>
      <c r="X32" s="15" t="str">
        <f t="shared" si="12"/>
        <v/>
      </c>
      <c r="Y32" s="15" t="str">
        <f t="shared" si="13"/>
        <v/>
      </c>
      <c r="Z32" s="15" t="str">
        <f t="shared" si="14"/>
        <v/>
      </c>
      <c r="AA32" s="15" t="str">
        <f t="shared" si="15"/>
        <v/>
      </c>
    </row>
    <row r="33" spans="1:28" ht="14.25" x14ac:dyDescent="0.2">
      <c r="A33" s="138">
        <v>1909</v>
      </c>
      <c r="B33" s="26">
        <v>70.35799999999999</v>
      </c>
      <c r="C33" s="26">
        <v>103.37800000000001</v>
      </c>
      <c r="D33" s="26">
        <v>14.224</v>
      </c>
      <c r="E33" s="26">
        <v>140.96999999999997</v>
      </c>
      <c r="F33" s="26">
        <v>390.39799999999997</v>
      </c>
      <c r="G33" s="26">
        <v>242.56999999999996</v>
      </c>
      <c r="H33" s="26">
        <v>291.84600000000006</v>
      </c>
      <c r="I33" s="26">
        <v>178.56200000000001</v>
      </c>
      <c r="J33" s="26">
        <v>200.65999999999997</v>
      </c>
      <c r="K33" s="26">
        <v>431.29199999999997</v>
      </c>
      <c r="L33" s="26">
        <v>721.61400000000003</v>
      </c>
      <c r="M33" s="26">
        <v>313.1819999999999</v>
      </c>
      <c r="N33" s="235">
        <f t="shared" si="0"/>
        <v>3099.0539999999996</v>
      </c>
      <c r="O33" s="144">
        <f t="shared" si="3"/>
        <v>2</v>
      </c>
      <c r="P33" s="15" t="str">
        <f t="shared" si="4"/>
        <v/>
      </c>
      <c r="Q33" s="15" t="str">
        <f t="shared" si="5"/>
        <v/>
      </c>
      <c r="R33" s="15" t="str">
        <f t="shared" si="6"/>
        <v/>
      </c>
      <c r="S33" s="15" t="str">
        <f t="shared" si="7"/>
        <v/>
      </c>
      <c r="T33" s="15" t="str">
        <f t="shared" si="8"/>
        <v/>
      </c>
      <c r="U33" s="15" t="str">
        <f t="shared" si="9"/>
        <v/>
      </c>
      <c r="V33" s="15" t="str">
        <f t="shared" si="10"/>
        <v/>
      </c>
      <c r="W33" s="15" t="str">
        <f t="shared" si="11"/>
        <v/>
      </c>
      <c r="X33" s="15" t="str">
        <f t="shared" si="12"/>
        <v/>
      </c>
      <c r="Y33" s="15" t="str">
        <f t="shared" si="13"/>
        <v/>
      </c>
      <c r="Z33" s="15" t="str">
        <f t="shared" si="14"/>
        <v/>
      </c>
      <c r="AA33" s="15" t="str">
        <f t="shared" si="15"/>
        <v/>
      </c>
    </row>
    <row r="34" spans="1:28" ht="14.25" x14ac:dyDescent="0.2">
      <c r="A34" s="138">
        <v>1910</v>
      </c>
      <c r="B34" s="26">
        <v>31.495999999999995</v>
      </c>
      <c r="C34" s="26">
        <v>45.719999999999992</v>
      </c>
      <c r="D34" s="26">
        <v>79.24799999999999</v>
      </c>
      <c r="E34" s="26">
        <v>97.789999999999992</v>
      </c>
      <c r="F34" s="26">
        <v>281.68599999999998</v>
      </c>
      <c r="G34" s="26">
        <v>306.83200000000005</v>
      </c>
      <c r="H34" s="26">
        <v>431.80000000000013</v>
      </c>
      <c r="I34" s="26">
        <v>270.76399999999995</v>
      </c>
      <c r="J34" s="26">
        <v>310.89599999999996</v>
      </c>
      <c r="K34" s="26">
        <v>327.65999999999997</v>
      </c>
      <c r="L34" s="26">
        <v>429.25999999999993</v>
      </c>
      <c r="M34" s="26">
        <v>332.99400000000003</v>
      </c>
      <c r="N34" s="235">
        <f t="shared" si="0"/>
        <v>2946.1459999999997</v>
      </c>
      <c r="O34" s="144">
        <f t="shared" si="3"/>
        <v>4</v>
      </c>
      <c r="P34" s="15" t="str">
        <f t="shared" si="4"/>
        <v/>
      </c>
      <c r="Q34" s="15" t="str">
        <f t="shared" si="5"/>
        <v/>
      </c>
      <c r="R34" s="15" t="str">
        <f t="shared" si="6"/>
        <v/>
      </c>
      <c r="S34" s="15" t="str">
        <f t="shared" si="7"/>
        <v/>
      </c>
      <c r="T34" s="15" t="str">
        <f t="shared" si="8"/>
        <v/>
      </c>
      <c r="U34" s="15" t="str">
        <f t="shared" si="9"/>
        <v/>
      </c>
      <c r="V34" s="15" t="str">
        <f t="shared" si="10"/>
        <v/>
      </c>
      <c r="W34" s="15" t="str">
        <f t="shared" si="11"/>
        <v/>
      </c>
      <c r="X34" s="15" t="str">
        <f t="shared" si="12"/>
        <v/>
      </c>
      <c r="Y34" s="15" t="str">
        <f t="shared" si="13"/>
        <v/>
      </c>
      <c r="Z34" s="15" t="str">
        <f t="shared" si="14"/>
        <v/>
      </c>
      <c r="AA34" s="15" t="str">
        <f t="shared" si="15"/>
        <v/>
      </c>
    </row>
    <row r="35" spans="1:28" ht="14.25" x14ac:dyDescent="0.2">
      <c r="A35" s="138">
        <v>1911</v>
      </c>
      <c r="B35" s="26">
        <v>2.7939999999999996</v>
      </c>
      <c r="C35" s="26">
        <v>18.034000000000002</v>
      </c>
      <c r="D35" s="26">
        <v>9.6519999999999992</v>
      </c>
      <c r="E35" s="26">
        <v>101.854</v>
      </c>
      <c r="F35" s="26">
        <v>369.06200000000013</v>
      </c>
      <c r="G35" s="26">
        <v>177.29199999999997</v>
      </c>
      <c r="H35" s="26">
        <v>184.404</v>
      </c>
      <c r="I35" s="26">
        <v>195.07199999999997</v>
      </c>
      <c r="J35" s="26">
        <v>132.07999999999998</v>
      </c>
      <c r="K35" s="26">
        <v>323.84999999999997</v>
      </c>
      <c r="L35" s="26">
        <v>256.286</v>
      </c>
      <c r="M35" s="26">
        <v>24.638000000000002</v>
      </c>
      <c r="N35" s="235">
        <f t="shared" si="0"/>
        <v>1795.0179999999998</v>
      </c>
      <c r="O35" s="144">
        <f t="shared" si="3"/>
        <v>119</v>
      </c>
      <c r="P35" s="15" t="str">
        <f t="shared" si="4"/>
        <v/>
      </c>
      <c r="Q35" s="15" t="str">
        <f t="shared" si="5"/>
        <v/>
      </c>
      <c r="R35" s="15" t="str">
        <f t="shared" si="6"/>
        <v/>
      </c>
      <c r="S35" s="15" t="str">
        <f t="shared" si="7"/>
        <v/>
      </c>
      <c r="T35" s="15" t="str">
        <f t="shared" si="8"/>
        <v/>
      </c>
      <c r="U35" s="15" t="str">
        <f t="shared" si="9"/>
        <v/>
      </c>
      <c r="V35" s="15" t="str">
        <f t="shared" si="10"/>
        <v/>
      </c>
      <c r="W35" s="15" t="str">
        <f t="shared" si="11"/>
        <v/>
      </c>
      <c r="X35" s="15" t="str">
        <f t="shared" si="12"/>
        <v/>
      </c>
      <c r="Y35" s="15" t="str">
        <f t="shared" si="13"/>
        <v/>
      </c>
      <c r="Z35" s="15" t="str">
        <f t="shared" si="14"/>
        <v/>
      </c>
      <c r="AA35" s="15" t="str">
        <f t="shared" si="15"/>
        <v/>
      </c>
    </row>
    <row r="36" spans="1:28" ht="14.25" x14ac:dyDescent="0.2">
      <c r="A36" s="138">
        <v>1912</v>
      </c>
      <c r="B36" s="26">
        <v>1.524</v>
      </c>
      <c r="C36" s="26">
        <v>28.193999999999999</v>
      </c>
      <c r="D36" s="26">
        <v>2.54</v>
      </c>
      <c r="E36" s="26">
        <v>19.557999999999996</v>
      </c>
      <c r="F36" s="26">
        <v>201.67599999999999</v>
      </c>
      <c r="G36" s="26">
        <v>295.65600000000006</v>
      </c>
      <c r="H36" s="26">
        <v>362.45800000000003</v>
      </c>
      <c r="I36" s="26">
        <v>422.65599999999995</v>
      </c>
      <c r="J36" s="26">
        <v>323.84999999999997</v>
      </c>
      <c r="K36" s="26">
        <v>345.44</v>
      </c>
      <c r="L36" s="26">
        <v>166.62400000000002</v>
      </c>
      <c r="M36" s="26">
        <v>92.201999999999984</v>
      </c>
      <c r="N36" s="235">
        <f t="shared" si="0"/>
        <v>2262.3779999999997</v>
      </c>
      <c r="O36" s="144">
        <f t="shared" si="3"/>
        <v>49</v>
      </c>
      <c r="P36" s="15" t="str">
        <f t="shared" si="4"/>
        <v/>
      </c>
      <c r="Q36" s="15" t="str">
        <f t="shared" si="5"/>
        <v/>
      </c>
      <c r="R36" s="15" t="str">
        <f t="shared" si="6"/>
        <v/>
      </c>
      <c r="S36" s="15" t="str">
        <f t="shared" si="7"/>
        <v/>
      </c>
      <c r="T36" s="15" t="str">
        <f t="shared" si="8"/>
        <v/>
      </c>
      <c r="U36" s="15" t="str">
        <f t="shared" si="9"/>
        <v/>
      </c>
      <c r="V36" s="15" t="str">
        <f t="shared" si="10"/>
        <v/>
      </c>
      <c r="W36" s="15" t="str">
        <f t="shared" si="11"/>
        <v/>
      </c>
      <c r="X36" s="15" t="str">
        <f t="shared" si="12"/>
        <v/>
      </c>
      <c r="Y36" s="15" t="str">
        <f t="shared" si="13"/>
        <v/>
      </c>
      <c r="Z36" s="15" t="str">
        <f t="shared" si="14"/>
        <v/>
      </c>
      <c r="AA36" s="15" t="str">
        <f t="shared" si="15"/>
        <v/>
      </c>
      <c r="AB36" s="15"/>
    </row>
    <row r="37" spans="1:28" ht="14.25" x14ac:dyDescent="0.2">
      <c r="A37" s="138">
        <v>1913</v>
      </c>
      <c r="B37" s="26">
        <v>67.309999999999988</v>
      </c>
      <c r="C37" s="26">
        <v>17.272000000000002</v>
      </c>
      <c r="D37" s="26">
        <v>2.032</v>
      </c>
      <c r="E37" s="26">
        <v>27.178000000000001</v>
      </c>
      <c r="F37" s="26">
        <v>384.30200000000002</v>
      </c>
      <c r="G37" s="26">
        <v>203.70799999999997</v>
      </c>
      <c r="H37" s="26">
        <v>204.72399999999999</v>
      </c>
      <c r="I37" s="26">
        <v>417.8300000000001</v>
      </c>
      <c r="J37" s="26">
        <v>240.79199999999997</v>
      </c>
      <c r="K37" s="26">
        <v>221.23399999999998</v>
      </c>
      <c r="L37" s="26">
        <v>358.90199999999999</v>
      </c>
      <c r="M37" s="26">
        <v>46.227999999999994</v>
      </c>
      <c r="N37" s="235">
        <f t="shared" si="0"/>
        <v>2191.5119999999997</v>
      </c>
      <c r="O37" s="144">
        <f t="shared" si="3"/>
        <v>55</v>
      </c>
      <c r="P37" s="15" t="str">
        <f t="shared" si="4"/>
        <v/>
      </c>
      <c r="Q37" s="15" t="str">
        <f t="shared" si="5"/>
        <v/>
      </c>
      <c r="R37" s="15" t="str">
        <f t="shared" si="6"/>
        <v/>
      </c>
      <c r="S37" s="15" t="str">
        <f t="shared" si="7"/>
        <v/>
      </c>
      <c r="T37" s="15" t="str">
        <f t="shared" si="8"/>
        <v/>
      </c>
      <c r="U37" s="15" t="str">
        <f t="shared" si="9"/>
        <v/>
      </c>
      <c r="V37" s="15" t="str">
        <f t="shared" si="10"/>
        <v/>
      </c>
      <c r="W37" s="15" t="str">
        <f t="shared" si="11"/>
        <v/>
      </c>
      <c r="X37" s="15" t="str">
        <f t="shared" si="12"/>
        <v/>
      </c>
      <c r="Y37" s="15" t="str">
        <f t="shared" si="13"/>
        <v/>
      </c>
      <c r="Z37" s="15" t="str">
        <f t="shared" si="14"/>
        <v/>
      </c>
      <c r="AA37" s="15" t="str">
        <f t="shared" si="15"/>
        <v/>
      </c>
    </row>
    <row r="38" spans="1:28" ht="14.25" x14ac:dyDescent="0.2">
      <c r="A38" s="138">
        <v>1914</v>
      </c>
      <c r="B38" s="26">
        <v>16.256</v>
      </c>
      <c r="C38" s="26">
        <v>5.8419999999999987</v>
      </c>
      <c r="D38" s="26">
        <v>0.50800000000000001</v>
      </c>
      <c r="E38" s="26">
        <v>35.052000000000007</v>
      </c>
      <c r="F38" s="26">
        <v>261.11199999999997</v>
      </c>
      <c r="G38" s="26">
        <v>451.61200000000002</v>
      </c>
      <c r="H38" s="26">
        <v>99.313999999999993</v>
      </c>
      <c r="I38" s="26">
        <v>202.43799999999999</v>
      </c>
      <c r="J38" s="26">
        <v>292.10000000000002</v>
      </c>
      <c r="K38" s="26">
        <v>248.66600000000003</v>
      </c>
      <c r="L38" s="26">
        <v>195.58000000000004</v>
      </c>
      <c r="M38" s="26">
        <v>156.20999999999998</v>
      </c>
      <c r="N38" s="235">
        <f t="shared" si="0"/>
        <v>1964.69</v>
      </c>
      <c r="O38" s="144">
        <f t="shared" si="3"/>
        <v>95</v>
      </c>
      <c r="P38" s="15" t="str">
        <f t="shared" si="4"/>
        <v/>
      </c>
      <c r="Q38" s="15" t="str">
        <f t="shared" si="5"/>
        <v/>
      </c>
      <c r="R38" s="15" t="str">
        <f t="shared" si="6"/>
        <v/>
      </c>
      <c r="S38" s="15" t="str">
        <f t="shared" si="7"/>
        <v/>
      </c>
      <c r="T38" s="15" t="str">
        <f t="shared" si="8"/>
        <v/>
      </c>
      <c r="U38" s="15" t="str">
        <f t="shared" si="9"/>
        <v/>
      </c>
      <c r="V38" s="15" t="str">
        <f t="shared" si="10"/>
        <v/>
      </c>
      <c r="W38" s="15" t="str">
        <f t="shared" si="11"/>
        <v/>
      </c>
      <c r="X38" s="15" t="str">
        <f t="shared" si="12"/>
        <v/>
      </c>
      <c r="Y38" s="15" t="str">
        <f t="shared" si="13"/>
        <v/>
      </c>
      <c r="Z38" s="15" t="str">
        <f t="shared" si="14"/>
        <v/>
      </c>
      <c r="AA38" s="15" t="str">
        <f t="shared" si="15"/>
        <v/>
      </c>
    </row>
    <row r="39" spans="1:28" ht="14.25" x14ac:dyDescent="0.2">
      <c r="A39" s="138">
        <v>1915</v>
      </c>
      <c r="B39" s="26">
        <v>44.195999999999998</v>
      </c>
      <c r="C39" s="26">
        <v>69.849999999999994</v>
      </c>
      <c r="D39" s="26">
        <v>0.50800000000000001</v>
      </c>
      <c r="E39" s="26">
        <v>180.08599999999998</v>
      </c>
      <c r="F39" s="26">
        <v>129.54</v>
      </c>
      <c r="G39" s="26">
        <v>228.85399999999998</v>
      </c>
      <c r="H39" s="26">
        <v>203.96199999999999</v>
      </c>
      <c r="I39" s="26">
        <v>114.55399999999999</v>
      </c>
      <c r="J39" s="26">
        <v>251.714</v>
      </c>
      <c r="K39" s="26">
        <v>404.62200000000001</v>
      </c>
      <c r="L39" s="26">
        <v>212.59799999999996</v>
      </c>
      <c r="M39" s="26">
        <v>177.79999999999998</v>
      </c>
      <c r="N39" s="235">
        <f t="shared" si="0"/>
        <v>2018.2839999999999</v>
      </c>
      <c r="O39" s="144">
        <f t="shared" si="3"/>
        <v>85</v>
      </c>
      <c r="P39" s="15" t="str">
        <f t="shared" si="4"/>
        <v/>
      </c>
      <c r="Q39" s="15" t="str">
        <f t="shared" si="5"/>
        <v/>
      </c>
      <c r="R39" s="15" t="str">
        <f t="shared" si="6"/>
        <v/>
      </c>
      <c r="S39" s="15" t="str">
        <f t="shared" si="7"/>
        <v/>
      </c>
      <c r="T39" s="15" t="str">
        <f t="shared" si="8"/>
        <v/>
      </c>
      <c r="U39" s="15" t="str">
        <f t="shared" si="9"/>
        <v/>
      </c>
      <c r="V39" s="15" t="str">
        <f t="shared" si="10"/>
        <v/>
      </c>
      <c r="W39" s="15" t="str">
        <f t="shared" si="11"/>
        <v/>
      </c>
      <c r="X39" s="15" t="str">
        <f t="shared" si="12"/>
        <v/>
      </c>
      <c r="Y39" s="15" t="str">
        <f t="shared" si="13"/>
        <v/>
      </c>
      <c r="Z39" s="15" t="str">
        <f t="shared" si="14"/>
        <v/>
      </c>
      <c r="AA39" s="15" t="str">
        <f t="shared" si="15"/>
        <v/>
      </c>
    </row>
    <row r="40" spans="1:28" ht="14.25" x14ac:dyDescent="0.2">
      <c r="A40" s="138">
        <v>1916</v>
      </c>
      <c r="B40" s="26">
        <v>54.86399999999999</v>
      </c>
      <c r="C40" s="26">
        <v>38.607999999999997</v>
      </c>
      <c r="D40" s="26">
        <v>22.605999999999998</v>
      </c>
      <c r="E40" s="26">
        <v>169.67199999999997</v>
      </c>
      <c r="F40" s="26">
        <v>311.14999999999992</v>
      </c>
      <c r="G40" s="26">
        <v>214.37599999999995</v>
      </c>
      <c r="H40" s="26">
        <v>243.58600000000004</v>
      </c>
      <c r="I40" s="26">
        <v>310.38800000000003</v>
      </c>
      <c r="J40" s="26">
        <v>288.798</v>
      </c>
      <c r="K40" s="26">
        <v>341.88400000000001</v>
      </c>
      <c r="L40" s="26">
        <v>249.93600000000004</v>
      </c>
      <c r="M40" s="26">
        <v>120.65</v>
      </c>
      <c r="N40" s="235">
        <f t="shared" si="0"/>
        <v>2366.518</v>
      </c>
      <c r="O40" s="144">
        <f t="shared" si="3"/>
        <v>35</v>
      </c>
      <c r="P40" s="15" t="str">
        <f t="shared" si="4"/>
        <v/>
      </c>
      <c r="Q40" s="15" t="str">
        <f t="shared" si="5"/>
        <v/>
      </c>
      <c r="R40" s="15" t="str">
        <f t="shared" si="6"/>
        <v/>
      </c>
      <c r="S40" s="15" t="str">
        <f t="shared" si="7"/>
        <v/>
      </c>
      <c r="T40" s="15" t="str">
        <f t="shared" si="8"/>
        <v/>
      </c>
      <c r="U40" s="15" t="str">
        <f t="shared" si="9"/>
        <v/>
      </c>
      <c r="V40" s="15" t="str">
        <f t="shared" si="10"/>
        <v/>
      </c>
      <c r="W40" s="15" t="str">
        <f t="shared" si="11"/>
        <v/>
      </c>
      <c r="X40" s="15" t="str">
        <f t="shared" si="12"/>
        <v/>
      </c>
      <c r="Y40" s="15" t="str">
        <f t="shared" si="13"/>
        <v/>
      </c>
      <c r="Z40" s="15" t="str">
        <f t="shared" si="14"/>
        <v/>
      </c>
      <c r="AA40" s="15" t="str">
        <f t="shared" si="15"/>
        <v/>
      </c>
    </row>
    <row r="41" spans="1:28" ht="14.25" x14ac:dyDescent="0.2">
      <c r="A41" s="138">
        <v>1917</v>
      </c>
      <c r="B41" s="26">
        <v>2.286</v>
      </c>
      <c r="C41" s="26">
        <v>7.6199999999999992</v>
      </c>
      <c r="D41" s="26">
        <v>6.6039999999999992</v>
      </c>
      <c r="E41" s="26">
        <v>100.584</v>
      </c>
      <c r="F41" s="26">
        <v>206.75599999999994</v>
      </c>
      <c r="G41" s="26">
        <v>198.62799999999996</v>
      </c>
      <c r="H41" s="26">
        <v>450.85</v>
      </c>
      <c r="I41" s="26">
        <v>320.548</v>
      </c>
      <c r="J41" s="26">
        <v>252.22199999999998</v>
      </c>
      <c r="K41" s="26">
        <v>284.73399999999998</v>
      </c>
      <c r="L41" s="26">
        <v>560.07000000000005</v>
      </c>
      <c r="M41" s="26">
        <v>211.07399999999998</v>
      </c>
      <c r="N41" s="235">
        <f t="shared" si="0"/>
        <v>2601.9759999999997</v>
      </c>
      <c r="O41" s="144">
        <f t="shared" si="3"/>
        <v>18</v>
      </c>
      <c r="P41" s="15" t="str">
        <f t="shared" si="4"/>
        <v/>
      </c>
      <c r="Q41" s="15" t="str">
        <f t="shared" si="5"/>
        <v/>
      </c>
      <c r="R41" s="15" t="str">
        <f t="shared" si="6"/>
        <v/>
      </c>
      <c r="S41" s="15" t="str">
        <f t="shared" si="7"/>
        <v/>
      </c>
      <c r="T41" s="15" t="str">
        <f t="shared" si="8"/>
        <v/>
      </c>
      <c r="U41" s="15" t="str">
        <f t="shared" si="9"/>
        <v/>
      </c>
      <c r="V41" s="15" t="str">
        <f t="shared" si="10"/>
        <v/>
      </c>
      <c r="W41" s="15" t="str">
        <f t="shared" si="11"/>
        <v/>
      </c>
      <c r="X41" s="15" t="str">
        <f t="shared" si="12"/>
        <v/>
      </c>
      <c r="Y41" s="15" t="str">
        <f t="shared" si="13"/>
        <v/>
      </c>
      <c r="Z41" s="15" t="str">
        <f t="shared" si="14"/>
        <v/>
      </c>
      <c r="AA41" s="15" t="str">
        <f t="shared" si="15"/>
        <v/>
      </c>
    </row>
    <row r="42" spans="1:28" ht="14.25" x14ac:dyDescent="0.2">
      <c r="A42" s="138">
        <v>1918</v>
      </c>
      <c r="B42" s="26">
        <v>77.977999999999994</v>
      </c>
      <c r="C42" s="26">
        <v>1.778</v>
      </c>
      <c r="D42" s="26">
        <v>13.715999999999999</v>
      </c>
      <c r="E42" s="26">
        <v>80.263999999999996</v>
      </c>
      <c r="F42" s="26">
        <v>290.83</v>
      </c>
      <c r="G42" s="26">
        <v>257.04799999999994</v>
      </c>
      <c r="H42" s="26">
        <v>165.35399999999998</v>
      </c>
      <c r="I42" s="26">
        <v>218.18599999999995</v>
      </c>
      <c r="J42" s="26">
        <v>193.03999999999994</v>
      </c>
      <c r="K42" s="26">
        <v>438.15000000000003</v>
      </c>
      <c r="L42" s="26">
        <v>148.84400000000002</v>
      </c>
      <c r="M42" s="26">
        <v>31.75</v>
      </c>
      <c r="N42" s="235">
        <f t="shared" si="0"/>
        <v>1916.9379999999999</v>
      </c>
      <c r="O42" s="144">
        <f t="shared" si="3"/>
        <v>103</v>
      </c>
      <c r="P42" s="15" t="str">
        <f t="shared" si="4"/>
        <v/>
      </c>
      <c r="Q42" s="15" t="str">
        <f t="shared" si="5"/>
        <v/>
      </c>
      <c r="R42" s="15" t="str">
        <f t="shared" si="6"/>
        <v/>
      </c>
      <c r="S42" s="15" t="str">
        <f t="shared" si="7"/>
        <v/>
      </c>
      <c r="T42" s="15" t="str">
        <f t="shared" si="8"/>
        <v/>
      </c>
      <c r="U42" s="15" t="str">
        <f t="shared" si="9"/>
        <v/>
      </c>
      <c r="V42" s="15" t="str">
        <f t="shared" si="10"/>
        <v/>
      </c>
      <c r="W42" s="15" t="str">
        <f t="shared" si="11"/>
        <v/>
      </c>
      <c r="X42" s="15" t="str">
        <f t="shared" si="12"/>
        <v/>
      </c>
      <c r="Y42" s="15" t="str">
        <f t="shared" si="13"/>
        <v/>
      </c>
      <c r="Z42" s="15" t="str">
        <f t="shared" si="14"/>
        <v/>
      </c>
      <c r="AA42" s="15" t="str">
        <f t="shared" si="15"/>
        <v/>
      </c>
    </row>
    <row r="43" spans="1:28" ht="14.25" x14ac:dyDescent="0.2">
      <c r="A43" s="138">
        <v>1919</v>
      </c>
      <c r="B43" s="26">
        <v>13.969999999999997</v>
      </c>
      <c r="C43" s="26">
        <v>5.3339999999999996</v>
      </c>
      <c r="D43" s="26">
        <v>0.7619999999999999</v>
      </c>
      <c r="E43" s="26">
        <v>178.30799999999996</v>
      </c>
      <c r="F43" s="26">
        <v>147.82799999999997</v>
      </c>
      <c r="G43" s="26">
        <v>152.90799999999999</v>
      </c>
      <c r="H43" s="26">
        <v>170.17999999999998</v>
      </c>
      <c r="I43" s="26">
        <v>187.19800000000004</v>
      </c>
      <c r="J43" s="26">
        <v>238.506</v>
      </c>
      <c r="K43" s="26">
        <v>297.68799999999999</v>
      </c>
      <c r="L43" s="26">
        <v>88.9</v>
      </c>
      <c r="M43" s="26">
        <v>93.726000000000028</v>
      </c>
      <c r="N43" s="235">
        <f t="shared" si="0"/>
        <v>1575.308</v>
      </c>
      <c r="O43" s="144">
        <f t="shared" si="3"/>
        <v>129</v>
      </c>
      <c r="P43" s="15" t="str">
        <f t="shared" si="4"/>
        <v/>
      </c>
      <c r="Q43" s="15" t="str">
        <f t="shared" si="5"/>
        <v/>
      </c>
      <c r="R43" s="15" t="str">
        <f t="shared" si="6"/>
        <v/>
      </c>
      <c r="S43" s="15" t="str">
        <f t="shared" si="7"/>
        <v/>
      </c>
      <c r="T43" s="15" t="str">
        <f t="shared" si="8"/>
        <v/>
      </c>
      <c r="U43" s="15" t="str">
        <f t="shared" si="9"/>
        <v/>
      </c>
      <c r="V43" s="15" t="str">
        <f t="shared" si="10"/>
        <v/>
      </c>
      <c r="W43" s="15" t="str">
        <f t="shared" si="11"/>
        <v/>
      </c>
      <c r="X43" s="15" t="str">
        <f t="shared" si="12"/>
        <v/>
      </c>
      <c r="Y43" s="15" t="str">
        <f t="shared" si="13"/>
        <v/>
      </c>
      <c r="Z43" s="15" t="str">
        <f t="shared" si="14"/>
        <v/>
      </c>
      <c r="AA43" s="15" t="str">
        <f t="shared" si="15"/>
        <v/>
      </c>
    </row>
    <row r="44" spans="1:28" ht="14.25" x14ac:dyDescent="0.2">
      <c r="A44" s="138">
        <v>1920</v>
      </c>
      <c r="B44" s="26">
        <v>1.27</v>
      </c>
      <c r="C44" s="26">
        <v>2.54</v>
      </c>
      <c r="D44" s="26">
        <v>5.3339999999999996</v>
      </c>
      <c r="E44" s="26">
        <v>37.591999999999999</v>
      </c>
      <c r="F44" s="26">
        <v>192.78599999999997</v>
      </c>
      <c r="G44" s="26">
        <v>189.99199999999999</v>
      </c>
      <c r="H44" s="26">
        <v>373.63400000000001</v>
      </c>
      <c r="I44" s="26">
        <v>227.83799999999999</v>
      </c>
      <c r="J44" s="26">
        <v>322.072</v>
      </c>
      <c r="K44" s="26">
        <v>633.22199999999987</v>
      </c>
      <c r="L44" s="26">
        <v>346.20199999999988</v>
      </c>
      <c r="M44" s="26">
        <v>77.469999999999985</v>
      </c>
      <c r="N44" s="235">
        <f t="shared" si="0"/>
        <v>2409.9519999999993</v>
      </c>
      <c r="O44" s="144">
        <f t="shared" si="3"/>
        <v>27</v>
      </c>
      <c r="P44" s="15" t="str">
        <f t="shared" si="4"/>
        <v/>
      </c>
      <c r="Q44" s="15" t="str">
        <f t="shared" si="5"/>
        <v/>
      </c>
      <c r="R44" s="15" t="str">
        <f t="shared" si="6"/>
        <v/>
      </c>
      <c r="S44" s="15" t="str">
        <f t="shared" si="7"/>
        <v/>
      </c>
      <c r="T44" s="15" t="str">
        <f t="shared" si="8"/>
        <v/>
      </c>
      <c r="U44" s="15" t="str">
        <f t="shared" si="9"/>
        <v/>
      </c>
      <c r="V44" s="15" t="str">
        <f t="shared" si="10"/>
        <v/>
      </c>
      <c r="W44" s="15" t="str">
        <f t="shared" si="11"/>
        <v/>
      </c>
      <c r="X44" s="15" t="str">
        <f t="shared" si="12"/>
        <v/>
      </c>
      <c r="Y44" s="15" t="str">
        <f t="shared" si="13"/>
        <v/>
      </c>
      <c r="Z44" s="15" t="str">
        <f t="shared" si="14"/>
        <v/>
      </c>
      <c r="AA44" s="15" t="str">
        <f t="shared" si="15"/>
        <v/>
      </c>
    </row>
    <row r="45" spans="1:28" ht="14.25" x14ac:dyDescent="0.2">
      <c r="A45" s="138">
        <v>1921</v>
      </c>
      <c r="B45" s="26">
        <v>2.2859999999999996</v>
      </c>
      <c r="C45" s="26">
        <v>136.90599999999998</v>
      </c>
      <c r="D45" s="26">
        <v>2.286</v>
      </c>
      <c r="E45" s="26">
        <v>29.463999999999999</v>
      </c>
      <c r="F45" s="26">
        <v>149.60599999999997</v>
      </c>
      <c r="G45" s="26">
        <v>325.37400000000014</v>
      </c>
      <c r="H45" s="26">
        <v>287.78199999999998</v>
      </c>
      <c r="I45" s="26">
        <v>398.27199999999993</v>
      </c>
      <c r="J45" s="26">
        <v>266.19199999999995</v>
      </c>
      <c r="K45" s="26">
        <v>300.48200000000003</v>
      </c>
      <c r="L45" s="26">
        <v>176.78399999999999</v>
      </c>
      <c r="M45" s="26">
        <v>112.26800000000001</v>
      </c>
      <c r="N45" s="235">
        <f t="shared" si="0"/>
        <v>2187.7019999999998</v>
      </c>
      <c r="O45" s="144">
        <f t="shared" si="3"/>
        <v>56</v>
      </c>
      <c r="P45" s="15" t="str">
        <f t="shared" si="4"/>
        <v/>
      </c>
      <c r="Q45" s="25" t="str">
        <f t="shared" si="5"/>
        <v/>
      </c>
      <c r="R45" s="15" t="str">
        <f t="shared" si="6"/>
        <v/>
      </c>
      <c r="S45" s="15" t="str">
        <f t="shared" si="7"/>
        <v/>
      </c>
      <c r="T45" s="15" t="str">
        <f t="shared" si="8"/>
        <v/>
      </c>
      <c r="U45" s="15" t="str">
        <f t="shared" si="9"/>
        <v/>
      </c>
      <c r="V45" s="15" t="str">
        <f t="shared" si="10"/>
        <v/>
      </c>
      <c r="W45" s="15" t="str">
        <f t="shared" si="11"/>
        <v/>
      </c>
      <c r="X45" s="15" t="str">
        <f t="shared" si="12"/>
        <v/>
      </c>
      <c r="Y45" s="15" t="str">
        <f t="shared" si="13"/>
        <v/>
      </c>
      <c r="Z45" s="15" t="str">
        <f t="shared" si="14"/>
        <v/>
      </c>
      <c r="AA45" s="15" t="str">
        <f t="shared" si="15"/>
        <v/>
      </c>
    </row>
    <row r="46" spans="1:28" ht="14.25" x14ac:dyDescent="0.2">
      <c r="A46" s="138">
        <v>1922</v>
      </c>
      <c r="B46" s="26">
        <v>205.994</v>
      </c>
      <c r="C46" s="26">
        <v>36.067999999999998</v>
      </c>
      <c r="D46" s="26">
        <v>2.286</v>
      </c>
      <c r="E46" s="26">
        <v>6.0960000000000001</v>
      </c>
      <c r="F46" s="26">
        <v>382.01600000000002</v>
      </c>
      <c r="G46" s="26">
        <v>230.88599999999997</v>
      </c>
      <c r="H46" s="26">
        <v>155.44800000000001</v>
      </c>
      <c r="I46" s="26">
        <v>182.88000000000002</v>
      </c>
      <c r="J46" s="26">
        <v>221.99599999999998</v>
      </c>
      <c r="K46" s="26">
        <v>300.22800000000001</v>
      </c>
      <c r="L46" s="26">
        <v>167.13200000000001</v>
      </c>
      <c r="M46" s="26">
        <v>168.91</v>
      </c>
      <c r="N46" s="235">
        <f t="shared" si="0"/>
        <v>2059.94</v>
      </c>
      <c r="O46" s="144">
        <f t="shared" si="3"/>
        <v>78</v>
      </c>
      <c r="P46" s="15" t="str">
        <f t="shared" si="4"/>
        <v/>
      </c>
      <c r="Q46" s="15" t="str">
        <f t="shared" si="5"/>
        <v/>
      </c>
      <c r="R46" s="15" t="str">
        <f t="shared" si="6"/>
        <v/>
      </c>
      <c r="S46" s="15" t="str">
        <f t="shared" si="7"/>
        <v/>
      </c>
      <c r="T46" s="15" t="str">
        <f t="shared" si="8"/>
        <v/>
      </c>
      <c r="U46" s="15" t="str">
        <f t="shared" si="9"/>
        <v/>
      </c>
      <c r="V46" s="15" t="str">
        <f t="shared" si="10"/>
        <v/>
      </c>
      <c r="W46" s="15" t="str">
        <f t="shared" si="11"/>
        <v/>
      </c>
      <c r="X46" s="15" t="str">
        <f t="shared" si="12"/>
        <v/>
      </c>
      <c r="Y46" s="15" t="str">
        <f t="shared" si="13"/>
        <v/>
      </c>
      <c r="Z46" s="15" t="str">
        <f t="shared" si="14"/>
        <v/>
      </c>
      <c r="AA46" s="15" t="str">
        <f t="shared" si="15"/>
        <v/>
      </c>
    </row>
    <row r="47" spans="1:28" ht="14.25" x14ac:dyDescent="0.2">
      <c r="A47" s="138">
        <v>1923</v>
      </c>
      <c r="B47" s="26">
        <v>25.654000000000003</v>
      </c>
      <c r="C47" s="26">
        <v>3.5559999999999996</v>
      </c>
      <c r="D47" s="26">
        <v>0.7619999999999999</v>
      </c>
      <c r="E47" s="26">
        <v>7.8740000000000006</v>
      </c>
      <c r="F47" s="26">
        <v>319.786</v>
      </c>
      <c r="G47" s="26">
        <v>369.82400000000007</v>
      </c>
      <c r="H47" s="26">
        <v>217.67799999999997</v>
      </c>
      <c r="I47" s="26">
        <v>239.26799999999992</v>
      </c>
      <c r="J47" s="26">
        <v>275.33600000000007</v>
      </c>
      <c r="K47" s="26">
        <v>649.22399999999993</v>
      </c>
      <c r="L47" s="26">
        <v>266.7</v>
      </c>
      <c r="M47" s="26">
        <v>20.573999999999991</v>
      </c>
      <c r="N47" s="235">
        <f t="shared" si="0"/>
        <v>2396.2359999999999</v>
      </c>
      <c r="O47" s="144">
        <f t="shared" si="3"/>
        <v>33</v>
      </c>
      <c r="P47" s="15" t="str">
        <f t="shared" si="4"/>
        <v/>
      </c>
      <c r="Q47" s="15" t="str">
        <f t="shared" si="5"/>
        <v/>
      </c>
      <c r="R47" s="15" t="str">
        <f t="shared" si="6"/>
        <v/>
      </c>
      <c r="S47" s="15" t="str">
        <f t="shared" si="7"/>
        <v/>
      </c>
      <c r="T47" s="15" t="str">
        <f t="shared" si="8"/>
        <v/>
      </c>
      <c r="U47" s="15" t="str">
        <f t="shared" si="9"/>
        <v/>
      </c>
      <c r="V47" s="15" t="str">
        <f t="shared" si="10"/>
        <v/>
      </c>
      <c r="W47" s="15" t="str">
        <f t="shared" si="11"/>
        <v/>
      </c>
      <c r="X47" s="15" t="str">
        <f t="shared" si="12"/>
        <v/>
      </c>
      <c r="Y47" s="25" t="str">
        <f t="shared" si="13"/>
        <v/>
      </c>
      <c r="Z47" s="15" t="str">
        <f t="shared" si="14"/>
        <v/>
      </c>
      <c r="AA47" s="15" t="str">
        <f t="shared" si="15"/>
        <v/>
      </c>
    </row>
    <row r="48" spans="1:28" ht="14.25" x14ac:dyDescent="0.2">
      <c r="A48" s="138">
        <v>1924</v>
      </c>
      <c r="B48" s="26">
        <v>1.778</v>
      </c>
      <c r="C48" s="26">
        <v>46.99</v>
      </c>
      <c r="D48" s="26">
        <v>33.527999999999999</v>
      </c>
      <c r="E48" s="26">
        <v>104.13999999999999</v>
      </c>
      <c r="F48" s="26">
        <v>266.7</v>
      </c>
      <c r="G48" s="26">
        <v>167.13199999999995</v>
      </c>
      <c r="H48" s="26">
        <v>172.72</v>
      </c>
      <c r="I48" s="26">
        <v>391.15999999999997</v>
      </c>
      <c r="J48" s="26">
        <v>282.702</v>
      </c>
      <c r="K48" s="26">
        <v>224.02799999999999</v>
      </c>
      <c r="L48" s="26">
        <v>512.31799999999998</v>
      </c>
      <c r="M48" s="26">
        <v>123.19</v>
      </c>
      <c r="N48" s="235">
        <f t="shared" si="0"/>
        <v>2326.386</v>
      </c>
      <c r="O48" s="144">
        <f t="shared" si="3"/>
        <v>37</v>
      </c>
      <c r="P48" s="15" t="str">
        <f t="shared" si="4"/>
        <v/>
      </c>
      <c r="Q48" s="15" t="str">
        <f t="shared" si="5"/>
        <v/>
      </c>
      <c r="R48" s="15" t="str">
        <f t="shared" si="6"/>
        <v/>
      </c>
      <c r="S48" s="15" t="str">
        <f t="shared" si="7"/>
        <v/>
      </c>
      <c r="T48" s="15" t="str">
        <f t="shared" si="8"/>
        <v/>
      </c>
      <c r="U48" s="15" t="str">
        <f t="shared" si="9"/>
        <v/>
      </c>
      <c r="V48" s="15" t="str">
        <f t="shared" si="10"/>
        <v/>
      </c>
      <c r="W48" s="15" t="str">
        <f t="shared" si="11"/>
        <v/>
      </c>
      <c r="X48" s="15" t="str">
        <f t="shared" si="12"/>
        <v/>
      </c>
      <c r="Y48" s="15" t="str">
        <f t="shared" si="13"/>
        <v/>
      </c>
      <c r="Z48" s="15" t="str">
        <f t="shared" si="14"/>
        <v/>
      </c>
      <c r="AA48" s="15" t="str">
        <f t="shared" si="15"/>
        <v/>
      </c>
    </row>
    <row r="49" spans="1:27" ht="14.25" x14ac:dyDescent="0.2">
      <c r="A49" s="138">
        <v>1925</v>
      </c>
      <c r="B49" s="26">
        <v>85.09</v>
      </c>
      <c r="C49" s="26">
        <v>4.5719999999999992</v>
      </c>
      <c r="D49" s="26">
        <v>6.8580000000000005</v>
      </c>
      <c r="E49" s="26">
        <v>71.373999999999995</v>
      </c>
      <c r="F49" s="26">
        <v>173.22800000000001</v>
      </c>
      <c r="G49" s="26">
        <v>167.89399999999995</v>
      </c>
      <c r="H49" s="26">
        <v>197.358</v>
      </c>
      <c r="I49" s="26">
        <v>329.94599999999997</v>
      </c>
      <c r="J49" s="26">
        <v>289.05200000000002</v>
      </c>
      <c r="K49" s="26">
        <v>244.60200000000003</v>
      </c>
      <c r="L49" s="26">
        <v>313.43600000000004</v>
      </c>
      <c r="M49" s="26">
        <v>97.79000000000002</v>
      </c>
      <c r="N49" s="235">
        <f t="shared" si="0"/>
        <v>1981.1999999999998</v>
      </c>
      <c r="O49" s="144">
        <f t="shared" si="3"/>
        <v>91</v>
      </c>
      <c r="P49" s="15" t="str">
        <f t="shared" si="4"/>
        <v/>
      </c>
      <c r="Q49" s="15" t="str">
        <f t="shared" si="5"/>
        <v/>
      </c>
      <c r="R49" s="15" t="str">
        <f t="shared" si="6"/>
        <v/>
      </c>
      <c r="S49" s="15" t="str">
        <f t="shared" si="7"/>
        <v/>
      </c>
      <c r="T49" s="15" t="str">
        <f t="shared" si="8"/>
        <v/>
      </c>
      <c r="U49" s="15" t="str">
        <f t="shared" si="9"/>
        <v/>
      </c>
      <c r="V49" s="15" t="str">
        <f t="shared" si="10"/>
        <v/>
      </c>
      <c r="W49" s="15" t="str">
        <f t="shared" si="11"/>
        <v/>
      </c>
      <c r="X49" s="15" t="str">
        <f t="shared" si="12"/>
        <v/>
      </c>
      <c r="Y49" s="15" t="str">
        <f t="shared" si="13"/>
        <v/>
      </c>
      <c r="Z49" s="15" t="str">
        <f t="shared" si="14"/>
        <v/>
      </c>
      <c r="AA49" s="15" t="str">
        <f t="shared" si="15"/>
        <v/>
      </c>
    </row>
    <row r="50" spans="1:27" ht="14.25" x14ac:dyDescent="0.2">
      <c r="A50" s="138">
        <v>1926</v>
      </c>
      <c r="B50" s="26">
        <v>1.016</v>
      </c>
      <c r="C50" s="26">
        <v>4.5719999999999992</v>
      </c>
      <c r="D50" s="26">
        <v>0.50800000000000001</v>
      </c>
      <c r="E50" s="26">
        <v>0</v>
      </c>
      <c r="F50" s="26">
        <v>145.79600000000002</v>
      </c>
      <c r="G50" s="26">
        <v>355.59999999999997</v>
      </c>
      <c r="H50" s="26">
        <v>457.19999999999993</v>
      </c>
      <c r="I50" s="26">
        <v>337.82000000000005</v>
      </c>
      <c r="J50" s="26">
        <v>303.27600000000001</v>
      </c>
      <c r="K50" s="26">
        <v>230.63200000000001</v>
      </c>
      <c r="L50" s="26">
        <v>185.92799999999997</v>
      </c>
      <c r="M50" s="26">
        <v>230.63199999999995</v>
      </c>
      <c r="N50" s="235">
        <f t="shared" si="0"/>
        <v>2252.98</v>
      </c>
      <c r="O50" s="144">
        <f t="shared" si="3"/>
        <v>51</v>
      </c>
      <c r="P50" s="15" t="str">
        <f t="shared" si="4"/>
        <v/>
      </c>
      <c r="Q50" s="15" t="str">
        <f t="shared" si="5"/>
        <v/>
      </c>
      <c r="R50" s="15" t="str">
        <f t="shared" si="6"/>
        <v/>
      </c>
      <c r="S50" s="15" t="str">
        <f t="shared" si="7"/>
        <v/>
      </c>
      <c r="T50" s="15" t="str">
        <f t="shared" si="8"/>
        <v/>
      </c>
      <c r="U50" s="15" t="str">
        <f t="shared" si="9"/>
        <v/>
      </c>
      <c r="V50" s="15" t="str">
        <f t="shared" si="10"/>
        <v/>
      </c>
      <c r="W50" s="15" t="str">
        <f t="shared" si="11"/>
        <v/>
      </c>
      <c r="X50" s="15" t="str">
        <f t="shared" si="12"/>
        <v/>
      </c>
      <c r="Y50" s="15" t="str">
        <f t="shared" si="13"/>
        <v/>
      </c>
      <c r="Z50" s="15" t="str">
        <f t="shared" si="14"/>
        <v/>
      </c>
      <c r="AA50" s="15" t="str">
        <f t="shared" si="15"/>
        <v/>
      </c>
    </row>
    <row r="51" spans="1:27" ht="14.25" x14ac:dyDescent="0.2">
      <c r="A51" s="138">
        <v>1927</v>
      </c>
      <c r="B51" s="26">
        <v>9.1439999999999984</v>
      </c>
      <c r="C51" s="26">
        <v>19.812000000000001</v>
      </c>
      <c r="D51" s="26">
        <v>1.524</v>
      </c>
      <c r="E51" s="26">
        <v>199.13599999999997</v>
      </c>
      <c r="F51" s="26">
        <v>212.34399999999999</v>
      </c>
      <c r="G51" s="26">
        <v>313.43600000000009</v>
      </c>
      <c r="H51" s="26">
        <v>304.29200000000009</v>
      </c>
      <c r="I51" s="26">
        <v>210.05800000000002</v>
      </c>
      <c r="J51" s="26">
        <v>188.97599999999997</v>
      </c>
      <c r="K51" s="26">
        <v>191.262</v>
      </c>
      <c r="L51" s="26">
        <v>188.46799999999996</v>
      </c>
      <c r="M51" s="26">
        <v>95.503999999999991</v>
      </c>
      <c r="N51" s="235">
        <f t="shared" si="0"/>
        <v>1933.9559999999997</v>
      </c>
      <c r="O51" s="144">
        <f t="shared" si="3"/>
        <v>101</v>
      </c>
    </row>
    <row r="52" spans="1:27" ht="14.25" x14ac:dyDescent="0.2">
      <c r="A52" s="138">
        <v>1928</v>
      </c>
      <c r="B52" s="26">
        <v>8.6359999999999992</v>
      </c>
      <c r="C52" s="26">
        <v>5.5879999999999992</v>
      </c>
      <c r="D52" s="26">
        <v>69.849999999999994</v>
      </c>
      <c r="E52" s="26">
        <v>77.72399999999999</v>
      </c>
      <c r="F52" s="26">
        <v>259.334</v>
      </c>
      <c r="G52" s="26">
        <v>211.32799999999997</v>
      </c>
      <c r="H52" s="26">
        <v>151.38400000000001</v>
      </c>
      <c r="I52" s="26">
        <v>212.59800000000001</v>
      </c>
      <c r="J52" s="26">
        <v>257.81</v>
      </c>
      <c r="K52" s="26">
        <v>296.67199999999997</v>
      </c>
      <c r="L52" s="26">
        <v>394.20799999999997</v>
      </c>
      <c r="M52" s="26">
        <v>121.66600000000001</v>
      </c>
      <c r="N52" s="235">
        <f t="shared" si="0"/>
        <v>2066.7980000000002</v>
      </c>
      <c r="O52" s="144">
        <f t="shared" si="3"/>
        <v>75</v>
      </c>
    </row>
    <row r="53" spans="1:27" ht="14.25" x14ac:dyDescent="0.2">
      <c r="A53" s="138">
        <v>1929</v>
      </c>
      <c r="B53" s="26">
        <v>7.8739999999999979</v>
      </c>
      <c r="C53" s="26">
        <v>0.254</v>
      </c>
      <c r="D53" s="26">
        <v>23.876000000000001</v>
      </c>
      <c r="E53" s="26">
        <v>19.050000000000004</v>
      </c>
      <c r="F53" s="26">
        <v>252.73000000000002</v>
      </c>
      <c r="G53" s="26">
        <v>195.072</v>
      </c>
      <c r="H53" s="26">
        <v>228.85399999999996</v>
      </c>
      <c r="I53" s="26">
        <v>327.15199999999999</v>
      </c>
      <c r="J53" s="26">
        <v>196.84999999999997</v>
      </c>
      <c r="K53" s="26">
        <v>355.59999999999997</v>
      </c>
      <c r="L53" s="26">
        <v>228.6</v>
      </c>
      <c r="M53" s="26">
        <v>76.962000000000018</v>
      </c>
      <c r="N53" s="235">
        <f t="shared" si="0"/>
        <v>1912.8739999999996</v>
      </c>
      <c r="O53" s="144">
        <f t="shared" si="3"/>
        <v>104</v>
      </c>
    </row>
    <row r="54" spans="1:27" ht="14.25" x14ac:dyDescent="0.2">
      <c r="A54" s="138">
        <v>1930</v>
      </c>
      <c r="B54" s="26">
        <v>7.3659999999999997</v>
      </c>
      <c r="C54" s="26">
        <v>22.86</v>
      </c>
      <c r="D54" s="26">
        <v>3.048</v>
      </c>
      <c r="E54" s="26">
        <v>189.23</v>
      </c>
      <c r="F54" s="26">
        <v>357.37800000000016</v>
      </c>
      <c r="G54" s="26">
        <v>159.00399999999999</v>
      </c>
      <c r="H54" s="26">
        <v>257.30199999999996</v>
      </c>
      <c r="I54" s="26">
        <v>238.50599999999997</v>
      </c>
      <c r="J54" s="26">
        <v>183.89599999999999</v>
      </c>
      <c r="K54" s="26">
        <v>233.934</v>
      </c>
      <c r="L54" s="26">
        <v>148.33600000000001</v>
      </c>
      <c r="M54" s="26">
        <v>21.336000000000002</v>
      </c>
      <c r="N54" s="235">
        <f t="shared" si="0"/>
        <v>1822.1959999999999</v>
      </c>
      <c r="O54" s="144">
        <f t="shared" si="3"/>
        <v>114</v>
      </c>
    </row>
    <row r="55" spans="1:27" ht="14.25" x14ac:dyDescent="0.2">
      <c r="A55" s="138">
        <v>1931</v>
      </c>
      <c r="B55" s="26">
        <v>2.794</v>
      </c>
      <c r="C55" s="26">
        <v>47.751999999999995</v>
      </c>
      <c r="D55" s="26">
        <v>62.484000000000002</v>
      </c>
      <c r="E55" s="26">
        <v>96.52</v>
      </c>
      <c r="F55" s="26">
        <v>233.172</v>
      </c>
      <c r="G55" s="26">
        <v>324.10399999999993</v>
      </c>
      <c r="H55" s="26">
        <v>313.43600000000004</v>
      </c>
      <c r="I55" s="26">
        <v>171.19599999999997</v>
      </c>
      <c r="J55" s="26">
        <v>274.32</v>
      </c>
      <c r="K55" s="26">
        <v>164.33799999999999</v>
      </c>
      <c r="L55" s="26">
        <v>483.86999999999995</v>
      </c>
      <c r="M55" s="26">
        <v>131.572</v>
      </c>
      <c r="N55" s="235">
        <f t="shared" si="0"/>
        <v>2305.558</v>
      </c>
      <c r="O55" s="144">
        <f t="shared" si="3"/>
        <v>41</v>
      </c>
    </row>
    <row r="56" spans="1:27" ht="14.25" x14ac:dyDescent="0.2">
      <c r="A56" s="138">
        <v>1932</v>
      </c>
      <c r="B56" s="26">
        <v>12.192</v>
      </c>
      <c r="C56" s="26">
        <v>2.5399999999999996</v>
      </c>
      <c r="D56" s="26">
        <v>3.302</v>
      </c>
      <c r="E56" s="26">
        <v>253.238</v>
      </c>
      <c r="F56" s="26">
        <v>212.09000000000003</v>
      </c>
      <c r="G56" s="26">
        <v>374.39599999999996</v>
      </c>
      <c r="H56" s="26">
        <v>183.38799999999998</v>
      </c>
      <c r="I56" s="26">
        <v>263.65199999999999</v>
      </c>
      <c r="J56" s="26">
        <v>146.30399999999997</v>
      </c>
      <c r="K56" s="26">
        <v>360.17199999999991</v>
      </c>
      <c r="L56" s="26">
        <v>424.68799999999999</v>
      </c>
      <c r="M56" s="26">
        <v>80.772000000000034</v>
      </c>
      <c r="N56" s="235">
        <f t="shared" si="0"/>
        <v>2316.7339999999999</v>
      </c>
      <c r="O56" s="144">
        <f t="shared" si="3"/>
        <v>39</v>
      </c>
    </row>
    <row r="57" spans="1:27" ht="14.25" x14ac:dyDescent="0.2">
      <c r="A57" s="138">
        <v>1933</v>
      </c>
      <c r="B57" s="26">
        <v>30.734000000000002</v>
      </c>
      <c r="C57" s="26">
        <v>0.254</v>
      </c>
      <c r="D57" s="26">
        <v>6.0960000000000001</v>
      </c>
      <c r="E57" s="26">
        <v>2.794</v>
      </c>
      <c r="F57" s="26">
        <v>294.64</v>
      </c>
      <c r="G57" s="26">
        <v>300.99</v>
      </c>
      <c r="H57" s="26">
        <v>149.09799999999998</v>
      </c>
      <c r="I57" s="26">
        <v>249.68199999999999</v>
      </c>
      <c r="J57" s="26">
        <v>266.44600000000003</v>
      </c>
      <c r="K57" s="26">
        <v>185.67399999999998</v>
      </c>
      <c r="L57" s="26">
        <v>418.33799999999997</v>
      </c>
      <c r="M57" s="26">
        <v>250.69800000000001</v>
      </c>
      <c r="N57" s="235">
        <f t="shared" si="0"/>
        <v>2155.444</v>
      </c>
      <c r="O57" s="144">
        <f t="shared" si="3"/>
        <v>63</v>
      </c>
    </row>
    <row r="58" spans="1:27" ht="14.25" x14ac:dyDescent="0.2">
      <c r="A58" s="138">
        <v>1934</v>
      </c>
      <c r="B58" s="26">
        <v>49.275999999999996</v>
      </c>
      <c r="C58" s="26">
        <v>15.747999999999999</v>
      </c>
      <c r="D58" s="26">
        <v>2.794</v>
      </c>
      <c r="E58" s="26">
        <v>120.142</v>
      </c>
      <c r="F58" s="26">
        <v>275.08199999999994</v>
      </c>
      <c r="G58" s="26">
        <v>207.01</v>
      </c>
      <c r="H58" s="26">
        <v>131.57200000000003</v>
      </c>
      <c r="I58" s="26">
        <v>234.95</v>
      </c>
      <c r="J58" s="26">
        <v>320.04000000000002</v>
      </c>
      <c r="K58" s="26">
        <v>505.714</v>
      </c>
      <c r="L58" s="26">
        <v>363.98200000000003</v>
      </c>
      <c r="M58" s="26">
        <v>144.01799999999997</v>
      </c>
      <c r="N58" s="235">
        <f t="shared" si="0"/>
        <v>2370.328</v>
      </c>
      <c r="O58" s="144">
        <f t="shared" si="3"/>
        <v>34</v>
      </c>
    </row>
    <row r="59" spans="1:27" ht="14.25" x14ac:dyDescent="0.2">
      <c r="A59" s="138">
        <v>1935</v>
      </c>
      <c r="B59" s="26">
        <v>12.953999999999999</v>
      </c>
      <c r="C59" s="26">
        <v>19.050000000000004</v>
      </c>
      <c r="D59" s="26">
        <v>0.76200000000000001</v>
      </c>
      <c r="E59" s="26">
        <v>78.739999999999995</v>
      </c>
      <c r="F59" s="26">
        <v>295.65600000000001</v>
      </c>
      <c r="G59" s="26">
        <v>234.95000000000005</v>
      </c>
      <c r="H59" s="26">
        <v>525.01799999999992</v>
      </c>
      <c r="I59" s="26">
        <v>335.53399999999993</v>
      </c>
      <c r="J59" s="26">
        <v>294.38599999999997</v>
      </c>
      <c r="K59" s="26">
        <v>196.59599999999992</v>
      </c>
      <c r="L59" s="26">
        <v>793.74999999999977</v>
      </c>
      <c r="M59" s="26">
        <v>118.11</v>
      </c>
      <c r="N59" s="235">
        <f t="shared" si="0"/>
        <v>2905.5059999999999</v>
      </c>
      <c r="O59" s="144">
        <f t="shared" si="3"/>
        <v>5</v>
      </c>
    </row>
    <row r="60" spans="1:27" ht="14.25" x14ac:dyDescent="0.2">
      <c r="A60" s="138">
        <v>1936</v>
      </c>
      <c r="B60" s="26">
        <v>4.5720000000000001</v>
      </c>
      <c r="C60" s="26">
        <v>2.2859999999999996</v>
      </c>
      <c r="D60" s="26">
        <v>9.3980000000000015</v>
      </c>
      <c r="E60" s="26">
        <v>74.421999999999997</v>
      </c>
      <c r="F60" s="26">
        <v>371.09399999999994</v>
      </c>
      <c r="G60" s="26">
        <v>249.93599999999998</v>
      </c>
      <c r="H60" s="26">
        <v>243.07800000000003</v>
      </c>
      <c r="I60" s="26">
        <v>187.19800000000004</v>
      </c>
      <c r="J60" s="26">
        <v>255.01599999999996</v>
      </c>
      <c r="K60" s="26">
        <v>570.23</v>
      </c>
      <c r="L60" s="26">
        <v>233.67999999999998</v>
      </c>
      <c r="M60" s="26">
        <v>53.34</v>
      </c>
      <c r="N60" s="235">
        <f t="shared" si="0"/>
        <v>2254.25</v>
      </c>
      <c r="O60" s="144">
        <f t="shared" si="3"/>
        <v>50</v>
      </c>
    </row>
    <row r="61" spans="1:27" ht="14.25" x14ac:dyDescent="0.2">
      <c r="A61" s="138">
        <v>1937</v>
      </c>
      <c r="B61" s="26">
        <v>96.52000000000001</v>
      </c>
      <c r="C61" s="26">
        <v>20.32</v>
      </c>
      <c r="D61" s="26">
        <v>0.50800000000000001</v>
      </c>
      <c r="E61" s="26">
        <v>39.624000000000002</v>
      </c>
      <c r="F61" s="26">
        <v>177.54599999999999</v>
      </c>
      <c r="G61" s="26">
        <v>191.00799999999998</v>
      </c>
      <c r="H61" s="26">
        <v>183.13399999999999</v>
      </c>
      <c r="I61" s="26">
        <v>251.96799999999996</v>
      </c>
      <c r="J61" s="26">
        <v>340.86799999999999</v>
      </c>
      <c r="K61" s="26">
        <v>280.67</v>
      </c>
      <c r="L61" s="26">
        <v>421.38600000000014</v>
      </c>
      <c r="M61" s="26">
        <v>626.61799999999994</v>
      </c>
      <c r="N61" s="235">
        <f t="shared" si="0"/>
        <v>2630.17</v>
      </c>
      <c r="O61" s="144">
        <f t="shared" si="3"/>
        <v>13</v>
      </c>
    </row>
    <row r="62" spans="1:27" ht="14.25" x14ac:dyDescent="0.2">
      <c r="A62" s="138">
        <v>1938</v>
      </c>
      <c r="B62" s="26">
        <v>22.352</v>
      </c>
      <c r="C62" s="26">
        <v>7.3659999999999997</v>
      </c>
      <c r="D62" s="26">
        <v>24.384</v>
      </c>
      <c r="E62" s="26">
        <v>42.926000000000002</v>
      </c>
      <c r="F62" s="26">
        <v>446.02400000000006</v>
      </c>
      <c r="G62" s="26">
        <v>344.93200000000002</v>
      </c>
      <c r="H62" s="26">
        <v>330.70800000000008</v>
      </c>
      <c r="I62" s="26">
        <v>306.57799999999997</v>
      </c>
      <c r="J62" s="26">
        <v>242.56999999999996</v>
      </c>
      <c r="K62" s="26">
        <v>373.38</v>
      </c>
      <c r="L62" s="26">
        <v>397.7639999999999</v>
      </c>
      <c r="M62" s="26">
        <v>323.34200000000004</v>
      </c>
      <c r="N62" s="235">
        <f t="shared" si="0"/>
        <v>2862.3259999999996</v>
      </c>
      <c r="O62" s="144">
        <f t="shared" ref="O62:O89" si="16">RANK(N62,N$5:N$151,0)</f>
        <v>6</v>
      </c>
    </row>
    <row r="63" spans="1:27" ht="14.25" x14ac:dyDescent="0.2">
      <c r="A63" s="138">
        <v>1939</v>
      </c>
      <c r="B63" s="26">
        <v>3.0479999999999996</v>
      </c>
      <c r="C63" s="26">
        <v>1.016</v>
      </c>
      <c r="D63" s="26">
        <v>2.2859999999999996</v>
      </c>
      <c r="E63" s="26">
        <v>2.032</v>
      </c>
      <c r="F63" s="26">
        <v>141.22399999999999</v>
      </c>
      <c r="G63" s="26">
        <v>237.23599999999996</v>
      </c>
      <c r="H63" s="26">
        <v>172.97399999999996</v>
      </c>
      <c r="I63" s="26">
        <v>188.46800000000002</v>
      </c>
      <c r="J63" s="26">
        <v>229.36199999999999</v>
      </c>
      <c r="K63" s="26">
        <v>209.04200000000003</v>
      </c>
      <c r="L63" s="26">
        <v>458.72399999999993</v>
      </c>
      <c r="M63" s="26">
        <v>237.49</v>
      </c>
      <c r="N63" s="235">
        <f t="shared" si="0"/>
        <v>1882.9019999999998</v>
      </c>
      <c r="O63" s="144">
        <f t="shared" si="16"/>
        <v>108</v>
      </c>
    </row>
    <row r="64" spans="1:27" ht="14.25" x14ac:dyDescent="0.2">
      <c r="A64" s="138">
        <v>1940</v>
      </c>
      <c r="B64" s="26">
        <v>35.56</v>
      </c>
      <c r="C64" s="26">
        <v>10.921999999999999</v>
      </c>
      <c r="D64" s="26">
        <v>6.0959999999999992</v>
      </c>
      <c r="E64" s="26">
        <v>12.7</v>
      </c>
      <c r="F64" s="26">
        <v>267.96999999999997</v>
      </c>
      <c r="G64" s="26">
        <v>206.24799999999996</v>
      </c>
      <c r="H64" s="26">
        <v>169.16399999999999</v>
      </c>
      <c r="I64" s="26">
        <v>342.13799999999998</v>
      </c>
      <c r="J64" s="26">
        <v>263.39799999999997</v>
      </c>
      <c r="K64" s="26">
        <v>380.74599999999998</v>
      </c>
      <c r="L64" s="26">
        <v>230.88599999999997</v>
      </c>
      <c r="M64" s="26">
        <v>22.351999999999997</v>
      </c>
      <c r="N64" s="235">
        <f t="shared" si="0"/>
        <v>1948.1799999999996</v>
      </c>
      <c r="O64" s="144">
        <f t="shared" si="16"/>
        <v>98</v>
      </c>
    </row>
    <row r="65" spans="1:15" ht="14.25" x14ac:dyDescent="0.2">
      <c r="A65" s="138">
        <v>1941</v>
      </c>
      <c r="B65" s="26">
        <v>33.019999999999996</v>
      </c>
      <c r="C65" s="26">
        <v>37.08400000000001</v>
      </c>
      <c r="D65" s="26">
        <v>6.0959999999999983</v>
      </c>
      <c r="E65" s="26">
        <v>23.368000000000002</v>
      </c>
      <c r="F65" s="26">
        <v>151.13</v>
      </c>
      <c r="G65" s="26">
        <v>247.64999999999995</v>
      </c>
      <c r="H65" s="26">
        <v>254.25400000000002</v>
      </c>
      <c r="I65" s="26">
        <v>157.73399999999998</v>
      </c>
      <c r="J65" s="26">
        <v>249.93600000000001</v>
      </c>
      <c r="K65" s="26">
        <v>248.92</v>
      </c>
      <c r="L65" s="26">
        <v>163.06799999999998</v>
      </c>
      <c r="M65" s="26">
        <v>194.05599999999995</v>
      </c>
      <c r="N65" s="235">
        <f t="shared" si="0"/>
        <v>1766.316</v>
      </c>
      <c r="O65" s="144">
        <f t="shared" si="16"/>
        <v>123</v>
      </c>
    </row>
    <row r="66" spans="1:15" ht="14.25" x14ac:dyDescent="0.2">
      <c r="A66" s="138">
        <v>1942</v>
      </c>
      <c r="B66" s="26">
        <v>18.542000000000002</v>
      </c>
      <c r="C66" s="26">
        <v>12.191999999999998</v>
      </c>
      <c r="D66" s="26">
        <v>67.564000000000021</v>
      </c>
      <c r="E66" s="26">
        <v>65.277999999999977</v>
      </c>
      <c r="F66" s="26">
        <v>279.14599999999996</v>
      </c>
      <c r="G66" s="26">
        <v>280.92399999999992</v>
      </c>
      <c r="H66" s="26">
        <v>205.74</v>
      </c>
      <c r="I66" s="26">
        <v>219.96399999999991</v>
      </c>
      <c r="J66" s="26">
        <v>213.10599999999997</v>
      </c>
      <c r="K66" s="26">
        <v>488.44199999999995</v>
      </c>
      <c r="L66" s="26">
        <v>194.30999999999995</v>
      </c>
      <c r="M66" s="26">
        <v>362.20399999999995</v>
      </c>
      <c r="N66" s="235">
        <f t="shared" si="0"/>
        <v>2407.4119999999998</v>
      </c>
      <c r="O66" s="144">
        <f t="shared" si="16"/>
        <v>28</v>
      </c>
    </row>
    <row r="67" spans="1:15" ht="14.25" x14ac:dyDescent="0.2">
      <c r="A67" s="138">
        <v>1943</v>
      </c>
      <c r="B67" s="26">
        <v>43.942</v>
      </c>
      <c r="C67" s="26">
        <v>20.32</v>
      </c>
      <c r="D67" s="26">
        <v>10.414</v>
      </c>
      <c r="E67" s="26">
        <v>78.231999999999999</v>
      </c>
      <c r="F67" s="26">
        <v>347.98</v>
      </c>
      <c r="G67" s="26">
        <v>325.88199999999995</v>
      </c>
      <c r="H67" s="26">
        <v>116.33200000000001</v>
      </c>
      <c r="I67" s="26">
        <v>135.88999999999999</v>
      </c>
      <c r="J67" s="26">
        <v>202.43799999999996</v>
      </c>
      <c r="K67" s="26">
        <v>198.37400000000002</v>
      </c>
      <c r="L67" s="26">
        <v>456.69200000000001</v>
      </c>
      <c r="M67" s="26">
        <v>326.13599999999997</v>
      </c>
      <c r="N67" s="235">
        <f t="shared" si="0"/>
        <v>2262.6319999999996</v>
      </c>
      <c r="O67" s="144">
        <f t="shared" si="16"/>
        <v>48</v>
      </c>
    </row>
    <row r="68" spans="1:15" ht="14.25" x14ac:dyDescent="0.2">
      <c r="A68" s="138">
        <v>1944</v>
      </c>
      <c r="B68" s="26">
        <v>14.985999999999997</v>
      </c>
      <c r="C68" s="26">
        <v>3.048</v>
      </c>
      <c r="D68" s="26">
        <v>1.27</v>
      </c>
      <c r="E68" s="26">
        <v>63.499999999999993</v>
      </c>
      <c r="F68" s="26">
        <v>260.85799999999995</v>
      </c>
      <c r="G68" s="26">
        <v>142.74800000000002</v>
      </c>
      <c r="H68" s="26">
        <v>163.82999999999998</v>
      </c>
      <c r="I68" s="26">
        <v>366.52199999999993</v>
      </c>
      <c r="J68" s="26">
        <v>215.39199999999997</v>
      </c>
      <c r="K68" s="26">
        <v>384.04799999999994</v>
      </c>
      <c r="L68" s="26">
        <v>207.26399999999992</v>
      </c>
      <c r="M68" s="26">
        <v>113.79200000000002</v>
      </c>
      <c r="N68" s="235">
        <f t="shared" si="0"/>
        <v>1937.2579999999998</v>
      </c>
      <c r="O68" s="144">
        <f t="shared" si="16"/>
        <v>99</v>
      </c>
    </row>
    <row r="69" spans="1:15" ht="14.25" x14ac:dyDescent="0.2">
      <c r="A69" s="138">
        <v>1945</v>
      </c>
      <c r="B69" s="26">
        <v>6.35</v>
      </c>
      <c r="C69" s="26">
        <v>0.50800000000000001</v>
      </c>
      <c r="D69" s="26">
        <v>1.5239999999999998</v>
      </c>
      <c r="E69" s="26">
        <v>119.37999999999998</v>
      </c>
      <c r="F69" s="26">
        <v>242.31599999999997</v>
      </c>
      <c r="G69" s="26">
        <v>107.188</v>
      </c>
      <c r="H69" s="26">
        <v>345.69399999999996</v>
      </c>
      <c r="I69" s="26">
        <v>296.67199999999991</v>
      </c>
      <c r="J69" s="26">
        <v>239.26799999999997</v>
      </c>
      <c r="K69" s="26">
        <v>222.50399999999999</v>
      </c>
      <c r="L69" s="26">
        <v>313.18200000000002</v>
      </c>
      <c r="M69" s="26">
        <v>169.16399999999999</v>
      </c>
      <c r="N69" s="235">
        <f t="shared" ref="N69:N132" si="17">IF(COUNT(B69:M69)=12,SUM(B69:M69),"")</f>
        <v>2063.75</v>
      </c>
      <c r="O69" s="144">
        <f t="shared" si="16"/>
        <v>77</v>
      </c>
    </row>
    <row r="70" spans="1:15" ht="14.25" x14ac:dyDescent="0.2">
      <c r="A70" s="138">
        <v>1946</v>
      </c>
      <c r="B70" s="26">
        <v>13.969999999999999</v>
      </c>
      <c r="C70" s="26">
        <v>1.778</v>
      </c>
      <c r="D70" s="26">
        <v>9.3979999999999997</v>
      </c>
      <c r="E70" s="26">
        <v>16.255999999999997</v>
      </c>
      <c r="F70" s="26">
        <v>184.65799999999999</v>
      </c>
      <c r="G70" s="26">
        <v>166.37</v>
      </c>
      <c r="H70" s="26">
        <v>304.54599999999994</v>
      </c>
      <c r="I70" s="26">
        <v>141.47799999999998</v>
      </c>
      <c r="J70" s="26">
        <v>185.16599999999997</v>
      </c>
      <c r="K70" s="26">
        <v>202.946</v>
      </c>
      <c r="L70" s="26">
        <v>249.68199999999999</v>
      </c>
      <c r="M70" s="26">
        <v>184.14999999999998</v>
      </c>
      <c r="N70" s="235">
        <f t="shared" si="17"/>
        <v>1660.3979999999997</v>
      </c>
      <c r="O70" s="144">
        <f t="shared" si="16"/>
        <v>127</v>
      </c>
    </row>
    <row r="71" spans="1:15" ht="14.25" x14ac:dyDescent="0.2">
      <c r="A71" s="138">
        <v>1947</v>
      </c>
      <c r="B71" s="26">
        <v>2.54</v>
      </c>
      <c r="C71" s="26">
        <v>17.526</v>
      </c>
      <c r="D71" s="26">
        <v>4.8259999999999996</v>
      </c>
      <c r="E71" s="26">
        <v>36.321999999999996</v>
      </c>
      <c r="F71" s="26">
        <v>168.40200000000002</v>
      </c>
      <c r="G71" s="26">
        <v>183.89600000000002</v>
      </c>
      <c r="H71" s="26">
        <v>248.15799999999996</v>
      </c>
      <c r="I71" s="26">
        <v>268.22399999999999</v>
      </c>
      <c r="J71" s="26">
        <v>292.608</v>
      </c>
      <c r="K71" s="26">
        <v>255.01599999999996</v>
      </c>
      <c r="L71" s="26">
        <v>250.95199999999997</v>
      </c>
      <c r="M71" s="26">
        <v>83.566000000000003</v>
      </c>
      <c r="N71" s="235">
        <f t="shared" si="17"/>
        <v>1812.0360000000001</v>
      </c>
      <c r="O71" s="144">
        <f t="shared" si="16"/>
        <v>117</v>
      </c>
    </row>
    <row r="72" spans="1:15" ht="14.25" x14ac:dyDescent="0.2">
      <c r="A72" s="138">
        <v>1948</v>
      </c>
      <c r="B72" s="26">
        <v>48.259999999999991</v>
      </c>
      <c r="C72" s="26">
        <v>0</v>
      </c>
      <c r="D72" s="26">
        <v>2.286</v>
      </c>
      <c r="E72" s="26">
        <v>11.176</v>
      </c>
      <c r="F72" s="26">
        <v>359.91799999999995</v>
      </c>
      <c r="G72" s="26">
        <v>147.06599999999997</v>
      </c>
      <c r="H72" s="26">
        <v>251.20600000000002</v>
      </c>
      <c r="I72" s="26">
        <v>174.24400000000003</v>
      </c>
      <c r="J72" s="26">
        <v>224.02799999999993</v>
      </c>
      <c r="K72" s="26">
        <v>308.10199999999998</v>
      </c>
      <c r="L72" s="26">
        <v>381</v>
      </c>
      <c r="M72" s="26">
        <v>47.497999999999998</v>
      </c>
      <c r="N72" s="235">
        <f t="shared" si="17"/>
        <v>1954.7840000000001</v>
      </c>
      <c r="O72" s="144">
        <f t="shared" si="16"/>
        <v>96</v>
      </c>
    </row>
    <row r="73" spans="1:15" ht="14.25" x14ac:dyDescent="0.2">
      <c r="A73" s="138">
        <v>1949</v>
      </c>
      <c r="B73" s="26">
        <v>0.254</v>
      </c>
      <c r="C73" s="26">
        <v>0.254</v>
      </c>
      <c r="D73" s="26">
        <v>12.192</v>
      </c>
      <c r="E73" s="26">
        <v>44.196000000000005</v>
      </c>
      <c r="F73" s="26">
        <v>191.00800000000001</v>
      </c>
      <c r="G73" s="26">
        <v>315.46800000000002</v>
      </c>
      <c r="H73" s="26">
        <v>251.20600000000002</v>
      </c>
      <c r="I73" s="26">
        <v>240.28399999999996</v>
      </c>
      <c r="J73" s="26">
        <v>182.62600000000003</v>
      </c>
      <c r="K73" s="26">
        <v>298.95800000000003</v>
      </c>
      <c r="L73" s="26">
        <v>394.46199999999993</v>
      </c>
      <c r="M73" s="26">
        <v>98.806000000000026</v>
      </c>
      <c r="N73" s="235">
        <f t="shared" si="17"/>
        <v>2029.7140000000002</v>
      </c>
      <c r="O73" s="144">
        <f t="shared" si="16"/>
        <v>83</v>
      </c>
    </row>
    <row r="74" spans="1:15" ht="14.25" x14ac:dyDescent="0.2">
      <c r="A74" s="138">
        <v>1950</v>
      </c>
      <c r="B74" s="26">
        <v>7.3659999999999979</v>
      </c>
      <c r="C74" s="26">
        <v>9.6519999999999992</v>
      </c>
      <c r="D74" s="26">
        <v>20.32</v>
      </c>
      <c r="E74" s="26">
        <v>50.037999999999997</v>
      </c>
      <c r="F74" s="26">
        <v>235.20399999999998</v>
      </c>
      <c r="G74" s="26">
        <v>335.78800000000007</v>
      </c>
      <c r="H74" s="26">
        <v>354.07600000000002</v>
      </c>
      <c r="I74" s="26">
        <v>204.47000000000003</v>
      </c>
      <c r="J74" s="26">
        <v>192.78599999999994</v>
      </c>
      <c r="K74" s="26">
        <v>162.56000000000006</v>
      </c>
      <c r="L74" s="26">
        <v>434.0859999999999</v>
      </c>
      <c r="M74" s="26">
        <v>173.73600000000002</v>
      </c>
      <c r="N74" s="235">
        <f t="shared" si="17"/>
        <v>2180.0819999999999</v>
      </c>
      <c r="O74" s="144">
        <f t="shared" si="16"/>
        <v>57</v>
      </c>
    </row>
    <row r="75" spans="1:15" ht="14.25" x14ac:dyDescent="0.2">
      <c r="A75" s="138">
        <v>1951</v>
      </c>
      <c r="B75" s="26">
        <v>14.731999999999998</v>
      </c>
      <c r="C75" s="26">
        <v>50.8</v>
      </c>
      <c r="D75" s="26">
        <v>7.3659999999999997</v>
      </c>
      <c r="E75" s="26">
        <v>99.822000000000003</v>
      </c>
      <c r="F75" s="26">
        <v>342.9</v>
      </c>
      <c r="G75" s="26">
        <v>119.63400000000001</v>
      </c>
      <c r="H75" s="26">
        <v>237.99799999999999</v>
      </c>
      <c r="I75" s="26">
        <v>172.72</v>
      </c>
      <c r="J75" s="26">
        <v>105.41</v>
      </c>
      <c r="K75" s="26">
        <v>212.59800000000001</v>
      </c>
      <c r="L75" s="26">
        <v>246.88800000000001</v>
      </c>
      <c r="M75" s="26">
        <v>186.69</v>
      </c>
      <c r="N75" s="235">
        <f t="shared" si="17"/>
        <v>1797.558</v>
      </c>
      <c r="O75" s="144">
        <f t="shared" si="16"/>
        <v>118</v>
      </c>
    </row>
    <row r="76" spans="1:15" ht="14.25" x14ac:dyDescent="0.2">
      <c r="A76" s="138">
        <v>1952</v>
      </c>
      <c r="B76" s="26">
        <v>31.495999999999995</v>
      </c>
      <c r="C76" s="26">
        <v>11.937999999999999</v>
      </c>
      <c r="D76" s="26">
        <v>1.5239999999999998</v>
      </c>
      <c r="E76" s="26">
        <v>64.007999999999996</v>
      </c>
      <c r="F76" s="26">
        <v>292.10000000000002</v>
      </c>
      <c r="G76" s="26">
        <v>331.72399999999993</v>
      </c>
      <c r="H76" s="26">
        <v>212.59799999999998</v>
      </c>
      <c r="I76" s="26">
        <v>105.66400000000002</v>
      </c>
      <c r="J76" s="26">
        <v>192.53199999999998</v>
      </c>
      <c r="K76" s="26">
        <v>384.55599999999998</v>
      </c>
      <c r="L76" s="26">
        <v>125.73000000000002</v>
      </c>
      <c r="M76" s="26">
        <v>241.29999999999998</v>
      </c>
      <c r="N76" s="235">
        <f t="shared" si="17"/>
        <v>1995.1699999999998</v>
      </c>
      <c r="O76" s="144">
        <f t="shared" si="16"/>
        <v>89</v>
      </c>
    </row>
    <row r="77" spans="1:15" ht="14.25" x14ac:dyDescent="0.2">
      <c r="A77" s="138">
        <v>1953</v>
      </c>
      <c r="B77" s="26">
        <v>53.848000000000006</v>
      </c>
      <c r="C77" s="26">
        <v>8.6359999999999992</v>
      </c>
      <c r="D77" s="26">
        <v>3.556</v>
      </c>
      <c r="E77" s="26">
        <v>95.249999999999986</v>
      </c>
      <c r="F77" s="26">
        <v>292.60800000000006</v>
      </c>
      <c r="G77" s="26">
        <v>129.54</v>
      </c>
      <c r="H77" s="26">
        <v>204.97800000000001</v>
      </c>
      <c r="I77" s="26">
        <v>262.63599999999997</v>
      </c>
      <c r="J77" s="26">
        <v>125.47599999999997</v>
      </c>
      <c r="K77" s="26">
        <v>284.48</v>
      </c>
      <c r="L77" s="26">
        <v>256.53999999999996</v>
      </c>
      <c r="M77" s="26">
        <v>104.39400000000001</v>
      </c>
      <c r="N77" s="235">
        <f t="shared" si="17"/>
        <v>1821.9419999999998</v>
      </c>
      <c r="O77" s="144">
        <f t="shared" si="16"/>
        <v>115</v>
      </c>
    </row>
    <row r="78" spans="1:15" ht="14.25" x14ac:dyDescent="0.2">
      <c r="A78" s="138">
        <v>1954</v>
      </c>
      <c r="B78" s="26">
        <v>34.797999999999995</v>
      </c>
      <c r="C78" s="26">
        <v>36.067999999999998</v>
      </c>
      <c r="D78" s="26">
        <v>19.304000000000002</v>
      </c>
      <c r="E78" s="26">
        <v>97.535999999999987</v>
      </c>
      <c r="F78" s="26">
        <v>209.29600000000002</v>
      </c>
      <c r="G78" s="26">
        <v>185.928</v>
      </c>
      <c r="H78" s="26">
        <v>526.79599999999982</v>
      </c>
      <c r="I78" s="26">
        <v>358.1400000000001</v>
      </c>
      <c r="J78" s="26">
        <v>192.02400000000006</v>
      </c>
      <c r="K78" s="26">
        <v>192.78599999999997</v>
      </c>
      <c r="L78" s="26">
        <v>396.74799999999999</v>
      </c>
      <c r="M78" s="26">
        <v>47.751999999999988</v>
      </c>
      <c r="N78" s="235">
        <f t="shared" si="17"/>
        <v>2297.1759999999999</v>
      </c>
      <c r="O78" s="144">
        <f t="shared" si="16"/>
        <v>43</v>
      </c>
    </row>
    <row r="79" spans="1:15" ht="14.25" x14ac:dyDescent="0.2">
      <c r="A79" s="138">
        <v>1955</v>
      </c>
      <c r="B79" s="26">
        <v>132.84199999999998</v>
      </c>
      <c r="C79" s="26">
        <v>16.509999999999998</v>
      </c>
      <c r="D79" s="26">
        <v>5.8419999999999996</v>
      </c>
      <c r="E79" s="26">
        <v>7.8739999999999988</v>
      </c>
      <c r="F79" s="26">
        <v>243.07799999999997</v>
      </c>
      <c r="G79" s="26">
        <v>354.33</v>
      </c>
      <c r="H79" s="26">
        <v>164.846</v>
      </c>
      <c r="I79" s="26">
        <v>223.26600000000002</v>
      </c>
      <c r="J79" s="26">
        <v>162.05199999999999</v>
      </c>
      <c r="K79" s="26">
        <v>149.09799999999998</v>
      </c>
      <c r="L79" s="26">
        <v>363.22</v>
      </c>
      <c r="M79" s="26">
        <v>146.55799999999999</v>
      </c>
      <c r="N79" s="235">
        <f t="shared" si="17"/>
        <v>1969.5159999999998</v>
      </c>
      <c r="O79" s="144">
        <f t="shared" si="16"/>
        <v>94</v>
      </c>
    </row>
    <row r="80" spans="1:15" ht="14.25" x14ac:dyDescent="0.2">
      <c r="A80" s="138">
        <v>1956</v>
      </c>
      <c r="B80" s="26">
        <v>91.693999999999988</v>
      </c>
      <c r="C80" s="26">
        <v>23.622</v>
      </c>
      <c r="D80" s="26">
        <v>14.985999999999999</v>
      </c>
      <c r="E80" s="26">
        <v>25.653999999999996</v>
      </c>
      <c r="F80" s="26">
        <v>352.29800000000006</v>
      </c>
      <c r="G80" s="26">
        <v>146.04999999999998</v>
      </c>
      <c r="H80" s="26">
        <v>286.512</v>
      </c>
      <c r="I80" s="26">
        <v>176.52999999999997</v>
      </c>
      <c r="J80" s="26">
        <v>138.68399999999997</v>
      </c>
      <c r="K80" s="26">
        <v>441.95999999999992</v>
      </c>
      <c r="L80" s="26">
        <v>255.01600000000002</v>
      </c>
      <c r="M80" s="26">
        <v>103.124</v>
      </c>
      <c r="N80" s="235">
        <f t="shared" si="17"/>
        <v>2056.1299999999997</v>
      </c>
      <c r="O80" s="144">
        <f t="shared" si="16"/>
        <v>79</v>
      </c>
    </row>
    <row r="81" spans="1:16" ht="14.25" x14ac:dyDescent="0.2">
      <c r="A81" s="138">
        <v>1957</v>
      </c>
      <c r="B81" s="26">
        <v>0</v>
      </c>
      <c r="C81" s="26">
        <v>0.76200000000000001</v>
      </c>
      <c r="D81" s="26">
        <v>0</v>
      </c>
      <c r="E81" s="26">
        <v>5.3339999999999996</v>
      </c>
      <c r="F81" s="26">
        <v>310.89599999999996</v>
      </c>
      <c r="G81" s="26">
        <v>235.96599999999998</v>
      </c>
      <c r="H81" s="26">
        <v>232.66400000000002</v>
      </c>
      <c r="I81" s="26">
        <v>238.506</v>
      </c>
      <c r="J81" s="26">
        <v>393.44599999999997</v>
      </c>
      <c r="K81" s="26">
        <v>388.11199999999997</v>
      </c>
      <c r="L81" s="26">
        <v>279.90799999999996</v>
      </c>
      <c r="M81" s="26">
        <v>36.321999999999989</v>
      </c>
      <c r="N81" s="235">
        <f t="shared" si="17"/>
        <v>2121.9159999999997</v>
      </c>
      <c r="O81" s="144">
        <f t="shared" si="16"/>
        <v>67</v>
      </c>
    </row>
    <row r="82" spans="1:16" ht="14.25" x14ac:dyDescent="0.2">
      <c r="A82" s="138">
        <v>1958</v>
      </c>
      <c r="B82" s="26">
        <v>40.385999999999996</v>
      </c>
      <c r="C82" s="26">
        <v>5.3339999999999996</v>
      </c>
      <c r="D82" s="26">
        <v>14.224</v>
      </c>
      <c r="E82" s="26">
        <v>55.118000000000002</v>
      </c>
      <c r="F82" s="26">
        <v>325.37399999999997</v>
      </c>
      <c r="G82" s="26">
        <v>199.64399999999995</v>
      </c>
      <c r="H82" s="26">
        <v>176.78399999999996</v>
      </c>
      <c r="I82" s="26">
        <v>220.72600000000003</v>
      </c>
      <c r="J82" s="26">
        <v>220.72599999999994</v>
      </c>
      <c r="K82" s="26">
        <v>280.16200000000003</v>
      </c>
      <c r="L82" s="26">
        <v>169.41799999999998</v>
      </c>
      <c r="M82" s="26">
        <v>59.943999999999996</v>
      </c>
      <c r="N82" s="235">
        <f t="shared" si="17"/>
        <v>1767.8399999999997</v>
      </c>
      <c r="O82" s="144">
        <f t="shared" si="16"/>
        <v>122</v>
      </c>
    </row>
    <row r="83" spans="1:16" ht="14.25" x14ac:dyDescent="0.2">
      <c r="A83" s="138">
        <v>1959</v>
      </c>
      <c r="B83" s="26">
        <v>7.3659999999999988</v>
      </c>
      <c r="C83" s="26">
        <v>0</v>
      </c>
      <c r="D83" s="26">
        <v>0</v>
      </c>
      <c r="E83" s="26">
        <v>47.752000000000002</v>
      </c>
      <c r="F83" s="26">
        <v>320.548</v>
      </c>
      <c r="G83" s="26">
        <v>140.97</v>
      </c>
      <c r="H83" s="26">
        <v>170.18</v>
      </c>
      <c r="I83" s="26">
        <v>226.06000000000003</v>
      </c>
      <c r="J83" s="26">
        <v>229.36199999999999</v>
      </c>
      <c r="K83" s="26">
        <v>206.50200000000001</v>
      </c>
      <c r="L83" s="26">
        <v>247.90400000000005</v>
      </c>
      <c r="M83" s="26">
        <v>274.06599999999997</v>
      </c>
      <c r="N83" s="235">
        <f t="shared" si="17"/>
        <v>1870.71</v>
      </c>
      <c r="O83" s="144">
        <f t="shared" si="16"/>
        <v>110</v>
      </c>
    </row>
    <row r="84" spans="1:16" ht="14.25" x14ac:dyDescent="0.2">
      <c r="A84" s="138">
        <v>1960</v>
      </c>
      <c r="B84" s="26">
        <v>65.785999999999987</v>
      </c>
      <c r="C84" s="26">
        <v>17.272000000000002</v>
      </c>
      <c r="D84" s="26">
        <v>37.592000000000006</v>
      </c>
      <c r="E84" s="26">
        <v>90.424000000000007</v>
      </c>
      <c r="F84" s="26">
        <v>217.67799999999997</v>
      </c>
      <c r="G84" s="26">
        <v>348.99599999999992</v>
      </c>
      <c r="H84" s="26">
        <v>317.75400000000002</v>
      </c>
      <c r="I84" s="26">
        <v>233.42599999999993</v>
      </c>
      <c r="J84" s="26">
        <v>205.48599999999999</v>
      </c>
      <c r="K84" s="26">
        <v>339.59800000000001</v>
      </c>
      <c r="L84" s="26">
        <v>241.04599999999999</v>
      </c>
      <c r="M84" s="26">
        <v>286.76599999999996</v>
      </c>
      <c r="N84" s="235">
        <f t="shared" si="17"/>
        <v>2401.8239999999996</v>
      </c>
      <c r="O84" s="144">
        <f t="shared" si="16"/>
        <v>31</v>
      </c>
    </row>
    <row r="85" spans="1:16" ht="14.25" x14ac:dyDescent="0.2">
      <c r="A85" s="138">
        <v>1961</v>
      </c>
      <c r="B85" s="26">
        <v>6.8579999999999997</v>
      </c>
      <c r="C85" s="26">
        <v>7.6199999999999992</v>
      </c>
      <c r="D85" s="26">
        <v>5.3339999999999996</v>
      </c>
      <c r="E85" s="26">
        <v>150.36799999999999</v>
      </c>
      <c r="F85" s="26">
        <v>112.52200000000001</v>
      </c>
      <c r="G85" s="26">
        <v>382.34620000000001</v>
      </c>
      <c r="H85" s="26">
        <v>252.47599999999994</v>
      </c>
      <c r="I85" s="26">
        <v>224.53600000000009</v>
      </c>
      <c r="J85" s="26">
        <v>264.41399999999999</v>
      </c>
      <c r="K85" s="26">
        <v>331.34299999999996</v>
      </c>
      <c r="L85" s="26">
        <v>222.25</v>
      </c>
      <c r="M85" s="26">
        <v>180.59399999999999</v>
      </c>
      <c r="N85" s="235">
        <f t="shared" si="17"/>
        <v>2140.6612</v>
      </c>
      <c r="O85" s="144">
        <f t="shared" si="16"/>
        <v>66</v>
      </c>
    </row>
    <row r="86" spans="1:16" ht="14.25" x14ac:dyDescent="0.2">
      <c r="A86" s="138">
        <v>1962</v>
      </c>
      <c r="B86" s="26">
        <v>20.319999999999997</v>
      </c>
      <c r="C86" s="26">
        <v>0.254</v>
      </c>
      <c r="D86" s="26">
        <v>6.6039999999999992</v>
      </c>
      <c r="E86" s="26">
        <v>100.83799999999999</v>
      </c>
      <c r="F86" s="26">
        <v>172.97400000000007</v>
      </c>
      <c r="G86" s="26">
        <v>237.74399999999997</v>
      </c>
      <c r="H86" s="26">
        <v>156.21</v>
      </c>
      <c r="I86" s="26">
        <v>236.98199999999994</v>
      </c>
      <c r="J86" s="26">
        <v>293.11599999999993</v>
      </c>
      <c r="K86" s="26">
        <v>310.1339999999999</v>
      </c>
      <c r="L86" s="26">
        <v>229.10799999999998</v>
      </c>
      <c r="M86" s="26">
        <v>85.597999999999999</v>
      </c>
      <c r="N86" s="235">
        <f t="shared" si="17"/>
        <v>1849.8819999999998</v>
      </c>
      <c r="O86" s="144">
        <f t="shared" si="16"/>
        <v>112</v>
      </c>
    </row>
    <row r="87" spans="1:16" ht="14.25" x14ac:dyDescent="0.2">
      <c r="A87" s="138">
        <v>1963</v>
      </c>
      <c r="B87" s="26">
        <v>138.17599999999996</v>
      </c>
      <c r="C87" s="26">
        <v>37.591999999999992</v>
      </c>
      <c r="D87" s="26">
        <v>0</v>
      </c>
      <c r="E87" s="26">
        <v>49.783999999999999</v>
      </c>
      <c r="F87" s="26">
        <v>254.50799999999995</v>
      </c>
      <c r="G87" s="26">
        <v>279.14600000000002</v>
      </c>
      <c r="H87" s="26">
        <v>219.45600000000002</v>
      </c>
      <c r="I87" s="26">
        <v>234.18799999999996</v>
      </c>
      <c r="J87" s="26">
        <v>226.82199999999995</v>
      </c>
      <c r="K87" s="26">
        <v>210.81999999999996</v>
      </c>
      <c r="L87" s="26">
        <v>424.18</v>
      </c>
      <c r="M87" s="26">
        <v>83.82</v>
      </c>
      <c r="N87" s="235">
        <f t="shared" si="17"/>
        <v>2158.4919999999997</v>
      </c>
      <c r="O87" s="144">
        <f t="shared" si="16"/>
        <v>61</v>
      </c>
    </row>
    <row r="88" spans="1:16" ht="14.25" x14ac:dyDescent="0.2">
      <c r="A88" s="138">
        <v>1964</v>
      </c>
      <c r="B88" s="26">
        <v>1.778</v>
      </c>
      <c r="C88" s="26">
        <v>0</v>
      </c>
      <c r="D88" s="26">
        <v>2.54</v>
      </c>
      <c r="E88" s="26">
        <v>66.801999999999992</v>
      </c>
      <c r="F88" s="26">
        <v>358.90199999999993</v>
      </c>
      <c r="G88" s="26">
        <v>263.39800000000002</v>
      </c>
      <c r="H88" s="26">
        <v>293.11599999999999</v>
      </c>
      <c r="I88" s="26">
        <v>239.01400000000001</v>
      </c>
      <c r="J88" s="26">
        <v>279.40000000000003</v>
      </c>
      <c r="K88" s="26">
        <v>217.678</v>
      </c>
      <c r="L88" s="26">
        <v>346.45599999999985</v>
      </c>
      <c r="M88" s="26">
        <v>20.32</v>
      </c>
      <c r="N88" s="235">
        <f t="shared" si="17"/>
        <v>2089.404</v>
      </c>
      <c r="O88" s="144">
        <f t="shared" si="16"/>
        <v>72</v>
      </c>
    </row>
    <row r="89" spans="1:16" ht="14.25" x14ac:dyDescent="0.2">
      <c r="A89" s="138">
        <v>1965</v>
      </c>
      <c r="B89" s="26">
        <v>33.273999999999994</v>
      </c>
      <c r="C89" s="26">
        <v>1.778</v>
      </c>
      <c r="D89" s="26">
        <v>0.76200000000000001</v>
      </c>
      <c r="E89" s="26">
        <v>0.254</v>
      </c>
      <c r="F89" s="26">
        <v>319.27800000000002</v>
      </c>
      <c r="G89" s="26">
        <v>191.51600000000002</v>
      </c>
      <c r="H89" s="26">
        <v>166.87799999999999</v>
      </c>
      <c r="I89" s="26">
        <v>217.17</v>
      </c>
      <c r="J89" s="26">
        <v>187.19800000000001</v>
      </c>
      <c r="K89" s="26">
        <v>269.24</v>
      </c>
      <c r="L89" s="26">
        <v>410.464</v>
      </c>
      <c r="M89" s="26">
        <v>152.654</v>
      </c>
      <c r="N89" s="235">
        <f t="shared" si="17"/>
        <v>1950.4659999999999</v>
      </c>
      <c r="O89" s="144">
        <f t="shared" si="16"/>
        <v>97</v>
      </c>
      <c r="P89" s="13"/>
    </row>
    <row r="90" spans="1:16" ht="14.25" x14ac:dyDescent="0.2">
      <c r="A90" s="138">
        <v>1966</v>
      </c>
      <c r="B90" s="26">
        <v>16.001999999999999</v>
      </c>
      <c r="C90" s="26" t="s">
        <v>60</v>
      </c>
      <c r="D90" s="26" t="s">
        <v>60</v>
      </c>
      <c r="E90" s="26">
        <v>57.403999999999996</v>
      </c>
      <c r="F90" s="26">
        <v>146.05000000000001</v>
      </c>
      <c r="G90" s="26">
        <v>360.17200000000003</v>
      </c>
      <c r="H90" s="26">
        <v>161.54399999999998</v>
      </c>
      <c r="I90" s="26">
        <v>153.41600000000003</v>
      </c>
      <c r="J90" s="26">
        <v>262.63600000000002</v>
      </c>
      <c r="K90" s="26">
        <v>213.35999999999996</v>
      </c>
      <c r="L90" s="26">
        <v>433.83199999999999</v>
      </c>
      <c r="M90" s="26">
        <v>221.74199999999999</v>
      </c>
      <c r="N90" s="235"/>
      <c r="O90" s="144"/>
      <c r="P90" s="13"/>
    </row>
    <row r="91" spans="1:16" ht="14.25" x14ac:dyDescent="0.2">
      <c r="A91" s="138">
        <v>1967</v>
      </c>
      <c r="B91" s="26" t="s">
        <v>60</v>
      </c>
      <c r="C91" s="26">
        <v>0.254</v>
      </c>
      <c r="D91" s="26" t="s">
        <v>60</v>
      </c>
      <c r="E91" s="26">
        <v>87.63</v>
      </c>
      <c r="F91" s="26">
        <v>177.54599999999999</v>
      </c>
      <c r="G91" s="26">
        <v>303.52999999999992</v>
      </c>
      <c r="H91" s="26">
        <v>282.44800000000004</v>
      </c>
      <c r="I91" s="26">
        <v>190.75399999999999</v>
      </c>
      <c r="J91" s="26">
        <v>389.63599999999991</v>
      </c>
      <c r="K91" s="26">
        <v>325.12</v>
      </c>
      <c r="L91" s="26">
        <v>268.73199999999997</v>
      </c>
      <c r="M91" s="26">
        <v>55.625999999999991</v>
      </c>
      <c r="N91" s="235"/>
      <c r="O91" s="144"/>
      <c r="P91" s="13"/>
    </row>
    <row r="92" spans="1:16" ht="14.25" x14ac:dyDescent="0.2">
      <c r="A92" s="138">
        <v>1968</v>
      </c>
      <c r="B92" s="26" t="s">
        <v>60</v>
      </c>
      <c r="C92" s="26">
        <v>72.389999999999986</v>
      </c>
      <c r="D92" s="26">
        <v>0</v>
      </c>
      <c r="E92" s="26">
        <v>17.78</v>
      </c>
      <c r="F92" s="26">
        <v>231.90200000000004</v>
      </c>
      <c r="G92" s="26">
        <v>305.56199999999995</v>
      </c>
      <c r="H92" s="26">
        <v>200.91399999999999</v>
      </c>
      <c r="I92" s="26">
        <v>299.46600000000001</v>
      </c>
      <c r="J92" s="26">
        <v>262.63600000000002</v>
      </c>
      <c r="K92" s="26">
        <v>343.916</v>
      </c>
      <c r="L92" s="26">
        <v>380.23799999999989</v>
      </c>
      <c r="M92" s="26">
        <v>38.862000000000002</v>
      </c>
      <c r="N92" s="235"/>
      <c r="O92" s="144"/>
      <c r="P92" s="13"/>
    </row>
    <row r="93" spans="1:16" ht="14.25" x14ac:dyDescent="0.2">
      <c r="A93" s="138">
        <v>1969</v>
      </c>
      <c r="B93" s="26">
        <v>20.828000000000003</v>
      </c>
      <c r="C93" s="26">
        <v>0.254</v>
      </c>
      <c r="D93" s="26">
        <v>12.446</v>
      </c>
      <c r="E93" s="26">
        <v>69.850000000000023</v>
      </c>
      <c r="F93" s="26">
        <v>250.44400000000005</v>
      </c>
      <c r="G93" s="26">
        <v>129.54</v>
      </c>
      <c r="H93" s="26">
        <v>195.83399999999995</v>
      </c>
      <c r="I93" s="26">
        <v>253.99999999999994</v>
      </c>
      <c r="J93" s="26">
        <v>276.60599999999994</v>
      </c>
      <c r="K93" s="26">
        <v>244.09399999999997</v>
      </c>
      <c r="L93" s="26">
        <v>366.52199999999993</v>
      </c>
      <c r="M93" s="26">
        <v>160.78199999999998</v>
      </c>
      <c r="N93" s="235">
        <f t="shared" si="17"/>
        <v>1981.1999999999998</v>
      </c>
      <c r="O93" s="144">
        <f t="shared" ref="O93:O139" si="18">RANK(N93,N$5:N$151,0)</f>
        <v>91</v>
      </c>
      <c r="P93" s="13"/>
    </row>
    <row r="94" spans="1:16" ht="14.25" x14ac:dyDescent="0.2">
      <c r="A94" s="138">
        <v>1970</v>
      </c>
      <c r="B94" s="26">
        <v>174.75199999999998</v>
      </c>
      <c r="C94" s="26">
        <v>6.6040000000000001</v>
      </c>
      <c r="D94" s="26">
        <v>78.231999999999999</v>
      </c>
      <c r="E94" s="26">
        <v>147.828</v>
      </c>
      <c r="F94" s="26">
        <v>263.65199999999999</v>
      </c>
      <c r="G94" s="26">
        <v>134.62000000000003</v>
      </c>
      <c r="H94" s="26">
        <v>260.858</v>
      </c>
      <c r="I94" s="26">
        <v>291.08399999999995</v>
      </c>
      <c r="J94" s="26">
        <v>268.98599999999999</v>
      </c>
      <c r="K94" s="26">
        <v>327.65999999999997</v>
      </c>
      <c r="L94" s="26">
        <v>369.31600000000003</v>
      </c>
      <c r="M94" s="26">
        <v>290.06799999999998</v>
      </c>
      <c r="N94" s="235">
        <f t="shared" si="17"/>
        <v>2613.66</v>
      </c>
      <c r="O94" s="144">
        <f t="shared" si="18"/>
        <v>15</v>
      </c>
      <c r="P94" s="13"/>
    </row>
    <row r="95" spans="1:16" ht="14.25" x14ac:dyDescent="0.2">
      <c r="A95" s="138">
        <v>1971</v>
      </c>
      <c r="B95" s="26">
        <v>146.04999999999998</v>
      </c>
      <c r="C95" s="26">
        <v>40.385999999999996</v>
      </c>
      <c r="D95" s="26">
        <v>50.038000000000004</v>
      </c>
      <c r="E95" s="26">
        <v>27.686</v>
      </c>
      <c r="F95" s="26">
        <v>283.464</v>
      </c>
      <c r="G95" s="26">
        <v>152.90800000000002</v>
      </c>
      <c r="H95" s="26">
        <v>240.28399999999999</v>
      </c>
      <c r="I95" s="26">
        <v>348.48800000000006</v>
      </c>
      <c r="J95" s="26">
        <v>228.60000000000002</v>
      </c>
      <c r="K95" s="26">
        <v>345.44</v>
      </c>
      <c r="L95" s="26">
        <v>271.78000000000003</v>
      </c>
      <c r="M95" s="26">
        <v>17.78</v>
      </c>
      <c r="N95" s="235">
        <f t="shared" si="17"/>
        <v>2152.9040000000005</v>
      </c>
      <c r="O95" s="144">
        <f t="shared" si="18"/>
        <v>64</v>
      </c>
      <c r="P95" s="13"/>
    </row>
    <row r="96" spans="1:16" ht="14.25" x14ac:dyDescent="0.2">
      <c r="A96" s="138">
        <v>1972</v>
      </c>
      <c r="B96" s="26">
        <v>96.52</v>
      </c>
      <c r="C96" s="26">
        <v>12.7</v>
      </c>
      <c r="D96" s="26">
        <v>35.56</v>
      </c>
      <c r="E96" s="26">
        <v>190.50000000000003</v>
      </c>
      <c r="F96" s="26">
        <v>185.42000000000002</v>
      </c>
      <c r="G96" s="26">
        <v>312.42000000000007</v>
      </c>
      <c r="H96" s="26">
        <v>241.3</v>
      </c>
      <c r="I96" s="26">
        <v>175.26</v>
      </c>
      <c r="J96" s="26">
        <v>355.6</v>
      </c>
      <c r="K96" s="26">
        <v>330.2</v>
      </c>
      <c r="L96" s="26">
        <v>297.18</v>
      </c>
      <c r="M96" s="26">
        <v>93.98</v>
      </c>
      <c r="N96" s="235">
        <f t="shared" si="17"/>
        <v>2326.6400000000003</v>
      </c>
      <c r="O96" s="144">
        <f t="shared" si="18"/>
        <v>36</v>
      </c>
      <c r="P96" s="13"/>
    </row>
    <row r="97" spans="1:28" ht="14.25" x14ac:dyDescent="0.2">
      <c r="A97" s="138">
        <v>1973</v>
      </c>
      <c r="B97" s="26">
        <v>7.62</v>
      </c>
      <c r="C97" s="26">
        <v>5.08</v>
      </c>
      <c r="D97" s="26">
        <v>0</v>
      </c>
      <c r="E97" s="26">
        <v>25.400000000000002</v>
      </c>
      <c r="F97" s="26">
        <v>187.96</v>
      </c>
      <c r="G97" s="26">
        <v>370.84</v>
      </c>
      <c r="H97" s="26">
        <v>355.60000000000008</v>
      </c>
      <c r="I97" s="26">
        <v>177.8</v>
      </c>
      <c r="J97" s="26">
        <v>304.8</v>
      </c>
      <c r="K97" s="26">
        <v>223.51999999999998</v>
      </c>
      <c r="L97" s="26">
        <v>439.41999999999996</v>
      </c>
      <c r="M97" s="26">
        <v>48.259999999999991</v>
      </c>
      <c r="N97" s="235">
        <f t="shared" si="17"/>
        <v>2146.3000000000002</v>
      </c>
      <c r="O97" s="144">
        <f t="shared" si="18"/>
        <v>65</v>
      </c>
      <c r="P97" s="13"/>
    </row>
    <row r="98" spans="1:28" ht="14.25" x14ac:dyDescent="0.2">
      <c r="A98" s="138">
        <v>1974</v>
      </c>
      <c r="B98" s="26">
        <v>12.7</v>
      </c>
      <c r="C98" s="26">
        <v>2.54</v>
      </c>
      <c r="D98" s="26">
        <v>33.019999999999996</v>
      </c>
      <c r="E98" s="26">
        <v>10.16</v>
      </c>
      <c r="F98" s="26">
        <v>266.70000000000005</v>
      </c>
      <c r="G98" s="26">
        <v>360.68</v>
      </c>
      <c r="H98" s="26">
        <v>363.22000000000008</v>
      </c>
      <c r="I98" s="26">
        <v>134.62000000000003</v>
      </c>
      <c r="J98" s="26">
        <v>208.27999999999994</v>
      </c>
      <c r="K98" s="26">
        <v>454.65999999999997</v>
      </c>
      <c r="L98" s="26">
        <v>213.36</v>
      </c>
      <c r="M98" s="26">
        <v>114.30000000000001</v>
      </c>
      <c r="N98" s="235">
        <f t="shared" si="17"/>
        <v>2174.2400000000002</v>
      </c>
      <c r="O98" s="144">
        <f t="shared" si="18"/>
        <v>59</v>
      </c>
      <c r="P98" s="13"/>
    </row>
    <row r="99" spans="1:28" ht="14.25" x14ac:dyDescent="0.2">
      <c r="A99" s="138">
        <v>1975</v>
      </c>
      <c r="B99" s="26">
        <v>2.54</v>
      </c>
      <c r="C99" s="26">
        <v>5.08</v>
      </c>
      <c r="D99" s="26">
        <v>15.239999999999998</v>
      </c>
      <c r="E99" s="26">
        <v>10.16</v>
      </c>
      <c r="F99" s="26">
        <v>284.48</v>
      </c>
      <c r="G99" s="26">
        <v>243.84</v>
      </c>
      <c r="H99" s="26">
        <v>360.68000000000006</v>
      </c>
      <c r="I99" s="26">
        <v>469.90000000000009</v>
      </c>
      <c r="J99" s="26">
        <v>193.04000000000002</v>
      </c>
      <c r="K99" s="26">
        <v>342.90000000000009</v>
      </c>
      <c r="L99" s="26">
        <v>248.92</v>
      </c>
      <c r="M99" s="26">
        <v>228.6</v>
      </c>
      <c r="N99" s="235">
        <f t="shared" si="17"/>
        <v>2405.38</v>
      </c>
      <c r="O99" s="144">
        <f t="shared" si="18"/>
        <v>30</v>
      </c>
      <c r="P99" s="13"/>
    </row>
    <row r="100" spans="1:28" ht="14.25" x14ac:dyDescent="0.2">
      <c r="A100" s="138">
        <v>1976</v>
      </c>
      <c r="B100" s="26">
        <v>7.62</v>
      </c>
      <c r="C100" s="26">
        <v>0</v>
      </c>
      <c r="D100" s="26">
        <v>2.54</v>
      </c>
      <c r="E100" s="26">
        <v>27.939999999999998</v>
      </c>
      <c r="F100" s="26">
        <v>127.00000000000003</v>
      </c>
      <c r="G100" s="26">
        <v>215.89999999999998</v>
      </c>
      <c r="H100" s="26">
        <v>81.280000000000015</v>
      </c>
      <c r="I100" s="26">
        <v>121.92000000000003</v>
      </c>
      <c r="J100" s="26">
        <v>276.86</v>
      </c>
      <c r="K100" s="26">
        <v>205.74000000000004</v>
      </c>
      <c r="L100" s="26">
        <v>187.96</v>
      </c>
      <c r="M100" s="26">
        <v>25.4</v>
      </c>
      <c r="N100" s="235">
        <f t="shared" si="17"/>
        <v>1280.1600000000003</v>
      </c>
      <c r="O100" s="144">
        <f t="shared" si="18"/>
        <v>133</v>
      </c>
      <c r="P100" s="13"/>
    </row>
    <row r="101" spans="1:28" ht="14.25" x14ac:dyDescent="0.2">
      <c r="A101" s="138">
        <v>1977</v>
      </c>
      <c r="B101" s="26">
        <v>10.16</v>
      </c>
      <c r="C101" s="26">
        <v>5.08</v>
      </c>
      <c r="D101" s="26">
        <v>0</v>
      </c>
      <c r="E101" s="26">
        <v>38.1</v>
      </c>
      <c r="F101" s="26">
        <v>228.60000000000005</v>
      </c>
      <c r="G101" s="26">
        <v>195.57999999999998</v>
      </c>
      <c r="H101" s="26">
        <v>266.7</v>
      </c>
      <c r="I101" s="26">
        <v>403.86</v>
      </c>
      <c r="J101" s="26">
        <v>190.49999999999997</v>
      </c>
      <c r="K101" s="26">
        <v>388.62000000000006</v>
      </c>
      <c r="L101" s="26">
        <v>213.35999999999996</v>
      </c>
      <c r="M101" s="26">
        <v>127.00000000000003</v>
      </c>
      <c r="N101" s="235">
        <f t="shared" si="17"/>
        <v>2067.56</v>
      </c>
      <c r="O101" s="144">
        <f t="shared" si="18"/>
        <v>74</v>
      </c>
      <c r="P101" s="13"/>
    </row>
    <row r="102" spans="1:28" ht="14.25" x14ac:dyDescent="0.2">
      <c r="A102" s="138">
        <v>1978</v>
      </c>
      <c r="B102" s="26">
        <v>5.08</v>
      </c>
      <c r="C102" s="26">
        <v>7.62</v>
      </c>
      <c r="D102" s="26">
        <v>27.939999999999998</v>
      </c>
      <c r="E102" s="26">
        <v>139.70000000000002</v>
      </c>
      <c r="F102" s="26">
        <v>309.88</v>
      </c>
      <c r="G102" s="26">
        <v>256.53999999999996</v>
      </c>
      <c r="H102" s="26">
        <v>375.92</v>
      </c>
      <c r="I102" s="26">
        <v>170.18</v>
      </c>
      <c r="J102" s="26">
        <v>213.35999999999999</v>
      </c>
      <c r="K102" s="26">
        <v>309.88</v>
      </c>
      <c r="L102" s="26">
        <v>198.12</v>
      </c>
      <c r="M102" s="26">
        <v>162.55999999999997</v>
      </c>
      <c r="N102" s="235">
        <f t="shared" si="17"/>
        <v>2176.7799999999997</v>
      </c>
      <c r="O102" s="144">
        <f t="shared" si="18"/>
        <v>58</v>
      </c>
      <c r="P102" s="13"/>
    </row>
    <row r="103" spans="1:28" ht="14.25" x14ac:dyDescent="0.2">
      <c r="A103" s="138">
        <v>1979</v>
      </c>
      <c r="B103" s="26">
        <v>2.54</v>
      </c>
      <c r="C103" s="26">
        <v>5.08</v>
      </c>
      <c r="D103" s="26">
        <v>2.54</v>
      </c>
      <c r="E103" s="26">
        <v>259.08</v>
      </c>
      <c r="F103" s="26">
        <v>241.29999999999998</v>
      </c>
      <c r="G103" s="26">
        <v>345.44000000000005</v>
      </c>
      <c r="H103" s="26">
        <v>208.28</v>
      </c>
      <c r="I103" s="26">
        <v>162.56</v>
      </c>
      <c r="J103" s="26">
        <v>152.4</v>
      </c>
      <c r="K103" s="26">
        <v>284.47999999999996</v>
      </c>
      <c r="L103" s="26">
        <v>152.4</v>
      </c>
      <c r="M103" s="26">
        <v>60.959999999999994</v>
      </c>
      <c r="N103" s="235">
        <f t="shared" si="17"/>
        <v>1877.0600000000002</v>
      </c>
      <c r="O103" s="144">
        <f t="shared" si="18"/>
        <v>109</v>
      </c>
      <c r="P103" s="13"/>
    </row>
    <row r="104" spans="1:28" ht="14.25" x14ac:dyDescent="0.2">
      <c r="A104" s="138">
        <v>1980</v>
      </c>
      <c r="B104" s="26">
        <v>106.67999999999999</v>
      </c>
      <c r="C104" s="26">
        <v>35.56</v>
      </c>
      <c r="D104" s="26">
        <v>2.54</v>
      </c>
      <c r="E104" s="26">
        <v>15.24</v>
      </c>
      <c r="F104" s="26">
        <v>218.44</v>
      </c>
      <c r="G104" s="26">
        <v>302.26000000000005</v>
      </c>
      <c r="H104" s="26">
        <v>254</v>
      </c>
      <c r="I104" s="26">
        <v>312.42</v>
      </c>
      <c r="J104" s="26">
        <v>259.08</v>
      </c>
      <c r="K104" s="26">
        <v>312.42</v>
      </c>
      <c r="L104" s="26">
        <v>132.08000000000001</v>
      </c>
      <c r="M104" s="26">
        <v>129.54</v>
      </c>
      <c r="N104" s="235">
        <f t="shared" si="17"/>
        <v>2080.2600000000002</v>
      </c>
      <c r="O104" s="144">
        <f t="shared" si="18"/>
        <v>73</v>
      </c>
      <c r="P104" s="13"/>
    </row>
    <row r="105" spans="1:28" ht="14.25" x14ac:dyDescent="0.2">
      <c r="A105" s="138">
        <v>1981</v>
      </c>
      <c r="B105" s="26">
        <v>40.64</v>
      </c>
      <c r="C105" s="26">
        <v>0</v>
      </c>
      <c r="D105" s="26">
        <v>76.2</v>
      </c>
      <c r="E105" s="26">
        <v>317.49999999999994</v>
      </c>
      <c r="F105" s="26">
        <v>210.82000000000005</v>
      </c>
      <c r="G105" s="26">
        <v>314.96000000000004</v>
      </c>
      <c r="H105" s="26">
        <v>355.6</v>
      </c>
      <c r="I105" s="26">
        <v>200.66000000000003</v>
      </c>
      <c r="J105" s="26">
        <v>154.94</v>
      </c>
      <c r="K105" s="26">
        <v>210.82000000000002</v>
      </c>
      <c r="L105" s="26">
        <v>462.28000000000009</v>
      </c>
      <c r="M105" s="26">
        <v>167.64</v>
      </c>
      <c r="N105" s="235">
        <f t="shared" si="17"/>
        <v>2512.06</v>
      </c>
      <c r="O105" s="144">
        <f t="shared" si="18"/>
        <v>20</v>
      </c>
      <c r="P105" s="13"/>
    </row>
    <row r="106" spans="1:28" ht="14.25" x14ac:dyDescent="0.2">
      <c r="A106" s="138">
        <v>1982</v>
      </c>
      <c r="B106" s="26">
        <v>147.32</v>
      </c>
      <c r="C106" s="26">
        <v>7.62</v>
      </c>
      <c r="D106" s="26">
        <v>2.54</v>
      </c>
      <c r="E106" s="26">
        <v>63.5</v>
      </c>
      <c r="F106" s="26">
        <v>342.90000000000009</v>
      </c>
      <c r="G106" s="26">
        <v>119.38000000000002</v>
      </c>
      <c r="H106" s="26">
        <v>175.26000000000002</v>
      </c>
      <c r="I106" s="26">
        <v>185.41999999999996</v>
      </c>
      <c r="J106" s="26">
        <v>226.06</v>
      </c>
      <c r="K106" s="26">
        <v>337.82000000000005</v>
      </c>
      <c r="L106" s="26">
        <v>193.04</v>
      </c>
      <c r="M106" s="26">
        <v>20.32</v>
      </c>
      <c r="N106" s="235">
        <f t="shared" si="17"/>
        <v>1821.18</v>
      </c>
      <c r="O106" s="144">
        <f t="shared" si="18"/>
        <v>116</v>
      </c>
      <c r="P106" s="13"/>
    </row>
    <row r="107" spans="1:28" ht="14.25" x14ac:dyDescent="0.2">
      <c r="A107" s="138">
        <v>1983</v>
      </c>
      <c r="B107" s="26">
        <v>7.62</v>
      </c>
      <c r="C107" s="26">
        <v>0</v>
      </c>
      <c r="D107" s="26">
        <v>0</v>
      </c>
      <c r="E107" s="26">
        <v>50.8</v>
      </c>
      <c r="F107" s="26">
        <v>269.24</v>
      </c>
      <c r="G107" s="26">
        <v>253.99999999999994</v>
      </c>
      <c r="H107" s="26">
        <v>147.32</v>
      </c>
      <c r="I107" s="26">
        <v>177.8</v>
      </c>
      <c r="J107" s="26">
        <v>383.53999999999991</v>
      </c>
      <c r="K107" s="26">
        <v>309.88</v>
      </c>
      <c r="L107" s="26">
        <v>287.02</v>
      </c>
      <c r="M107" s="26">
        <v>213.36</v>
      </c>
      <c r="N107" s="235">
        <f t="shared" si="17"/>
        <v>2100.58</v>
      </c>
      <c r="O107" s="144">
        <f t="shared" si="18"/>
        <v>69</v>
      </c>
      <c r="P107" s="13"/>
    </row>
    <row r="108" spans="1:28" ht="14.25" x14ac:dyDescent="0.2">
      <c r="A108" s="138">
        <v>1984</v>
      </c>
      <c r="B108" s="26">
        <v>20.32</v>
      </c>
      <c r="C108" s="26">
        <v>63.499999999999993</v>
      </c>
      <c r="D108" s="26">
        <v>0</v>
      </c>
      <c r="E108" s="26">
        <v>38.1</v>
      </c>
      <c r="F108" s="26">
        <v>251.46</v>
      </c>
      <c r="G108" s="26">
        <v>320.04000000000008</v>
      </c>
      <c r="H108" s="26">
        <v>218.44</v>
      </c>
      <c r="I108" s="26">
        <v>411.48000000000008</v>
      </c>
      <c r="J108" s="26">
        <v>414.02000000000004</v>
      </c>
      <c r="K108" s="26">
        <v>406.4</v>
      </c>
      <c r="L108" s="26">
        <v>332.74000000000007</v>
      </c>
      <c r="M108" s="26">
        <v>5.08</v>
      </c>
      <c r="N108" s="235">
        <f t="shared" si="17"/>
        <v>2481.5800000000004</v>
      </c>
      <c r="O108" s="144">
        <f t="shared" si="18"/>
        <v>23</v>
      </c>
      <c r="P108" s="13"/>
    </row>
    <row r="109" spans="1:28" ht="14.25" x14ac:dyDescent="0.2">
      <c r="A109" s="138">
        <v>1985</v>
      </c>
      <c r="B109" s="26">
        <v>12.7</v>
      </c>
      <c r="C109" s="26">
        <v>7.62</v>
      </c>
      <c r="D109" s="26">
        <v>17.78</v>
      </c>
      <c r="E109" s="26">
        <v>7.62</v>
      </c>
      <c r="F109" s="26">
        <v>292.10000000000002</v>
      </c>
      <c r="G109" s="26">
        <v>259.08</v>
      </c>
      <c r="H109" s="26">
        <v>233.67999999999998</v>
      </c>
      <c r="I109" s="26">
        <v>193.04000000000008</v>
      </c>
      <c r="J109" s="26">
        <v>350.52</v>
      </c>
      <c r="K109" s="26">
        <v>149.85999999999999</v>
      </c>
      <c r="L109" s="26">
        <v>111.76000000000003</v>
      </c>
      <c r="M109" s="26">
        <v>157.47999999999999</v>
      </c>
      <c r="N109" s="235">
        <f t="shared" si="17"/>
        <v>1793.24</v>
      </c>
      <c r="O109" s="144">
        <f t="shared" si="18"/>
        <v>120</v>
      </c>
      <c r="P109" s="13"/>
    </row>
    <row r="110" spans="1:28" ht="14.25" x14ac:dyDescent="0.2">
      <c r="A110" s="138">
        <v>1986</v>
      </c>
      <c r="B110" s="26">
        <v>0</v>
      </c>
      <c r="C110" s="26">
        <v>12.7</v>
      </c>
      <c r="D110" s="26">
        <v>63.5</v>
      </c>
      <c r="E110" s="26">
        <v>109.22</v>
      </c>
      <c r="F110" s="26">
        <v>63.5</v>
      </c>
      <c r="G110" s="26">
        <v>355.60000000000008</v>
      </c>
      <c r="H110" s="26">
        <v>121.92</v>
      </c>
      <c r="I110" s="26">
        <v>236.22</v>
      </c>
      <c r="J110" s="26">
        <v>175.26000000000002</v>
      </c>
      <c r="K110" s="26">
        <v>508.00000000000011</v>
      </c>
      <c r="L110" s="26">
        <v>129.54000000000002</v>
      </c>
      <c r="M110" s="26">
        <v>17.78</v>
      </c>
      <c r="N110" s="235">
        <f t="shared" si="17"/>
        <v>1793.24</v>
      </c>
      <c r="O110" s="144">
        <f t="shared" si="18"/>
        <v>120</v>
      </c>
      <c r="P110" s="13"/>
    </row>
    <row r="111" spans="1:28" ht="14.25" x14ac:dyDescent="0.2">
      <c r="A111" s="138">
        <v>1987</v>
      </c>
      <c r="B111" s="26">
        <v>0</v>
      </c>
      <c r="C111" s="26">
        <v>12.7</v>
      </c>
      <c r="D111" s="26">
        <v>2.54</v>
      </c>
      <c r="E111" s="26">
        <v>185.42000000000002</v>
      </c>
      <c r="F111" s="26">
        <v>205.73999999999998</v>
      </c>
      <c r="G111" s="26">
        <v>287.0200000000001</v>
      </c>
      <c r="H111" s="26">
        <v>287.02000000000004</v>
      </c>
      <c r="I111" s="26">
        <v>261.62000000000006</v>
      </c>
      <c r="J111" s="26">
        <v>274.32000000000005</v>
      </c>
      <c r="K111" s="26">
        <v>271.78000000000003</v>
      </c>
      <c r="L111" s="26">
        <v>172.71999999999997</v>
      </c>
      <c r="M111" s="26">
        <v>73.66</v>
      </c>
      <c r="N111" s="235">
        <f t="shared" si="17"/>
        <v>2034.5400000000002</v>
      </c>
      <c r="O111" s="144">
        <f t="shared" si="18"/>
        <v>80</v>
      </c>
      <c r="P111" s="13"/>
    </row>
    <row r="112" spans="1:28" ht="14.25" x14ac:dyDescent="0.2">
      <c r="A112" s="138">
        <v>1988</v>
      </c>
      <c r="B112" s="26">
        <v>0</v>
      </c>
      <c r="C112" s="26">
        <v>5.08</v>
      </c>
      <c r="D112" s="26">
        <v>5.08</v>
      </c>
      <c r="E112" s="26">
        <v>22.86</v>
      </c>
      <c r="F112" s="26">
        <v>172.71999999999997</v>
      </c>
      <c r="G112" s="26">
        <v>223.51999999999998</v>
      </c>
      <c r="H112" s="26">
        <v>137.16</v>
      </c>
      <c r="I112" s="26">
        <v>238.76000000000002</v>
      </c>
      <c r="J112" s="26">
        <v>238.76</v>
      </c>
      <c r="K112" s="26">
        <v>340.36000000000013</v>
      </c>
      <c r="L112" s="26">
        <v>276.86000000000007</v>
      </c>
      <c r="M112" s="26">
        <v>68.58</v>
      </c>
      <c r="N112" s="235">
        <f t="shared" si="17"/>
        <v>1729.7400000000002</v>
      </c>
      <c r="O112" s="144">
        <f t="shared" si="18"/>
        <v>124</v>
      </c>
      <c r="P112" s="13"/>
      <c r="Q112" s="24"/>
      <c r="R112" s="24"/>
      <c r="S112" s="24"/>
      <c r="T112" s="24"/>
      <c r="U112" s="24"/>
      <c r="V112" s="24"/>
      <c r="W112" s="24"/>
      <c r="X112" s="24"/>
      <c r="Y112" s="24"/>
      <c r="Z112" s="24"/>
      <c r="AA112" s="24"/>
      <c r="AB112" s="24"/>
    </row>
    <row r="113" spans="1:16" ht="14.25" x14ac:dyDescent="0.2">
      <c r="A113" s="138">
        <v>1989</v>
      </c>
      <c r="B113" s="26">
        <v>2.54</v>
      </c>
      <c r="C113" s="26">
        <v>7.62</v>
      </c>
      <c r="D113" s="26">
        <v>0</v>
      </c>
      <c r="E113" s="26">
        <v>0</v>
      </c>
      <c r="F113" s="26">
        <v>106.68</v>
      </c>
      <c r="G113" s="26">
        <v>208.27999999999997</v>
      </c>
      <c r="H113" s="26">
        <v>241.30000000000004</v>
      </c>
      <c r="I113" s="26">
        <v>287.02000000000004</v>
      </c>
      <c r="J113" s="26">
        <v>233.67999999999992</v>
      </c>
      <c r="K113" s="26">
        <v>401.31999999999994</v>
      </c>
      <c r="L113" s="26">
        <v>429.26000000000005</v>
      </c>
      <c r="M113" s="26">
        <v>91.44</v>
      </c>
      <c r="N113" s="235">
        <f t="shared" si="17"/>
        <v>2009.1399999999999</v>
      </c>
      <c r="O113" s="144">
        <f t="shared" si="18"/>
        <v>86</v>
      </c>
      <c r="P113" s="13"/>
    </row>
    <row r="114" spans="1:16" ht="14.25" x14ac:dyDescent="0.2">
      <c r="A114" s="138">
        <v>1990</v>
      </c>
      <c r="B114" s="26">
        <v>35.559999999999995</v>
      </c>
      <c r="C114" s="26">
        <v>0</v>
      </c>
      <c r="D114" s="26">
        <v>7.62</v>
      </c>
      <c r="E114" s="26">
        <v>22.86</v>
      </c>
      <c r="F114" s="26">
        <v>314.96000000000004</v>
      </c>
      <c r="G114" s="26">
        <v>83.820000000000007</v>
      </c>
      <c r="H114" s="26">
        <v>203.20000000000002</v>
      </c>
      <c r="I114" s="26">
        <v>203.20000000000002</v>
      </c>
      <c r="J114" s="26">
        <v>302.26</v>
      </c>
      <c r="K114" s="26">
        <v>381</v>
      </c>
      <c r="L114" s="26">
        <v>269.23999999999995</v>
      </c>
      <c r="M114" s="26">
        <v>208.28</v>
      </c>
      <c r="N114" s="235">
        <f t="shared" si="17"/>
        <v>2032</v>
      </c>
      <c r="O114" s="144">
        <f t="shared" si="18"/>
        <v>81</v>
      </c>
      <c r="P114" s="13"/>
    </row>
    <row r="115" spans="1:16" ht="14.25" x14ac:dyDescent="0.2">
      <c r="A115" s="138">
        <v>1991</v>
      </c>
      <c r="B115" s="26">
        <v>27.939999999999998</v>
      </c>
      <c r="C115" s="26">
        <v>0</v>
      </c>
      <c r="D115" s="26">
        <v>20.32</v>
      </c>
      <c r="E115" s="26">
        <v>68.58</v>
      </c>
      <c r="F115" s="26">
        <v>360.67999999999995</v>
      </c>
      <c r="G115" s="26">
        <v>284.47999999999996</v>
      </c>
      <c r="H115" s="26">
        <v>279.40000000000003</v>
      </c>
      <c r="I115" s="26">
        <v>274.31999999999994</v>
      </c>
      <c r="J115" s="26">
        <v>381.00000000000006</v>
      </c>
      <c r="K115" s="26">
        <v>365.76000000000005</v>
      </c>
      <c r="L115" s="26">
        <v>185.42</v>
      </c>
      <c r="M115" s="26">
        <v>45.72</v>
      </c>
      <c r="N115" s="235">
        <f t="shared" si="17"/>
        <v>2293.62</v>
      </c>
      <c r="O115" s="144">
        <f t="shared" si="18"/>
        <v>44</v>
      </c>
      <c r="P115" s="13"/>
    </row>
    <row r="116" spans="1:16" ht="14.25" x14ac:dyDescent="0.2">
      <c r="A116" s="138">
        <v>1992</v>
      </c>
      <c r="B116" s="26">
        <v>10.16</v>
      </c>
      <c r="C116" s="26">
        <v>5.08</v>
      </c>
      <c r="D116" s="26">
        <v>0</v>
      </c>
      <c r="E116" s="26">
        <v>99.059999999999988</v>
      </c>
      <c r="F116" s="26">
        <v>187.96</v>
      </c>
      <c r="G116" s="26">
        <v>373.38000000000005</v>
      </c>
      <c r="H116" s="26">
        <v>378.46000000000004</v>
      </c>
      <c r="I116" s="26">
        <v>187.96</v>
      </c>
      <c r="J116" s="26">
        <v>284.47999999999996</v>
      </c>
      <c r="K116" s="26">
        <v>274.32</v>
      </c>
      <c r="L116" s="26">
        <v>144.77999999999997</v>
      </c>
      <c r="M116" s="26">
        <v>50.79999999999999</v>
      </c>
      <c r="N116" s="235">
        <f t="shared" si="17"/>
        <v>1996.44</v>
      </c>
      <c r="O116" s="144">
        <f t="shared" si="18"/>
        <v>87</v>
      </c>
      <c r="P116" s="13"/>
    </row>
    <row r="117" spans="1:16" ht="14.25" x14ac:dyDescent="0.2">
      <c r="A117" s="138">
        <v>1993</v>
      </c>
      <c r="B117" s="26">
        <v>109.22000000000001</v>
      </c>
      <c r="C117" s="26">
        <v>5.08</v>
      </c>
      <c r="D117" s="26">
        <v>66.039999999999992</v>
      </c>
      <c r="E117" s="26">
        <v>127</v>
      </c>
      <c r="F117" s="26">
        <v>162.56</v>
      </c>
      <c r="G117" s="26">
        <v>365.76000000000005</v>
      </c>
      <c r="H117" s="26">
        <v>231.14000000000004</v>
      </c>
      <c r="I117" s="26">
        <v>223.52</v>
      </c>
      <c r="J117" s="26">
        <v>523.24000000000012</v>
      </c>
      <c r="K117" s="26">
        <v>388.62000000000006</v>
      </c>
      <c r="L117" s="26">
        <v>340.36000000000007</v>
      </c>
      <c r="M117" s="26">
        <v>83.820000000000007</v>
      </c>
      <c r="N117" s="235">
        <f t="shared" si="17"/>
        <v>2626.3600000000006</v>
      </c>
      <c r="O117" s="144">
        <f t="shared" si="18"/>
        <v>14</v>
      </c>
      <c r="P117" s="13"/>
    </row>
    <row r="118" spans="1:16" ht="14.25" x14ac:dyDescent="0.2">
      <c r="A118" s="138">
        <v>1994</v>
      </c>
      <c r="B118" s="26">
        <v>22.86</v>
      </c>
      <c r="C118" s="26">
        <v>15.239999999999998</v>
      </c>
      <c r="D118" s="26">
        <v>53.34</v>
      </c>
      <c r="E118" s="26">
        <v>15.239999999999998</v>
      </c>
      <c r="F118" s="26">
        <v>363.21999999999997</v>
      </c>
      <c r="G118" s="26">
        <v>238.76000000000002</v>
      </c>
      <c r="H118" s="26">
        <v>190.49999999999997</v>
      </c>
      <c r="I118" s="26">
        <v>266.7</v>
      </c>
      <c r="J118" s="26">
        <v>330.20000000000005</v>
      </c>
      <c r="K118" s="26">
        <v>368.3</v>
      </c>
      <c r="L118" s="26">
        <v>482.60000000000014</v>
      </c>
      <c r="M118" s="26">
        <v>81.279999999999987</v>
      </c>
      <c r="N118" s="235">
        <f t="shared" si="17"/>
        <v>2428.2400000000002</v>
      </c>
      <c r="O118" s="144">
        <f t="shared" si="18"/>
        <v>26</v>
      </c>
      <c r="P118" s="13"/>
    </row>
    <row r="119" spans="1:16" ht="14.25" x14ac:dyDescent="0.2">
      <c r="A119" s="138">
        <v>1995</v>
      </c>
      <c r="B119" s="26">
        <v>17.78</v>
      </c>
      <c r="C119" s="26">
        <v>2.54</v>
      </c>
      <c r="D119" s="26">
        <v>30.48</v>
      </c>
      <c r="E119" s="26">
        <v>121.92000000000002</v>
      </c>
      <c r="F119" s="26">
        <v>302.26</v>
      </c>
      <c r="G119" s="26">
        <v>297.18000000000006</v>
      </c>
      <c r="H119" s="26">
        <v>259.08</v>
      </c>
      <c r="I119" s="26">
        <v>226.06</v>
      </c>
      <c r="J119" s="26">
        <v>332.74000000000007</v>
      </c>
      <c r="K119" s="26">
        <v>264.15999999999997</v>
      </c>
      <c r="L119" s="26">
        <v>294.6400000000001</v>
      </c>
      <c r="M119" s="26">
        <v>132.08000000000001</v>
      </c>
      <c r="N119" s="235">
        <f t="shared" si="17"/>
        <v>2280.92</v>
      </c>
      <c r="O119" s="144">
        <f t="shared" si="18"/>
        <v>45</v>
      </c>
      <c r="P119" s="13"/>
    </row>
    <row r="120" spans="1:16" ht="14.25" x14ac:dyDescent="0.2">
      <c r="A120" s="138">
        <v>1996</v>
      </c>
      <c r="B120" s="26">
        <v>233.68000000000004</v>
      </c>
      <c r="C120" s="26">
        <v>17.78</v>
      </c>
      <c r="D120" s="26">
        <v>40.64</v>
      </c>
      <c r="E120" s="26">
        <v>60.959999999999987</v>
      </c>
      <c r="F120" s="26">
        <v>256.54000000000002</v>
      </c>
      <c r="G120" s="26">
        <v>238.76</v>
      </c>
      <c r="H120" s="26">
        <v>215.9</v>
      </c>
      <c r="I120" s="26">
        <v>309.88000000000005</v>
      </c>
      <c r="J120" s="26">
        <v>256.54000000000008</v>
      </c>
      <c r="K120" s="26">
        <v>320.03999999999996</v>
      </c>
      <c r="L120" s="26">
        <v>309.87999999999994</v>
      </c>
      <c r="M120" s="26">
        <v>38.099999999999994</v>
      </c>
      <c r="N120" s="235">
        <f t="shared" si="17"/>
        <v>2298.7000000000003</v>
      </c>
      <c r="O120" s="144">
        <f t="shared" si="18"/>
        <v>42</v>
      </c>
      <c r="P120" s="13"/>
    </row>
    <row r="121" spans="1:16" ht="14.25" x14ac:dyDescent="0.2">
      <c r="A121" s="138">
        <v>1997</v>
      </c>
      <c r="B121" s="26">
        <v>12.7</v>
      </c>
      <c r="C121" s="26">
        <v>5.08</v>
      </c>
      <c r="D121" s="26">
        <v>2.54</v>
      </c>
      <c r="E121" s="26">
        <v>12.7</v>
      </c>
      <c r="F121" s="26">
        <v>317.5</v>
      </c>
      <c r="G121" s="26">
        <v>152.4</v>
      </c>
      <c r="H121" s="26">
        <v>241.29999999999998</v>
      </c>
      <c r="I121" s="26">
        <v>182.88</v>
      </c>
      <c r="J121" s="26">
        <v>134.62</v>
      </c>
      <c r="K121" s="26">
        <v>383.54</v>
      </c>
      <c r="L121" s="26">
        <v>253.99999999999997</v>
      </c>
      <c r="M121" s="26">
        <v>15.239999999999998</v>
      </c>
      <c r="N121" s="235">
        <f t="shared" si="17"/>
        <v>1714.4999999999998</v>
      </c>
      <c r="O121" s="144">
        <f t="shared" si="18"/>
        <v>125</v>
      </c>
      <c r="P121" s="13"/>
    </row>
    <row r="122" spans="1:16" ht="14.25" x14ac:dyDescent="0.2">
      <c r="A122" s="138">
        <v>1998</v>
      </c>
      <c r="B122" s="26">
        <v>0</v>
      </c>
      <c r="C122" s="26">
        <v>2.54</v>
      </c>
      <c r="D122" s="26">
        <v>2.54</v>
      </c>
      <c r="E122" s="26">
        <v>218.44</v>
      </c>
      <c r="F122" s="26">
        <v>190.5</v>
      </c>
      <c r="G122" s="26">
        <v>223.52000000000004</v>
      </c>
      <c r="H122" s="26">
        <v>261.62</v>
      </c>
      <c r="I122" s="26">
        <v>322.5800000000001</v>
      </c>
      <c r="J122" s="26">
        <v>289.55999999999995</v>
      </c>
      <c r="K122" s="26">
        <v>210.82000000000008</v>
      </c>
      <c r="L122" s="26">
        <v>289.56000000000012</v>
      </c>
      <c r="M122" s="26">
        <v>187.96000000000006</v>
      </c>
      <c r="N122" s="235">
        <f t="shared" si="17"/>
        <v>2199.6400000000003</v>
      </c>
      <c r="O122" s="144">
        <f t="shared" si="18"/>
        <v>53</v>
      </c>
      <c r="P122" s="13"/>
    </row>
    <row r="123" spans="1:16" ht="14.25" x14ac:dyDescent="0.2">
      <c r="A123" s="138">
        <v>1999</v>
      </c>
      <c r="B123" s="26">
        <v>33.019999999999996</v>
      </c>
      <c r="C123" s="26">
        <v>101.60000000000001</v>
      </c>
      <c r="D123" s="26">
        <v>35.559999999999995</v>
      </c>
      <c r="E123" s="26">
        <v>96.52</v>
      </c>
      <c r="F123" s="26">
        <v>274.32000000000005</v>
      </c>
      <c r="G123" s="26">
        <v>276.85999999999996</v>
      </c>
      <c r="H123" s="26">
        <v>96.52000000000001</v>
      </c>
      <c r="I123" s="26">
        <v>284.47999999999996</v>
      </c>
      <c r="J123" s="26">
        <v>373.38</v>
      </c>
      <c r="K123" s="26">
        <v>218.44000000000003</v>
      </c>
      <c r="L123" s="26">
        <v>304.79999999999995</v>
      </c>
      <c r="M123" s="26">
        <v>373.38000000000005</v>
      </c>
      <c r="N123" s="235">
        <f t="shared" si="17"/>
        <v>2468.88</v>
      </c>
      <c r="O123" s="144">
        <f t="shared" si="18"/>
        <v>25</v>
      </c>
      <c r="P123" s="13"/>
    </row>
    <row r="124" spans="1:16" ht="14.25" x14ac:dyDescent="0.2">
      <c r="A124" s="138">
        <v>2000</v>
      </c>
      <c r="B124" s="26">
        <v>35.559999999999995</v>
      </c>
      <c r="C124" s="26">
        <v>7.62</v>
      </c>
      <c r="D124" s="26">
        <v>2.54</v>
      </c>
      <c r="E124" s="26">
        <v>91.44</v>
      </c>
      <c r="F124" s="26">
        <v>330.2</v>
      </c>
      <c r="G124" s="26">
        <v>314.96000000000009</v>
      </c>
      <c r="H124" s="26">
        <v>160.02000000000001</v>
      </c>
      <c r="I124" s="26">
        <v>274.32</v>
      </c>
      <c r="J124" s="26">
        <v>304.8</v>
      </c>
      <c r="K124" s="26">
        <v>317.5</v>
      </c>
      <c r="L124" s="26">
        <v>215.90000000000003</v>
      </c>
      <c r="M124" s="26">
        <v>215.9</v>
      </c>
      <c r="N124" s="235">
        <f t="shared" si="17"/>
        <v>2270.7600000000002</v>
      </c>
      <c r="O124" s="144">
        <f t="shared" si="18"/>
        <v>47</v>
      </c>
      <c r="P124" s="13"/>
    </row>
    <row r="125" spans="1:16" ht="14.25" x14ac:dyDescent="0.2">
      <c r="A125" s="138">
        <v>2001</v>
      </c>
      <c r="B125" s="26">
        <v>25.4</v>
      </c>
      <c r="C125" s="26">
        <v>2.54</v>
      </c>
      <c r="D125" s="26">
        <v>25.4</v>
      </c>
      <c r="E125" s="26">
        <v>35.56</v>
      </c>
      <c r="F125" s="26">
        <v>119.38000000000002</v>
      </c>
      <c r="G125" s="26">
        <v>190.50000000000003</v>
      </c>
      <c r="H125" s="26">
        <v>236.22000000000003</v>
      </c>
      <c r="I125" s="26">
        <v>236.22000000000003</v>
      </c>
      <c r="J125" s="26">
        <v>238.76</v>
      </c>
      <c r="K125" s="26">
        <v>193.03999999999996</v>
      </c>
      <c r="L125" s="26">
        <v>304.8</v>
      </c>
      <c r="M125" s="26">
        <v>279.39999999999998</v>
      </c>
      <c r="N125" s="235">
        <f t="shared" si="17"/>
        <v>1887.2199999999998</v>
      </c>
      <c r="O125" s="144">
        <f t="shared" si="18"/>
        <v>107</v>
      </c>
    </row>
    <row r="126" spans="1:16" ht="14.25" x14ac:dyDescent="0.2">
      <c r="A126" s="138">
        <v>2002</v>
      </c>
      <c r="B126" s="26">
        <v>27.939999999999998</v>
      </c>
      <c r="C126" s="26">
        <v>2.54</v>
      </c>
      <c r="D126" s="26">
        <v>50.8</v>
      </c>
      <c r="E126" s="26">
        <v>76.199999999999989</v>
      </c>
      <c r="F126" s="26">
        <v>160.02000000000001</v>
      </c>
      <c r="G126" s="26">
        <v>215.90000000000003</v>
      </c>
      <c r="H126" s="26">
        <v>347.97999999999996</v>
      </c>
      <c r="I126" s="26">
        <v>292.10000000000002</v>
      </c>
      <c r="J126" s="26">
        <v>160.02000000000001</v>
      </c>
      <c r="K126" s="26">
        <v>213.36</v>
      </c>
      <c r="L126" s="26">
        <v>238.76000000000002</v>
      </c>
      <c r="M126" s="26">
        <v>55.879999999999995</v>
      </c>
      <c r="N126" s="235">
        <f t="shared" si="17"/>
        <v>1841.5</v>
      </c>
      <c r="O126" s="144">
        <f t="shared" si="18"/>
        <v>113</v>
      </c>
    </row>
    <row r="127" spans="1:16" ht="14.25" x14ac:dyDescent="0.2">
      <c r="A127" s="138">
        <v>2003</v>
      </c>
      <c r="B127" s="26">
        <v>5.08</v>
      </c>
      <c r="C127" s="26">
        <v>27.939999999999998</v>
      </c>
      <c r="D127" s="26">
        <v>0</v>
      </c>
      <c r="E127" s="26">
        <v>190.50000000000003</v>
      </c>
      <c r="F127" s="26">
        <v>215.90000000000003</v>
      </c>
      <c r="G127" s="26">
        <v>284.48</v>
      </c>
      <c r="H127" s="26">
        <v>266.7</v>
      </c>
      <c r="I127" s="26">
        <v>322.58000000000004</v>
      </c>
      <c r="J127" s="26">
        <v>403.85999999999996</v>
      </c>
      <c r="K127" s="26">
        <v>373.38000000000005</v>
      </c>
      <c r="L127" s="26">
        <v>396.24000000000007</v>
      </c>
      <c r="M127" s="26">
        <v>274.32000000000005</v>
      </c>
      <c r="N127" s="235">
        <f t="shared" si="17"/>
        <v>2760.9800000000005</v>
      </c>
      <c r="O127" s="144">
        <f t="shared" si="18"/>
        <v>8</v>
      </c>
    </row>
    <row r="128" spans="1:16" ht="14.25" x14ac:dyDescent="0.2">
      <c r="A128" s="138">
        <v>2004</v>
      </c>
      <c r="B128" s="26">
        <v>38.1</v>
      </c>
      <c r="C128" s="26">
        <v>0</v>
      </c>
      <c r="D128" s="26">
        <v>0</v>
      </c>
      <c r="E128" s="26">
        <v>83.82</v>
      </c>
      <c r="F128" s="26">
        <v>292.10000000000008</v>
      </c>
      <c r="G128" s="26">
        <v>312.41999999999996</v>
      </c>
      <c r="H128" s="26">
        <v>154.94000000000003</v>
      </c>
      <c r="I128" s="26">
        <v>340.36</v>
      </c>
      <c r="J128" s="26">
        <v>287.02000000000004</v>
      </c>
      <c r="K128" s="26">
        <v>294.64</v>
      </c>
      <c r="L128" s="26">
        <v>238.76000000000002</v>
      </c>
      <c r="M128" s="26">
        <v>66.040000000000006</v>
      </c>
      <c r="N128" s="235">
        <f t="shared" si="17"/>
        <v>2108.2000000000003</v>
      </c>
      <c r="O128" s="144">
        <f t="shared" si="18"/>
        <v>68</v>
      </c>
    </row>
    <row r="129" spans="1:15" ht="14.25" x14ac:dyDescent="0.2">
      <c r="A129" s="138">
        <v>2005</v>
      </c>
      <c r="B129" s="26">
        <v>20.32</v>
      </c>
      <c r="C129" s="26">
        <v>0</v>
      </c>
      <c r="D129" s="26">
        <v>38.1</v>
      </c>
      <c r="E129" s="26">
        <v>60.96</v>
      </c>
      <c r="F129" s="26">
        <v>312.42</v>
      </c>
      <c r="G129" s="26">
        <v>121.91999999999999</v>
      </c>
      <c r="H129" s="26">
        <v>175.26</v>
      </c>
      <c r="I129" s="26">
        <v>187.95999999999998</v>
      </c>
      <c r="J129" s="26">
        <v>314.96000000000004</v>
      </c>
      <c r="K129" s="26">
        <v>182.88</v>
      </c>
      <c r="L129" s="26">
        <v>246.38000000000002</v>
      </c>
      <c r="M129" s="26">
        <v>43.179999999999993</v>
      </c>
      <c r="N129" s="235">
        <f t="shared" si="17"/>
        <v>1704.3400000000004</v>
      </c>
      <c r="O129" s="144">
        <f t="shared" si="18"/>
        <v>126</v>
      </c>
    </row>
    <row r="130" spans="1:15" ht="14.25" x14ac:dyDescent="0.2">
      <c r="A130" s="138">
        <v>2006</v>
      </c>
      <c r="B130" s="26">
        <v>10.16</v>
      </c>
      <c r="C130" s="26">
        <v>12.7</v>
      </c>
      <c r="D130" s="26">
        <v>81.280000000000015</v>
      </c>
      <c r="E130" s="26">
        <v>73.66</v>
      </c>
      <c r="F130" s="26">
        <v>289.56</v>
      </c>
      <c r="G130" s="26">
        <v>322.58</v>
      </c>
      <c r="H130" s="26">
        <v>271.77999999999997</v>
      </c>
      <c r="I130" s="26">
        <v>223.52</v>
      </c>
      <c r="J130" s="26">
        <v>160.02000000000001</v>
      </c>
      <c r="K130" s="26">
        <v>180.34000000000003</v>
      </c>
      <c r="L130" s="26">
        <v>380.99999999999994</v>
      </c>
      <c r="M130" s="26">
        <v>149.86000000000001</v>
      </c>
      <c r="N130" s="235">
        <f t="shared" si="17"/>
        <v>2156.46</v>
      </c>
      <c r="O130" s="144">
        <f t="shared" si="18"/>
        <v>62</v>
      </c>
    </row>
    <row r="131" spans="1:15" ht="14.25" x14ac:dyDescent="0.2">
      <c r="A131" s="138">
        <v>2007</v>
      </c>
      <c r="B131" s="26">
        <v>7.62</v>
      </c>
      <c r="C131" s="26">
        <v>2.54</v>
      </c>
      <c r="D131" s="26">
        <v>5.08</v>
      </c>
      <c r="E131" s="26">
        <v>264</v>
      </c>
      <c r="F131" s="26">
        <v>368</v>
      </c>
      <c r="G131" s="26">
        <v>258</v>
      </c>
      <c r="H131" s="26">
        <v>191</v>
      </c>
      <c r="I131" s="26">
        <v>221</v>
      </c>
      <c r="J131" s="26">
        <v>316</v>
      </c>
      <c r="K131" s="26">
        <v>178</v>
      </c>
      <c r="L131" s="26">
        <v>217</v>
      </c>
      <c r="M131" s="26">
        <v>133</v>
      </c>
      <c r="N131" s="235">
        <f t="shared" si="17"/>
        <v>2161.2399999999998</v>
      </c>
      <c r="O131" s="144">
        <f t="shared" si="18"/>
        <v>60</v>
      </c>
    </row>
    <row r="132" spans="1:15" ht="14.25" x14ac:dyDescent="0.2">
      <c r="A132" s="138">
        <v>2008</v>
      </c>
      <c r="B132" s="26">
        <v>16</v>
      </c>
      <c r="C132" s="26">
        <v>28</v>
      </c>
      <c r="D132" s="26">
        <v>8</v>
      </c>
      <c r="E132" s="26">
        <v>70</v>
      </c>
      <c r="F132" s="26">
        <v>138</v>
      </c>
      <c r="G132" s="26">
        <v>132</v>
      </c>
      <c r="H132" s="26">
        <v>346</v>
      </c>
      <c r="I132" s="26">
        <v>129</v>
      </c>
      <c r="J132" s="26">
        <v>73</v>
      </c>
      <c r="K132" s="26">
        <v>134</v>
      </c>
      <c r="L132" s="26">
        <v>455</v>
      </c>
      <c r="M132" s="26">
        <v>43</v>
      </c>
      <c r="N132" s="235">
        <f t="shared" si="17"/>
        <v>1572</v>
      </c>
      <c r="O132" s="144">
        <f t="shared" si="18"/>
        <v>130</v>
      </c>
    </row>
    <row r="133" spans="1:15" ht="14.25" x14ac:dyDescent="0.2">
      <c r="A133" s="138">
        <v>2009</v>
      </c>
      <c r="B133" s="26">
        <v>29</v>
      </c>
      <c r="C133" s="26">
        <v>13</v>
      </c>
      <c r="D133" s="26">
        <v>37</v>
      </c>
      <c r="E133" s="26">
        <v>22</v>
      </c>
      <c r="F133" s="26">
        <v>241</v>
      </c>
      <c r="G133" s="26">
        <v>369</v>
      </c>
      <c r="H133" s="26">
        <v>214</v>
      </c>
      <c r="I133" s="26">
        <v>379</v>
      </c>
      <c r="J133" s="26">
        <v>148</v>
      </c>
      <c r="K133" s="26">
        <v>405</v>
      </c>
      <c r="L133" s="26">
        <v>381</v>
      </c>
      <c r="M133" s="26">
        <v>37</v>
      </c>
      <c r="N133" s="235">
        <f t="shared" ref="N133:N143" si="19">IF(COUNT(B133:M133)=12,SUM(B133:M133),"")</f>
        <v>2275</v>
      </c>
      <c r="O133" s="144">
        <f t="shared" si="18"/>
        <v>46</v>
      </c>
    </row>
    <row r="134" spans="1:15" ht="14.25" x14ac:dyDescent="0.2">
      <c r="A134" s="138">
        <v>2010</v>
      </c>
      <c r="B134" s="26">
        <v>4</v>
      </c>
      <c r="C134" s="26">
        <v>20</v>
      </c>
      <c r="D134" s="26">
        <v>3</v>
      </c>
      <c r="E134" s="26">
        <v>128</v>
      </c>
      <c r="F134" s="26">
        <v>176</v>
      </c>
      <c r="G134" s="26">
        <v>302</v>
      </c>
      <c r="H134" s="26">
        <v>287</v>
      </c>
      <c r="I134" s="26">
        <v>306</v>
      </c>
      <c r="J134" s="26">
        <v>211</v>
      </c>
      <c r="K134" s="26">
        <v>389</v>
      </c>
      <c r="L134" s="26">
        <v>348</v>
      </c>
      <c r="M134" s="26">
        <v>530</v>
      </c>
      <c r="N134" s="235">
        <f t="shared" si="19"/>
        <v>2704</v>
      </c>
      <c r="O134" s="144">
        <f t="shared" si="18"/>
        <v>10</v>
      </c>
    </row>
    <row r="135" spans="1:15" ht="14.25" x14ac:dyDescent="0.2">
      <c r="A135" s="138">
        <v>2011</v>
      </c>
      <c r="B135" s="26">
        <v>73</v>
      </c>
      <c r="C135" s="26">
        <v>15</v>
      </c>
      <c r="D135" s="26">
        <v>22</v>
      </c>
      <c r="E135" s="26">
        <v>77</v>
      </c>
      <c r="F135" s="26">
        <v>241</v>
      </c>
      <c r="G135" s="26">
        <v>283</v>
      </c>
      <c r="H135" s="26">
        <v>244</v>
      </c>
      <c r="I135" s="26">
        <v>205</v>
      </c>
      <c r="J135" s="26">
        <v>286</v>
      </c>
      <c r="K135" s="26">
        <v>145</v>
      </c>
      <c r="L135" s="26">
        <v>762</v>
      </c>
      <c r="M135" s="26">
        <v>408</v>
      </c>
      <c r="N135" s="235">
        <f t="shared" si="19"/>
        <v>2761</v>
      </c>
      <c r="O135" s="144">
        <f t="shared" si="18"/>
        <v>7</v>
      </c>
    </row>
    <row r="136" spans="1:15" ht="14.25" x14ac:dyDescent="0.2">
      <c r="A136" s="138">
        <v>2012</v>
      </c>
      <c r="B136" s="26">
        <v>17</v>
      </c>
      <c r="C136" s="26">
        <v>3</v>
      </c>
      <c r="D136" s="26">
        <v>5</v>
      </c>
      <c r="E136" s="26">
        <v>163</v>
      </c>
      <c r="F136" s="26">
        <v>207</v>
      </c>
      <c r="G136" s="26">
        <v>222</v>
      </c>
      <c r="H136" s="26">
        <v>317</v>
      </c>
      <c r="I136" s="26">
        <v>215</v>
      </c>
      <c r="J136" s="26">
        <v>161</v>
      </c>
      <c r="K136" s="26">
        <v>265</v>
      </c>
      <c r="L136" s="26">
        <v>324</v>
      </c>
      <c r="M136" s="26">
        <v>201</v>
      </c>
      <c r="N136" s="235">
        <f t="shared" si="19"/>
        <v>2100</v>
      </c>
      <c r="O136" s="144">
        <f t="shared" si="18"/>
        <v>70</v>
      </c>
    </row>
    <row r="137" spans="1:15" ht="14.25" x14ac:dyDescent="0.2">
      <c r="A137" s="138">
        <v>2013</v>
      </c>
      <c r="B137" s="26">
        <v>1</v>
      </c>
      <c r="C137" s="26">
        <v>11</v>
      </c>
      <c r="D137" s="26">
        <v>11</v>
      </c>
      <c r="E137" s="26">
        <v>58</v>
      </c>
      <c r="F137" s="26">
        <v>198</v>
      </c>
      <c r="G137" s="26">
        <v>198</v>
      </c>
      <c r="H137" s="26">
        <v>209</v>
      </c>
      <c r="I137" s="26">
        <v>237</v>
      </c>
      <c r="J137" s="26">
        <v>342</v>
      </c>
      <c r="K137" s="26">
        <v>390</v>
      </c>
      <c r="L137" s="26">
        <v>99</v>
      </c>
      <c r="M137" s="26">
        <v>141</v>
      </c>
      <c r="N137" s="235">
        <f t="shared" si="19"/>
        <v>1895</v>
      </c>
      <c r="O137" s="144">
        <f t="shared" si="18"/>
        <v>106</v>
      </c>
    </row>
    <row r="138" spans="1:15" ht="14.25" x14ac:dyDescent="0.2">
      <c r="A138" s="138">
        <v>2014</v>
      </c>
      <c r="B138" s="26">
        <v>8</v>
      </c>
      <c r="C138" s="26">
        <v>1</v>
      </c>
      <c r="D138" s="26">
        <v>25</v>
      </c>
      <c r="E138" s="26">
        <v>36</v>
      </c>
      <c r="F138" s="26">
        <v>293</v>
      </c>
      <c r="G138" s="26">
        <v>334</v>
      </c>
      <c r="H138" s="26">
        <v>159</v>
      </c>
      <c r="I138" s="26">
        <v>198</v>
      </c>
      <c r="J138" s="26">
        <v>242</v>
      </c>
      <c r="K138" s="26">
        <v>184</v>
      </c>
      <c r="L138" s="26">
        <v>243</v>
      </c>
      <c r="M138" s="26">
        <v>175</v>
      </c>
      <c r="N138" s="235">
        <f t="shared" si="19"/>
        <v>1898</v>
      </c>
      <c r="O138" s="144">
        <f t="shared" si="18"/>
        <v>105</v>
      </c>
    </row>
    <row r="139" spans="1:15" ht="14.25" x14ac:dyDescent="0.2">
      <c r="A139" s="138">
        <v>2015</v>
      </c>
      <c r="B139" s="26">
        <v>8</v>
      </c>
      <c r="C139" s="26">
        <v>4</v>
      </c>
      <c r="D139" s="26">
        <v>15</v>
      </c>
      <c r="E139" s="26">
        <v>40</v>
      </c>
      <c r="F139" s="26">
        <v>130</v>
      </c>
      <c r="G139" s="26">
        <v>242</v>
      </c>
      <c r="H139" s="26">
        <v>106</v>
      </c>
      <c r="I139" s="26">
        <v>147</v>
      </c>
      <c r="J139" s="26">
        <v>290</v>
      </c>
      <c r="K139" s="26">
        <v>137</v>
      </c>
      <c r="L139" s="26">
        <v>188</v>
      </c>
      <c r="M139" s="26">
        <v>24</v>
      </c>
      <c r="N139" s="235">
        <f t="shared" si="19"/>
        <v>1331</v>
      </c>
      <c r="O139" s="144">
        <f t="shared" si="18"/>
        <v>132</v>
      </c>
    </row>
    <row r="140" spans="1:15" ht="14.25" x14ac:dyDescent="0.2">
      <c r="A140" s="138">
        <v>2016</v>
      </c>
      <c r="B140" s="26">
        <v>2</v>
      </c>
      <c r="C140" s="26">
        <v>4</v>
      </c>
      <c r="D140" s="26">
        <v>1</v>
      </c>
      <c r="E140" s="26">
        <v>25</v>
      </c>
      <c r="F140" s="26">
        <v>316</v>
      </c>
      <c r="G140" s="26">
        <v>236</v>
      </c>
      <c r="H140" s="26">
        <v>262</v>
      </c>
      <c r="I140" s="26"/>
      <c r="J140" s="26"/>
      <c r="K140" s="26">
        <v>232</v>
      </c>
      <c r="L140" s="26">
        <v>624</v>
      </c>
      <c r="M140" s="26">
        <v>99</v>
      </c>
      <c r="N140" s="235"/>
      <c r="O140" s="144"/>
    </row>
    <row r="141" spans="1:15" ht="14.25" x14ac:dyDescent="0.2">
      <c r="A141" s="138">
        <v>2017</v>
      </c>
      <c r="B141" s="26">
        <v>8</v>
      </c>
      <c r="C141" s="26">
        <v>15</v>
      </c>
      <c r="D141" s="26">
        <v>12</v>
      </c>
      <c r="E141" s="26">
        <v>182</v>
      </c>
      <c r="F141" s="26">
        <v>296</v>
      </c>
      <c r="G141" s="26">
        <v>166</v>
      </c>
      <c r="H141" s="26">
        <v>241</v>
      </c>
      <c r="I141" s="26">
        <v>325</v>
      </c>
      <c r="J141" s="26">
        <v>195</v>
      </c>
      <c r="K141" s="26">
        <v>265</v>
      </c>
      <c r="L141" s="26">
        <v>381</v>
      </c>
      <c r="M141" s="26">
        <v>156</v>
      </c>
      <c r="N141" s="235">
        <f t="shared" si="19"/>
        <v>2242</v>
      </c>
      <c r="O141" s="144">
        <f>RANK(N141,N$5:N$151,0)</f>
        <v>52</v>
      </c>
    </row>
    <row r="142" spans="1:15" ht="14.25" x14ac:dyDescent="0.2">
      <c r="A142" s="138">
        <v>2018</v>
      </c>
      <c r="B142" s="26">
        <v>58</v>
      </c>
      <c r="C142" s="26">
        <v>0</v>
      </c>
      <c r="D142" s="26">
        <v>18</v>
      </c>
      <c r="E142" s="26">
        <v>74</v>
      </c>
      <c r="F142" s="26">
        <v>188</v>
      </c>
      <c r="G142" s="26">
        <v>421</v>
      </c>
      <c r="H142" s="26">
        <v>329</v>
      </c>
      <c r="I142" s="26">
        <v>162</v>
      </c>
      <c r="J142" s="26">
        <v>331</v>
      </c>
      <c r="K142" s="26">
        <v>323</v>
      </c>
      <c r="L142" s="26">
        <v>157</v>
      </c>
      <c r="M142" s="26">
        <v>4</v>
      </c>
      <c r="N142" s="235">
        <f t="shared" si="19"/>
        <v>2065</v>
      </c>
      <c r="O142" s="144">
        <f>RANK(N142,N$5:N$151,0)</f>
        <v>76</v>
      </c>
    </row>
    <row r="143" spans="1:15" ht="14.25" x14ac:dyDescent="0.2">
      <c r="A143" s="138">
        <v>2019</v>
      </c>
      <c r="B143" s="26">
        <v>10</v>
      </c>
      <c r="C143" s="26">
        <v>0</v>
      </c>
      <c r="D143" s="26">
        <v>0</v>
      </c>
      <c r="E143" s="26">
        <v>30</v>
      </c>
      <c r="F143" s="26">
        <v>224</v>
      </c>
      <c r="G143" s="26">
        <v>298</v>
      </c>
      <c r="H143" s="26">
        <v>258</v>
      </c>
      <c r="I143" s="26">
        <v>138</v>
      </c>
      <c r="J143" s="26">
        <v>177</v>
      </c>
      <c r="K143" s="26">
        <v>201</v>
      </c>
      <c r="L143" s="26">
        <v>185</v>
      </c>
      <c r="M143" s="26">
        <v>37</v>
      </c>
      <c r="N143" s="235">
        <f t="shared" si="19"/>
        <v>1558</v>
      </c>
      <c r="O143" s="144">
        <f>RANK(N143,N$5:N$151,0)</f>
        <v>131</v>
      </c>
    </row>
    <row r="144" spans="1:15" ht="14.25" x14ac:dyDescent="0.2">
      <c r="A144" s="138">
        <v>2020</v>
      </c>
      <c r="B144" s="26">
        <v>42</v>
      </c>
      <c r="C144" s="26">
        <v>1</v>
      </c>
      <c r="D144" s="26">
        <v>22</v>
      </c>
      <c r="E144" s="26">
        <v>79</v>
      </c>
      <c r="F144" s="26">
        <v>229</v>
      </c>
      <c r="G144" s="26">
        <v>302</v>
      </c>
      <c r="H144" s="26">
        <v>103</v>
      </c>
      <c r="I144" s="26">
        <v>231</v>
      </c>
      <c r="J144" s="26">
        <v>239</v>
      </c>
      <c r="K144" s="26">
        <v>221</v>
      </c>
      <c r="L144" s="26">
        <v>370</v>
      </c>
      <c r="M144" s="26">
        <v>98</v>
      </c>
      <c r="N144" s="235">
        <f t="shared" ref="N144" si="20">IF(COUNT(B144:M144)=12,SUM(B144:M144),"")</f>
        <v>1937</v>
      </c>
      <c r="O144" s="144">
        <f t="shared" ref="O144" si="21">RANK(N144,N$5:N$151,0)</f>
        <v>100</v>
      </c>
    </row>
    <row r="145" spans="1:15" ht="14.25" x14ac:dyDescent="0.2">
      <c r="A145" s="138">
        <v>2021</v>
      </c>
      <c r="B145" s="3">
        <v>18</v>
      </c>
      <c r="C145" s="3">
        <v>10</v>
      </c>
      <c r="D145" s="3">
        <v>19</v>
      </c>
      <c r="E145" s="3">
        <v>148</v>
      </c>
      <c r="F145" s="3">
        <v>217</v>
      </c>
      <c r="G145" s="3">
        <v>357</v>
      </c>
      <c r="H145" s="3">
        <v>331</v>
      </c>
      <c r="I145" s="3">
        <v>378</v>
      </c>
      <c r="J145" s="3">
        <v>278</v>
      </c>
      <c r="K145" s="3">
        <v>378</v>
      </c>
      <c r="L145" s="3">
        <v>226</v>
      </c>
      <c r="M145" s="3">
        <v>137</v>
      </c>
      <c r="N145" s="235">
        <f t="shared" ref="N145" si="22">IF(COUNT(B145:M145)=12,SUM(B145:M145),"")</f>
        <v>2497</v>
      </c>
      <c r="O145" s="144">
        <f t="shared" ref="O145" si="23">RANK(N145,N$5:N$151,0)</f>
        <v>21</v>
      </c>
    </row>
    <row r="146" spans="1:15" ht="14.25" x14ac:dyDescent="0.2">
      <c r="A146" s="138">
        <v>2022</v>
      </c>
      <c r="B146" s="3">
        <v>5</v>
      </c>
      <c r="C146" s="3">
        <v>14</v>
      </c>
      <c r="D146" s="3">
        <v>42</v>
      </c>
      <c r="E146" s="3">
        <v>153</v>
      </c>
      <c r="F146" s="3">
        <v>255</v>
      </c>
      <c r="G146" s="3">
        <v>266</v>
      </c>
      <c r="H146" s="3">
        <v>327</v>
      </c>
      <c r="I146" s="3">
        <v>265</v>
      </c>
      <c r="J146" s="3">
        <v>154</v>
      </c>
      <c r="K146" s="3">
        <v>279</v>
      </c>
      <c r="L146" s="3">
        <v>229</v>
      </c>
      <c r="M146" s="3">
        <v>34</v>
      </c>
      <c r="N146" s="235">
        <f t="shared" ref="N146:N147" si="24">IF(COUNT(B146:M146)=12,SUM(B146:M146),"")</f>
        <v>2023</v>
      </c>
      <c r="O146" s="144">
        <f t="shared" ref="O146:O147" si="25">RANK(N146,N$5:N$151,0)</f>
        <v>84</v>
      </c>
    </row>
    <row r="147" spans="1:15" ht="14.25" x14ac:dyDescent="0.2">
      <c r="A147" s="138">
        <v>2023</v>
      </c>
      <c r="B147" s="3">
        <v>20</v>
      </c>
      <c r="C147" s="3">
        <v>0</v>
      </c>
      <c r="D147" s="3">
        <v>64</v>
      </c>
      <c r="E147" s="3">
        <v>8</v>
      </c>
      <c r="F147" s="3">
        <v>194</v>
      </c>
      <c r="G147" s="3">
        <v>179</v>
      </c>
      <c r="H147" s="3">
        <v>279</v>
      </c>
      <c r="I147" s="3">
        <v>126</v>
      </c>
      <c r="J147" s="3">
        <v>166</v>
      </c>
      <c r="K147" s="3">
        <v>198</v>
      </c>
      <c r="L147" s="3">
        <v>291</v>
      </c>
      <c r="M147" s="3">
        <v>71</v>
      </c>
      <c r="N147" s="235">
        <f t="shared" si="24"/>
        <v>1596</v>
      </c>
      <c r="O147" s="144">
        <f t="shared" si="25"/>
        <v>128</v>
      </c>
    </row>
    <row r="148" spans="1:15" ht="14.25" x14ac:dyDescent="0.2">
      <c r="A148" s="138">
        <v>2024</v>
      </c>
      <c r="B148" s="26"/>
      <c r="C148" s="26"/>
      <c r="D148" s="26"/>
      <c r="E148" s="26"/>
      <c r="F148" s="26"/>
      <c r="G148" s="26"/>
      <c r="H148" s="26"/>
      <c r="I148" s="26"/>
      <c r="J148" s="26"/>
      <c r="K148" s="26"/>
      <c r="L148" s="26"/>
      <c r="M148" s="26"/>
      <c r="N148" s="235"/>
      <c r="O148" s="144"/>
    </row>
    <row r="149" spans="1:15" ht="14.25" x14ac:dyDescent="0.2">
      <c r="A149" s="138">
        <v>2025</v>
      </c>
      <c r="B149" s="26"/>
      <c r="C149" s="26"/>
      <c r="D149" s="26"/>
      <c r="E149" s="26"/>
      <c r="F149" s="26"/>
      <c r="G149" s="26"/>
      <c r="H149" s="26"/>
      <c r="I149" s="26"/>
      <c r="J149" s="26"/>
      <c r="K149" s="26"/>
      <c r="L149" s="26"/>
      <c r="M149" s="26"/>
      <c r="N149" s="235"/>
      <c r="O149" s="144"/>
    </row>
    <row r="150" spans="1:15" ht="14.25" x14ac:dyDescent="0.2">
      <c r="A150" s="138">
        <v>2026</v>
      </c>
      <c r="B150" s="26"/>
      <c r="C150" s="26"/>
      <c r="D150" s="26"/>
      <c r="E150" s="26"/>
      <c r="F150" s="26"/>
      <c r="G150" s="26"/>
      <c r="H150" s="26"/>
      <c r="I150" s="26"/>
      <c r="J150" s="26"/>
      <c r="K150" s="26"/>
      <c r="L150" s="26"/>
      <c r="M150" s="26"/>
      <c r="N150" s="235"/>
      <c r="O150" s="144"/>
    </row>
    <row r="151" spans="1:15" ht="13.5" thickBot="1" x14ac:dyDescent="0.25">
      <c r="A151" s="146"/>
      <c r="B151" s="26"/>
      <c r="C151" s="26"/>
      <c r="D151" s="26"/>
      <c r="E151" s="26"/>
      <c r="F151" s="26"/>
      <c r="G151" s="26"/>
      <c r="H151" s="26"/>
      <c r="I151" s="26"/>
      <c r="J151" s="26"/>
      <c r="K151" s="26"/>
      <c r="L151" s="26"/>
      <c r="M151" s="26"/>
      <c r="N151" s="236"/>
    </row>
    <row r="152" spans="1:15" x14ac:dyDescent="0.2">
      <c r="A152" s="147" t="s">
        <v>603</v>
      </c>
      <c r="B152" s="105">
        <f>AVERAGE(B5:B151)</f>
        <v>35.491226277372249</v>
      </c>
      <c r="C152" s="105">
        <f>AVERAGE(C5:C151)</f>
        <v>15.525970802919694</v>
      </c>
      <c r="D152" s="105">
        <f t="shared" ref="D152:N152" si="26">AVERAGE(D5:D151)</f>
        <v>17.216102189781015</v>
      </c>
      <c r="E152" s="105">
        <f t="shared" si="26"/>
        <v>80.419478873239427</v>
      </c>
      <c r="F152" s="105">
        <f t="shared" si="26"/>
        <v>253.32142253521121</v>
      </c>
      <c r="G152" s="105">
        <f t="shared" si="26"/>
        <v>251.35579014084507</v>
      </c>
      <c r="H152" s="105">
        <f t="shared" si="26"/>
        <v>246.70903496503487</v>
      </c>
      <c r="I152" s="105">
        <f t="shared" si="26"/>
        <v>258.18432857142852</v>
      </c>
      <c r="J152" s="105">
        <f t="shared" si="26"/>
        <v>254.08465714285714</v>
      </c>
      <c r="K152" s="105">
        <f t="shared" si="26"/>
        <v>301.65787857142868</v>
      </c>
      <c r="L152" s="105">
        <f t="shared" si="26"/>
        <v>302.70051428571418</v>
      </c>
      <c r="M152" s="105">
        <f t="shared" si="26"/>
        <v>143.55781428571433</v>
      </c>
      <c r="N152" s="105">
        <f t="shared" si="26"/>
        <v>2165.4058736842107</v>
      </c>
    </row>
    <row r="153" spans="1:15" x14ac:dyDescent="0.2">
      <c r="A153" s="148" t="s">
        <v>604</v>
      </c>
      <c r="B153" s="3">
        <f>STDEV(B5:B151)</f>
        <v>49.740211637862011</v>
      </c>
      <c r="C153" s="3">
        <f>STDEV(C5:C151)</f>
        <v>23.018085315407465</v>
      </c>
      <c r="D153" s="3">
        <f t="shared" ref="D153:N153" si="27">STDEV(D5:D151)</f>
        <v>22.307652706060015</v>
      </c>
      <c r="E153" s="3">
        <f t="shared" si="27"/>
        <v>67.446202172122412</v>
      </c>
      <c r="F153" s="3">
        <f t="shared" si="27"/>
        <v>83.545555583377094</v>
      </c>
      <c r="G153" s="3">
        <f t="shared" si="27"/>
        <v>78.68032591964247</v>
      </c>
      <c r="H153" s="3">
        <f t="shared" si="27"/>
        <v>88.684011515757433</v>
      </c>
      <c r="I153" s="3">
        <f t="shared" si="27"/>
        <v>84.455981012156954</v>
      </c>
      <c r="J153" s="3">
        <f t="shared" si="27"/>
        <v>76.256401612229283</v>
      </c>
      <c r="K153" s="3">
        <f t="shared" si="27"/>
        <v>101.00742598253959</v>
      </c>
      <c r="L153" s="3">
        <f t="shared" si="27"/>
        <v>126.81786926340723</v>
      </c>
      <c r="M153" s="3">
        <f t="shared" si="27"/>
        <v>112.73476658307672</v>
      </c>
      <c r="N153" s="114">
        <f t="shared" si="27"/>
        <v>351.05083061018109</v>
      </c>
    </row>
    <row r="154" spans="1:15" x14ac:dyDescent="0.2">
      <c r="A154" s="148" t="s">
        <v>605</v>
      </c>
      <c r="B154" s="3">
        <f>B153/B152*100</f>
        <v>140.14790937098257</v>
      </c>
      <c r="C154" s="3">
        <f>C153/C152*100</f>
        <v>148.25536906895934</v>
      </c>
      <c r="D154" s="3">
        <f t="shared" ref="D154:N154" si="28">D153/D152*100</f>
        <v>129.57435115191868</v>
      </c>
      <c r="E154" s="3">
        <f t="shared" si="28"/>
        <v>83.867992079921279</v>
      </c>
      <c r="F154" s="3">
        <f t="shared" si="28"/>
        <v>32.98005938355427</v>
      </c>
      <c r="G154" s="3">
        <f t="shared" si="28"/>
        <v>31.302372575366029</v>
      </c>
      <c r="H154" s="3">
        <f t="shared" si="28"/>
        <v>35.946803297384818</v>
      </c>
      <c r="I154" s="3">
        <f t="shared" si="28"/>
        <v>32.711505566377397</v>
      </c>
      <c r="J154" s="3">
        <f t="shared" si="28"/>
        <v>30.012202416989986</v>
      </c>
      <c r="K154" s="3">
        <f t="shared" si="28"/>
        <v>33.484100087451338</v>
      </c>
      <c r="L154" s="3">
        <f t="shared" si="28"/>
        <v>41.895491840395707</v>
      </c>
      <c r="M154" s="3">
        <f t="shared" si="28"/>
        <v>78.529174565661478</v>
      </c>
      <c r="N154" s="114">
        <f t="shared" si="28"/>
        <v>16.211779734988202</v>
      </c>
    </row>
    <row r="155" spans="1:15" x14ac:dyDescent="0.2">
      <c r="A155" s="148" t="s">
        <v>606</v>
      </c>
      <c r="B155" s="3">
        <f>MIN(B5:B151)</f>
        <v>0</v>
      </c>
      <c r="C155" s="3">
        <f>MIN(C5:C151)</f>
        <v>0</v>
      </c>
      <c r="D155" s="3">
        <f t="shared" ref="D155:N155" si="29">MIN(D5:D151)</f>
        <v>0</v>
      </c>
      <c r="E155" s="3">
        <f t="shared" si="29"/>
        <v>0</v>
      </c>
      <c r="F155" s="3">
        <f t="shared" si="29"/>
        <v>63.5</v>
      </c>
      <c r="G155" s="3">
        <f t="shared" si="29"/>
        <v>73.406000000000006</v>
      </c>
      <c r="H155" s="3">
        <f t="shared" si="29"/>
        <v>81.280000000000015</v>
      </c>
      <c r="I155" s="3">
        <f t="shared" si="29"/>
        <v>105.66400000000002</v>
      </c>
      <c r="J155" s="3">
        <f t="shared" si="29"/>
        <v>73</v>
      </c>
      <c r="K155" s="3">
        <f t="shared" si="29"/>
        <v>128.77799999999999</v>
      </c>
      <c r="L155" s="3">
        <f t="shared" si="29"/>
        <v>88.9</v>
      </c>
      <c r="M155" s="3">
        <f t="shared" si="29"/>
        <v>4</v>
      </c>
      <c r="N155" s="114">
        <f t="shared" si="29"/>
        <v>1280.1600000000003</v>
      </c>
    </row>
    <row r="156" spans="1:15" x14ac:dyDescent="0.2">
      <c r="A156" s="148" t="s">
        <v>607</v>
      </c>
      <c r="B156" s="3">
        <f>MAX(B5:B151)</f>
        <v>340.36</v>
      </c>
      <c r="C156" s="3">
        <f>MAX(C5:C151)</f>
        <v>136.90599999999998</v>
      </c>
      <c r="D156" s="3">
        <f t="shared" ref="D156:N156" si="30">MAX(D5:D151)</f>
        <v>110.998</v>
      </c>
      <c r="E156" s="3">
        <f t="shared" si="30"/>
        <v>317.49999999999994</v>
      </c>
      <c r="F156" s="3">
        <f t="shared" si="30"/>
        <v>519.93799999999999</v>
      </c>
      <c r="G156" s="3">
        <f t="shared" si="30"/>
        <v>494.03000000000003</v>
      </c>
      <c r="H156" s="3">
        <f t="shared" si="30"/>
        <v>526.79599999999982</v>
      </c>
      <c r="I156" s="3">
        <f t="shared" si="30"/>
        <v>512.06399999999996</v>
      </c>
      <c r="J156" s="3">
        <f t="shared" si="30"/>
        <v>523.24000000000012</v>
      </c>
      <c r="K156" s="3">
        <f t="shared" si="30"/>
        <v>649.22399999999993</v>
      </c>
      <c r="L156" s="3">
        <f t="shared" si="30"/>
        <v>793.74999999999977</v>
      </c>
      <c r="M156" s="3">
        <f t="shared" si="30"/>
        <v>626.61799999999994</v>
      </c>
      <c r="N156" s="114">
        <f t="shared" si="30"/>
        <v>3459.2259999999997</v>
      </c>
    </row>
    <row r="157" spans="1:15" x14ac:dyDescent="0.2">
      <c r="A157" s="148" t="s">
        <v>608</v>
      </c>
      <c r="B157" s="3">
        <f>QUARTILE(B5:B151,1)</f>
        <v>7.3659999999999979</v>
      </c>
      <c r="C157" s="3">
        <f>QUARTILE(C5:C151,1)</f>
        <v>2.54</v>
      </c>
      <c r="D157" s="3">
        <f t="shared" ref="D157:N157" si="31">QUARTILE(D5:D151,1)</f>
        <v>2.286</v>
      </c>
      <c r="E157" s="3">
        <f t="shared" si="31"/>
        <v>28.320999999999998</v>
      </c>
      <c r="F157" s="3">
        <f t="shared" si="31"/>
        <v>188.49799999999999</v>
      </c>
      <c r="G157" s="3">
        <f t="shared" si="31"/>
        <v>195.19900000000001</v>
      </c>
      <c r="H157" s="3">
        <f t="shared" si="31"/>
        <v>176.02199999999999</v>
      </c>
      <c r="I157" s="3">
        <f t="shared" si="31"/>
        <v>194.75449999999998</v>
      </c>
      <c r="J157" s="3">
        <f t="shared" si="31"/>
        <v>199.70749999999998</v>
      </c>
      <c r="K157" s="3">
        <f t="shared" si="31"/>
        <v>220.34500000000003</v>
      </c>
      <c r="L157" s="3">
        <f t="shared" si="31"/>
        <v>215.26500000000004</v>
      </c>
      <c r="M157" s="3">
        <f t="shared" si="31"/>
        <v>59.181999999999995</v>
      </c>
      <c r="N157" s="114">
        <f t="shared" si="31"/>
        <v>1937</v>
      </c>
    </row>
    <row r="158" spans="1:15" x14ac:dyDescent="0.2">
      <c r="A158" s="148" t="s">
        <v>609</v>
      </c>
      <c r="B158" s="3">
        <f>QUARTILE(B5:B151,2)</f>
        <v>17.017999999999997</v>
      </c>
      <c r="C158" s="3">
        <f>QUARTILE(C5:C151,2)</f>
        <v>7.3659999999999997</v>
      </c>
      <c r="D158" s="3">
        <f t="shared" ref="D158:N158" si="32">QUARTILE(D5:D151,2)</f>
        <v>7.3659999999999997</v>
      </c>
      <c r="E158" s="3">
        <f t="shared" si="32"/>
        <v>67.055999999999997</v>
      </c>
      <c r="F158" s="3">
        <f t="shared" si="32"/>
        <v>254.75399999999996</v>
      </c>
      <c r="G158" s="3">
        <f t="shared" si="32"/>
        <v>246.25299999999999</v>
      </c>
      <c r="H158" s="3">
        <f t="shared" si="32"/>
        <v>240.28399999999999</v>
      </c>
      <c r="I158" s="3">
        <f t="shared" si="32"/>
        <v>237.75299999999999</v>
      </c>
      <c r="J158" s="3">
        <f t="shared" si="32"/>
        <v>253.61899999999997</v>
      </c>
      <c r="K158" s="3">
        <f t="shared" si="32"/>
        <v>298.32299999999998</v>
      </c>
      <c r="L158" s="3">
        <f t="shared" si="32"/>
        <v>271.399</v>
      </c>
      <c r="M158" s="3">
        <f t="shared" si="32"/>
        <v>117.602</v>
      </c>
      <c r="N158" s="114">
        <f t="shared" si="32"/>
        <v>2121.9159999999997</v>
      </c>
    </row>
    <row r="159" spans="1:15" x14ac:dyDescent="0.2">
      <c r="A159" s="148" t="s">
        <v>610</v>
      </c>
      <c r="B159" s="3">
        <f>QUARTILE(B5:B151,3)</f>
        <v>40.64</v>
      </c>
      <c r="C159" s="3">
        <f>QUARTILE(C5:C151,3)</f>
        <v>17.78</v>
      </c>
      <c r="D159" s="3">
        <f t="shared" ref="D159:N159" si="33">QUARTILE(D5:D151,3)</f>
        <v>22.605999999999998</v>
      </c>
      <c r="E159" s="3">
        <f t="shared" si="33"/>
        <v>107.94999999999999</v>
      </c>
      <c r="F159" s="3">
        <f t="shared" si="33"/>
        <v>307.97500000000002</v>
      </c>
      <c r="G159" s="3">
        <f t="shared" si="33"/>
        <v>308.16550000000001</v>
      </c>
      <c r="H159" s="3">
        <f t="shared" si="33"/>
        <v>292.48099999999999</v>
      </c>
      <c r="I159" s="3">
        <f t="shared" si="33"/>
        <v>310.89600000000002</v>
      </c>
      <c r="J159" s="3">
        <f t="shared" si="33"/>
        <v>293.43349999999992</v>
      </c>
      <c r="K159" s="3">
        <f t="shared" si="33"/>
        <v>361.56899999999996</v>
      </c>
      <c r="L159" s="3">
        <f t="shared" si="33"/>
        <v>380.99999999999994</v>
      </c>
      <c r="M159" s="3">
        <f t="shared" si="33"/>
        <v>187.00750000000002</v>
      </c>
      <c r="N159" s="114">
        <f t="shared" si="33"/>
        <v>2370.328</v>
      </c>
    </row>
    <row r="160" spans="1:15" x14ac:dyDescent="0.2">
      <c r="A160" s="148" t="s">
        <v>611</v>
      </c>
      <c r="B160">
        <f>RANK(B147,B5:B151,0)</f>
        <v>64</v>
      </c>
      <c r="C160">
        <f t="shared" ref="C160:N160" si="34">RANK(C147,C5:C151,0)</f>
        <v>124</v>
      </c>
      <c r="D160">
        <f t="shared" si="34"/>
        <v>10</v>
      </c>
      <c r="E160">
        <f t="shared" si="34"/>
        <v>131</v>
      </c>
      <c r="F160">
        <f t="shared" si="34"/>
        <v>102</v>
      </c>
      <c r="G160">
        <f t="shared" si="34"/>
        <v>115</v>
      </c>
      <c r="H160">
        <f t="shared" si="34"/>
        <v>46</v>
      </c>
      <c r="I160">
        <f t="shared" si="34"/>
        <v>137</v>
      </c>
      <c r="J160">
        <f t="shared" si="34"/>
        <v>122</v>
      </c>
      <c r="K160">
        <f t="shared" si="34"/>
        <v>122</v>
      </c>
      <c r="L160">
        <f t="shared" si="34"/>
        <v>65</v>
      </c>
      <c r="M160">
        <f t="shared" si="34"/>
        <v>99</v>
      </c>
      <c r="N160" s="103">
        <f t="shared" si="34"/>
        <v>128</v>
      </c>
    </row>
    <row r="161" spans="1:14" x14ac:dyDescent="0.2">
      <c r="A161" s="148" t="s">
        <v>612</v>
      </c>
      <c r="B161">
        <f>COUNT(B5:B151)</f>
        <v>137</v>
      </c>
      <c r="C161">
        <f>COUNT(C5:C151)</f>
        <v>137</v>
      </c>
      <c r="D161">
        <f t="shared" ref="D161:N161" si="35">COUNT(D5:D151)</f>
        <v>137</v>
      </c>
      <c r="E161">
        <f t="shared" si="35"/>
        <v>142</v>
      </c>
      <c r="F161">
        <f t="shared" si="35"/>
        <v>142</v>
      </c>
      <c r="G161">
        <f t="shared" si="35"/>
        <v>142</v>
      </c>
      <c r="H161">
        <f t="shared" si="35"/>
        <v>143</v>
      </c>
      <c r="I161">
        <f t="shared" si="35"/>
        <v>140</v>
      </c>
      <c r="J161">
        <f t="shared" si="35"/>
        <v>140</v>
      </c>
      <c r="K161">
        <f t="shared" si="35"/>
        <v>140</v>
      </c>
      <c r="L161">
        <f t="shared" si="35"/>
        <v>140</v>
      </c>
      <c r="M161">
        <f t="shared" si="35"/>
        <v>140</v>
      </c>
      <c r="N161" s="103">
        <f t="shared" si="35"/>
        <v>133</v>
      </c>
    </row>
    <row r="162" spans="1:14" x14ac:dyDescent="0.2">
      <c r="A162" s="148" t="s">
        <v>614</v>
      </c>
      <c r="B162" s="3">
        <f>B147</f>
        <v>20</v>
      </c>
      <c r="C162" s="3">
        <f>B162+C147</f>
        <v>20</v>
      </c>
      <c r="D162" s="3">
        <f t="shared" ref="D162:M162" si="36">C162+D147</f>
        <v>84</v>
      </c>
      <c r="E162" s="3">
        <f t="shared" si="36"/>
        <v>92</v>
      </c>
      <c r="F162" s="3">
        <f t="shared" si="36"/>
        <v>286</v>
      </c>
      <c r="G162" s="3">
        <f t="shared" si="36"/>
        <v>465</v>
      </c>
      <c r="H162" s="3">
        <f t="shared" si="36"/>
        <v>744</v>
      </c>
      <c r="I162" s="3">
        <f t="shared" si="36"/>
        <v>870</v>
      </c>
      <c r="J162" s="3">
        <f t="shared" si="36"/>
        <v>1036</v>
      </c>
      <c r="K162" s="3">
        <f t="shared" si="36"/>
        <v>1234</v>
      </c>
      <c r="L162" s="3">
        <f t="shared" si="36"/>
        <v>1525</v>
      </c>
      <c r="M162" s="3">
        <f t="shared" si="36"/>
        <v>1596</v>
      </c>
      <c r="N162"/>
    </row>
    <row r="163" spans="1:14" x14ac:dyDescent="0.2">
      <c r="A163" s="148" t="s">
        <v>613</v>
      </c>
      <c r="B163" s="3">
        <f>B152</f>
        <v>35.491226277372249</v>
      </c>
      <c r="C163" s="3">
        <f>B163+C152</f>
        <v>51.017197080291943</v>
      </c>
      <c r="D163" s="3">
        <f t="shared" ref="D163:M163" si="37">C163+D152</f>
        <v>68.233299270072962</v>
      </c>
      <c r="E163" s="3">
        <f t="shared" si="37"/>
        <v>148.65277814331239</v>
      </c>
      <c r="F163" s="3">
        <f t="shared" si="37"/>
        <v>401.97420067852363</v>
      </c>
      <c r="G163" s="3">
        <f t="shared" si="37"/>
        <v>653.32999081936873</v>
      </c>
      <c r="H163" s="3">
        <f t="shared" si="37"/>
        <v>900.03902578440363</v>
      </c>
      <c r="I163" s="3">
        <f t="shared" si="37"/>
        <v>1158.2233543558323</v>
      </c>
      <c r="J163" s="3">
        <f t="shared" si="37"/>
        <v>1412.3080114986894</v>
      </c>
      <c r="K163" s="3">
        <f t="shared" si="37"/>
        <v>1713.9658900701181</v>
      </c>
      <c r="L163" s="3">
        <f t="shared" si="37"/>
        <v>2016.6664043558324</v>
      </c>
      <c r="M163" s="3">
        <f t="shared" si="37"/>
        <v>2160.2242186415465</v>
      </c>
      <c r="N163"/>
    </row>
  </sheetData>
  <customSheetViews>
    <customSheetView guid="{5162BB63-DB3B-11D3-AA0A-00104B61DA78}" showRuler="0">
      <pane xSplit="1" ySplit="4" topLeftCell="B95" activePane="bottomRight" state="frozen"/>
      <selection pane="bottomRight" activeCell="N38" sqref="N38:N122"/>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P5:P29 P31:P50 AB36">
    <cfRule type="cellIs" dxfId="1204" priority="175" stopIfTrue="1" operator="equal">
      <formula>$B$153</formula>
    </cfRule>
  </conditionalFormatting>
  <conditionalFormatting sqref="Q5:AA5">
    <cfRule type="cellIs" dxfId="1203" priority="163" stopIfTrue="1" operator="equal">
      <formula>$B$153</formula>
    </cfRule>
  </conditionalFormatting>
  <conditionalFormatting sqref="Q6:Q50">
    <cfRule type="cellIs" dxfId="1202" priority="164" stopIfTrue="1" operator="equal">
      <formula>$C$153</formula>
    </cfRule>
  </conditionalFormatting>
  <conditionalFormatting sqref="R6:R50">
    <cfRule type="cellIs" dxfId="1201" priority="165" stopIfTrue="1" operator="equal">
      <formula>$D$153</formula>
    </cfRule>
  </conditionalFormatting>
  <conditionalFormatting sqref="S6:S50">
    <cfRule type="cellIs" dxfId="1200" priority="166" stopIfTrue="1" operator="equal">
      <formula>$E$153</formula>
    </cfRule>
  </conditionalFormatting>
  <conditionalFormatting sqref="T6:T50">
    <cfRule type="cellIs" dxfId="1199" priority="167" stopIfTrue="1" operator="equal">
      <formula>$F$153</formula>
    </cfRule>
  </conditionalFormatting>
  <conditionalFormatting sqref="U6:U50">
    <cfRule type="cellIs" dxfId="1198" priority="168" stopIfTrue="1" operator="equal">
      <formula>$G$153</formula>
    </cfRule>
  </conditionalFormatting>
  <conditionalFormatting sqref="V6:V50">
    <cfRule type="cellIs" dxfId="1197" priority="169" stopIfTrue="1" operator="equal">
      <formula>$H$153</formula>
    </cfRule>
  </conditionalFormatting>
  <conditionalFormatting sqref="W6:W50">
    <cfRule type="cellIs" dxfId="1196" priority="170" stopIfTrue="1" operator="equal">
      <formula>$I$153</formula>
    </cfRule>
  </conditionalFormatting>
  <conditionalFormatting sqref="X6:X50">
    <cfRule type="cellIs" dxfId="1195" priority="171" stopIfTrue="1" operator="equal">
      <formula>$J$153</formula>
    </cfRule>
  </conditionalFormatting>
  <conditionalFormatting sqref="Y6:Y50">
    <cfRule type="cellIs" dxfId="1194" priority="172" stopIfTrue="1" operator="equal">
      <formula>$K$153</formula>
    </cfRule>
  </conditionalFormatting>
  <conditionalFormatting sqref="Z6:Z50">
    <cfRule type="cellIs" dxfId="1193" priority="173" stopIfTrue="1" operator="equal">
      <formula>$L$153</formula>
    </cfRule>
  </conditionalFormatting>
  <conditionalFormatting sqref="AA6:AA50">
    <cfRule type="cellIs" dxfId="1192" priority="174" stopIfTrue="1" operator="equal">
      <formula>$M$153</formula>
    </cfRule>
  </conditionalFormatting>
  <conditionalFormatting sqref="C151">
    <cfRule type="top10" dxfId="1191" priority="105" bottom="1" rank="1"/>
    <cfRule type="top10" dxfId="1190" priority="106" rank="1"/>
  </conditionalFormatting>
  <conditionalFormatting sqref="K5">
    <cfRule type="top10" dxfId="1189" priority="39" bottom="1" rank="1"/>
    <cfRule type="top10" dxfId="1188" priority="40" rank="1"/>
  </conditionalFormatting>
  <conditionalFormatting sqref="L5">
    <cfRule type="top10" dxfId="1187" priority="37" bottom="1" rank="1"/>
    <cfRule type="top10" dxfId="1186" priority="38" rank="1"/>
  </conditionalFormatting>
  <conditionalFormatting sqref="M5">
    <cfRule type="top10" dxfId="1185" priority="35" bottom="1" rank="1"/>
    <cfRule type="top10" dxfId="1184" priority="36" rank="1"/>
  </conditionalFormatting>
  <conditionalFormatting sqref="N5">
    <cfRule type="top10" dxfId="1183" priority="33" bottom="1" rank="1"/>
    <cfRule type="top10" dxfId="1182" priority="34" rank="1"/>
  </conditionalFormatting>
  <conditionalFormatting sqref="C111:C142">
    <cfRule type="top10" dxfId="1181" priority="31" bottom="1" rank="1"/>
    <cfRule type="top10" dxfId="1180" priority="32" rank="1"/>
  </conditionalFormatting>
  <conditionalFormatting sqref="B5:C151">
    <cfRule type="top10" dxfId="1179" priority="25" bottom="1" rank="1"/>
    <cfRule type="top10" dxfId="1178" priority="26" rank="1"/>
  </conditionalFormatting>
  <conditionalFormatting sqref="D5:D151">
    <cfRule type="top10" dxfId="1177" priority="23" bottom="1" rank="1"/>
    <cfRule type="top10" dxfId="1176" priority="24" rank="1"/>
  </conditionalFormatting>
  <conditionalFormatting sqref="E5:E151">
    <cfRule type="top10" dxfId="1175" priority="21" bottom="1" rank="1"/>
    <cfRule type="top10" dxfId="1174" priority="22" rank="1"/>
  </conditionalFormatting>
  <conditionalFormatting sqref="F5:F151">
    <cfRule type="top10" dxfId="1173" priority="19" bottom="1" rank="1"/>
    <cfRule type="top10" dxfId="1172" priority="20" rank="1"/>
  </conditionalFormatting>
  <conditionalFormatting sqref="G5:G151">
    <cfRule type="top10" dxfId="1171" priority="17" bottom="1" rank="1"/>
    <cfRule type="top10" dxfId="1170" priority="18" rank="1"/>
  </conditionalFormatting>
  <conditionalFormatting sqref="H5:H151">
    <cfRule type="top10" dxfId="1169" priority="15" bottom="1" rank="1"/>
    <cfRule type="top10" dxfId="1168" priority="16" rank="1"/>
  </conditionalFormatting>
  <conditionalFormatting sqref="I5:I151">
    <cfRule type="top10" dxfId="1167" priority="13" bottom="1" rank="1"/>
    <cfRule type="top10" dxfId="1166" priority="14" rank="1"/>
  </conditionalFormatting>
  <conditionalFormatting sqref="J5:J151">
    <cfRule type="top10" dxfId="1165" priority="11" bottom="1" rank="1"/>
    <cfRule type="top10" dxfId="1164" priority="12" rank="1"/>
  </conditionalFormatting>
  <conditionalFormatting sqref="K6:K151">
    <cfRule type="top10" dxfId="1163" priority="9" bottom="1" rank="1"/>
    <cfRule type="top10" dxfId="1162" priority="10" rank="1"/>
  </conditionalFormatting>
  <conditionalFormatting sqref="L6:L151">
    <cfRule type="top10" dxfId="1161" priority="7" bottom="1" rank="1"/>
    <cfRule type="top10" dxfId="1160" priority="8" rank="1"/>
  </conditionalFormatting>
  <conditionalFormatting sqref="M6:M151">
    <cfRule type="top10" dxfId="1159" priority="5" bottom="1" rank="1"/>
    <cfRule type="top10" dxfId="1158" priority="6" rank="1"/>
  </conditionalFormatting>
  <conditionalFormatting sqref="N6:N150">
    <cfRule type="top10" dxfId="1157" priority="3" bottom="1" rank="1"/>
    <cfRule type="top10" dxfId="1156" priority="4"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107"/>
  <sheetViews>
    <sheetView tabSelected="1" zoomScale="75" zoomScaleNormal="75" workbookViewId="0">
      <selection activeCell="F107" sqref="F107:K107"/>
    </sheetView>
  </sheetViews>
  <sheetFormatPr defaultRowHeight="12.75" x14ac:dyDescent="0.2"/>
  <cols>
    <col min="1" max="1" width="24.85546875" style="103" bestFit="1" customWidth="1"/>
    <col min="2" max="2" width="17.85546875" style="139" customWidth="1"/>
    <col min="3" max="3" width="11.85546875" style="103" customWidth="1"/>
    <col min="4" max="4" width="12.5703125" style="103" customWidth="1"/>
    <col min="5" max="5" width="7.7109375" customWidth="1"/>
    <col min="6" max="6" width="7.42578125" customWidth="1"/>
    <col min="7" max="7" width="7.7109375" customWidth="1"/>
    <col min="8" max="8" width="7.42578125" customWidth="1"/>
    <col min="9" max="10" width="7.7109375" customWidth="1"/>
    <col min="11" max="11" width="8.28515625" customWidth="1"/>
    <col min="12" max="14" width="8.7109375" customWidth="1"/>
    <col min="15" max="16" width="9.140625" customWidth="1"/>
    <col min="17" max="17" width="9.140625" style="108" customWidth="1"/>
    <col min="18" max="18" width="13.28515625" customWidth="1"/>
    <col min="19" max="19" width="6.42578125" bestFit="1" customWidth="1"/>
    <col min="20" max="21" width="7.42578125" bestFit="1" customWidth="1"/>
    <col min="22" max="24" width="7.7109375" bestFit="1" customWidth="1"/>
    <col min="25" max="27" width="8.7109375" bestFit="1" customWidth="1"/>
    <col min="28" max="28" width="9.140625" bestFit="1" customWidth="1"/>
    <col min="29" max="29" width="8.7109375" bestFit="1" customWidth="1"/>
    <col min="31" max="31" width="9.140625" style="108"/>
  </cols>
  <sheetData>
    <row r="1" spans="1:31" ht="19.5" thickBot="1" x14ac:dyDescent="0.35">
      <c r="A1" s="75" t="s">
        <v>177</v>
      </c>
      <c r="B1" s="199"/>
      <c r="C1" s="75"/>
      <c r="D1" s="75"/>
      <c r="E1" s="242" t="s">
        <v>575</v>
      </c>
      <c r="F1" s="242"/>
      <c r="G1" s="242"/>
      <c r="H1" s="242"/>
      <c r="I1" s="242"/>
      <c r="J1" s="242"/>
      <c r="K1" s="242"/>
      <c r="L1" s="242"/>
      <c r="M1" s="242"/>
      <c r="N1" s="242"/>
      <c r="O1" s="242"/>
      <c r="P1" s="242"/>
      <c r="R1" s="108"/>
      <c r="S1" s="242">
        <v>2023</v>
      </c>
      <c r="T1" s="242"/>
      <c r="U1" s="242"/>
      <c r="V1" s="242"/>
      <c r="W1" s="242"/>
      <c r="X1" s="242"/>
      <c r="Y1" s="242"/>
      <c r="Z1" s="242"/>
      <c r="AA1" s="242"/>
      <c r="AB1" s="242"/>
      <c r="AC1" s="242"/>
      <c r="AD1" s="242"/>
    </row>
    <row r="2" spans="1:31" ht="13.5" thickBot="1" x14ac:dyDescent="0.25">
      <c r="A2" s="83" t="s">
        <v>193</v>
      </c>
      <c r="B2" s="200" t="s">
        <v>618</v>
      </c>
      <c r="C2" s="93" t="s">
        <v>196</v>
      </c>
      <c r="D2" s="92" t="s">
        <v>410</v>
      </c>
      <c r="E2" s="203" t="s">
        <v>2</v>
      </c>
      <c r="F2" s="111" t="s">
        <v>3</v>
      </c>
      <c r="G2" s="110" t="s">
        <v>4</v>
      </c>
      <c r="H2" s="111" t="s">
        <v>5</v>
      </c>
      <c r="I2" s="110" t="s">
        <v>6</v>
      </c>
      <c r="J2" s="111" t="s">
        <v>7</v>
      </c>
      <c r="K2" s="110" t="s">
        <v>8</v>
      </c>
      <c r="L2" s="111" t="s">
        <v>9</v>
      </c>
      <c r="M2" s="110" t="s">
        <v>10</v>
      </c>
      <c r="N2" s="111" t="s">
        <v>11</v>
      </c>
      <c r="O2" s="110" t="s">
        <v>12</v>
      </c>
      <c r="P2" s="203" t="s">
        <v>13</v>
      </c>
      <c r="Q2" s="192" t="s">
        <v>582</v>
      </c>
      <c r="R2" s="198"/>
      <c r="S2" s="203" t="s">
        <v>2</v>
      </c>
      <c r="T2" s="111" t="s">
        <v>3</v>
      </c>
      <c r="U2" s="110" t="s">
        <v>4</v>
      </c>
      <c r="V2" s="111" t="s">
        <v>5</v>
      </c>
      <c r="W2" s="110" t="s">
        <v>6</v>
      </c>
      <c r="X2" s="111" t="s">
        <v>7</v>
      </c>
      <c r="Y2" s="110" t="s">
        <v>8</v>
      </c>
      <c r="Z2" s="111" t="s">
        <v>9</v>
      </c>
      <c r="AA2" s="110" t="s">
        <v>10</v>
      </c>
      <c r="AB2" s="111" t="s">
        <v>11</v>
      </c>
      <c r="AC2" s="110" t="s">
        <v>12</v>
      </c>
      <c r="AD2" s="203" t="s">
        <v>13</v>
      </c>
      <c r="AE2" s="192" t="s">
        <v>582</v>
      </c>
    </row>
    <row r="3" spans="1:31" x14ac:dyDescent="0.2">
      <c r="A3" s="103" t="s">
        <v>82</v>
      </c>
      <c r="B3" s="139" t="s">
        <v>98</v>
      </c>
      <c r="C3" s="3">
        <v>1011231.933</v>
      </c>
      <c r="D3" s="3">
        <v>654658.10649999999</v>
      </c>
      <c r="E3" s="204">
        <f>ABU!$B26</f>
        <v>16.9375</v>
      </c>
      <c r="F3" s="113">
        <f>ABU!C26</f>
        <v>12.1875</v>
      </c>
      <c r="G3" s="113">
        <f>ABU!D26</f>
        <v>11.8125</v>
      </c>
      <c r="H3" s="113">
        <f>ABU!E26</f>
        <v>122.47058823529412</v>
      </c>
      <c r="I3" s="113">
        <f>ABU!F26</f>
        <v>274.1764705882353</v>
      </c>
      <c r="J3" s="113">
        <f>ABU!G26</f>
        <v>280.52941176470586</v>
      </c>
      <c r="K3" s="113">
        <f>ABU!H26</f>
        <v>272.70588235294116</v>
      </c>
      <c r="L3" s="113">
        <f>ABU!I26</f>
        <v>277.35294117647061</v>
      </c>
      <c r="M3" s="113">
        <f>ABU!J26</f>
        <v>265.52941176470586</v>
      </c>
      <c r="N3" s="113">
        <f>ABU!K26</f>
        <v>307.1764705882353</v>
      </c>
      <c r="O3" s="113">
        <f>ABU!L26</f>
        <v>332.88235294117646</v>
      </c>
      <c r="P3" s="113">
        <f>ABU!M26</f>
        <v>137.58823529411765</v>
      </c>
      <c r="Q3" s="205">
        <f t="shared" ref="Q3:Q15" si="0">SUM(E3:P3)</f>
        <v>2311.349264705882</v>
      </c>
      <c r="R3" s="114"/>
      <c r="S3" s="3">
        <v>4</v>
      </c>
      <c r="T3" s="3">
        <v>0</v>
      </c>
      <c r="U3" s="3">
        <v>9</v>
      </c>
      <c r="V3" s="3">
        <v>7</v>
      </c>
      <c r="W3" s="3">
        <v>230</v>
      </c>
      <c r="X3" s="3">
        <v>142</v>
      </c>
      <c r="Y3" s="3">
        <v>233</v>
      </c>
      <c r="Z3" s="3">
        <v>178</v>
      </c>
      <c r="AA3" s="3">
        <v>198</v>
      </c>
      <c r="AB3" s="3">
        <v>228</v>
      </c>
      <c r="AC3" s="3">
        <v>263</v>
      </c>
      <c r="AD3" s="3">
        <v>47</v>
      </c>
      <c r="AE3" s="205">
        <f t="shared" ref="AE3:AE5" si="1">SUM(S3:AD3)</f>
        <v>1539</v>
      </c>
    </row>
    <row r="4" spans="1:31" x14ac:dyDescent="0.2">
      <c r="A4" s="103" t="s">
        <v>0</v>
      </c>
      <c r="B4" s="139" t="s">
        <v>99</v>
      </c>
      <c r="C4" s="3">
        <v>1035211</v>
      </c>
      <c r="D4" s="3">
        <v>642054</v>
      </c>
      <c r="E4" s="60">
        <f>ACL!$B92</f>
        <v>108.87878048780489</v>
      </c>
      <c r="F4" s="3">
        <f>ACL!C92</f>
        <v>54.502512195121952</v>
      </c>
      <c r="G4" s="3">
        <f>ACL!D92</f>
        <v>66.860419753086418</v>
      </c>
      <c r="H4" s="3">
        <f>ACL!E92</f>
        <v>159.02199999999993</v>
      </c>
      <c r="I4" s="3">
        <f>ACL!F92</f>
        <v>360.98056790123456</v>
      </c>
      <c r="J4" s="3">
        <f>ACL!G92</f>
        <v>341.50546341463411</v>
      </c>
      <c r="K4" s="3">
        <f>ACL!H92</f>
        <v>330.65496296296311</v>
      </c>
      <c r="L4" s="3">
        <f>ACL!I92</f>
        <v>385.85867500000006</v>
      </c>
      <c r="M4" s="3">
        <f>ACL!J92</f>
        <v>342.34230769230777</v>
      </c>
      <c r="N4" s="3">
        <f>ACL!K92</f>
        <v>470.51081481481486</v>
      </c>
      <c r="O4" s="3">
        <f>ACL!L92</f>
        <v>574.00802469135795</v>
      </c>
      <c r="P4" s="3">
        <f>ACL!M92</f>
        <v>342.44815384615379</v>
      </c>
      <c r="Q4" s="205">
        <f t="shared" si="0"/>
        <v>3537.572682759479</v>
      </c>
      <c r="R4" s="114"/>
      <c r="S4" s="3">
        <v>118</v>
      </c>
      <c r="T4" s="3">
        <v>6</v>
      </c>
      <c r="U4" s="3">
        <v>27</v>
      </c>
      <c r="V4" s="3">
        <v>5</v>
      </c>
      <c r="W4" s="3">
        <v>175</v>
      </c>
      <c r="X4" s="3">
        <v>252</v>
      </c>
      <c r="Y4" s="3">
        <v>247</v>
      </c>
      <c r="Z4" s="3">
        <v>247</v>
      </c>
      <c r="AA4" s="3">
        <v>392</v>
      </c>
      <c r="AB4" s="3">
        <v>122</v>
      </c>
      <c r="AC4" s="3">
        <v>425</v>
      </c>
      <c r="AD4" s="3">
        <v>129</v>
      </c>
      <c r="AE4" s="205">
        <f t="shared" si="1"/>
        <v>2145</v>
      </c>
    </row>
    <row r="5" spans="1:31" x14ac:dyDescent="0.2">
      <c r="A5" s="103" t="s">
        <v>96</v>
      </c>
      <c r="C5" s="3"/>
      <c r="D5" s="3"/>
      <c r="E5" s="60"/>
      <c r="F5" s="3"/>
      <c r="G5" s="3"/>
      <c r="H5" s="3"/>
      <c r="I5" s="3"/>
      <c r="J5" s="3"/>
      <c r="K5" s="3"/>
      <c r="L5" s="3"/>
      <c r="M5" s="3"/>
      <c r="N5" s="3"/>
      <c r="O5" s="3"/>
      <c r="P5" s="3"/>
      <c r="Q5" s="205"/>
      <c r="R5" s="114"/>
      <c r="S5" s="3">
        <v>57</v>
      </c>
      <c r="T5" s="3">
        <v>0</v>
      </c>
      <c r="U5" s="3">
        <v>14</v>
      </c>
      <c r="V5" s="3">
        <v>1</v>
      </c>
      <c r="W5" s="3">
        <v>227</v>
      </c>
      <c r="X5" s="3">
        <v>204</v>
      </c>
      <c r="Y5" s="3">
        <v>339</v>
      </c>
      <c r="Z5" s="3">
        <v>177</v>
      </c>
      <c r="AA5" s="3">
        <v>273</v>
      </c>
      <c r="AB5" s="3">
        <v>163</v>
      </c>
      <c r="AC5" s="3">
        <v>458</v>
      </c>
      <c r="AD5" s="3">
        <v>125</v>
      </c>
      <c r="AE5" s="205">
        <f t="shared" si="1"/>
        <v>2038</v>
      </c>
    </row>
    <row r="6" spans="1:31" x14ac:dyDescent="0.2">
      <c r="A6" s="103" t="s">
        <v>211</v>
      </c>
      <c r="B6" s="139" t="s">
        <v>100</v>
      </c>
      <c r="C6" s="3">
        <v>1017897.944</v>
      </c>
      <c r="D6" s="3">
        <v>651549.10239999997</v>
      </c>
      <c r="E6" s="60">
        <f>ALA!$B134</f>
        <v>28.38520967741934</v>
      </c>
      <c r="F6" s="3">
        <f>ALA!C134</f>
        <v>11.128145161290321</v>
      </c>
      <c r="G6" s="3">
        <f>ALA!D134</f>
        <v>15.277564516129027</v>
      </c>
      <c r="H6" s="3">
        <f>ALA!E134</f>
        <v>82.581580645161253</v>
      </c>
      <c r="I6" s="3">
        <f>ALA!F134</f>
        <v>262.28390243902436</v>
      </c>
      <c r="J6" s="3">
        <f>ALA!G134</f>
        <v>293.3998373983739</v>
      </c>
      <c r="K6" s="3">
        <f>ALA!H134</f>
        <v>287.81409600000012</v>
      </c>
      <c r="L6" s="3">
        <f>ALA!I134</f>
        <v>292.79583870967741</v>
      </c>
      <c r="M6" s="3">
        <f>ALA!J134</f>
        <v>285.02956799999998</v>
      </c>
      <c r="N6" s="3">
        <f>ALA!K134</f>
        <v>341.71966399999991</v>
      </c>
      <c r="O6" s="3">
        <f>ALA!L134</f>
        <v>329.0991360000001</v>
      </c>
      <c r="P6" s="3">
        <f>ALA!M134</f>
        <v>136.97369600000002</v>
      </c>
      <c r="Q6" s="205">
        <f t="shared" si="0"/>
        <v>2366.4882385470755</v>
      </c>
      <c r="R6" s="114"/>
      <c r="S6" s="3">
        <v>6</v>
      </c>
      <c r="T6" s="3">
        <v>0</v>
      </c>
      <c r="U6" s="3">
        <v>8</v>
      </c>
      <c r="V6" s="3">
        <v>5</v>
      </c>
      <c r="W6" s="3">
        <v>184</v>
      </c>
      <c r="X6" s="3">
        <v>149</v>
      </c>
      <c r="Y6" s="3">
        <v>299</v>
      </c>
      <c r="Z6" s="3">
        <v>160</v>
      </c>
      <c r="AA6" s="3">
        <v>153</v>
      </c>
      <c r="AB6" s="3">
        <v>223</v>
      </c>
      <c r="AC6" s="3">
        <v>162</v>
      </c>
      <c r="AD6" s="3">
        <v>20</v>
      </c>
      <c r="AE6" s="205">
        <f t="shared" ref="AE6:AE16" si="2">SUM(S6:AD6)</f>
        <v>1369</v>
      </c>
    </row>
    <row r="7" spans="1:31" x14ac:dyDescent="0.2">
      <c r="A7" s="103" t="s">
        <v>83</v>
      </c>
      <c r="B7" s="139" t="s">
        <v>101</v>
      </c>
      <c r="C7" s="3">
        <v>985896.36</v>
      </c>
      <c r="D7" s="3">
        <v>661109.93999999994</v>
      </c>
      <c r="E7" s="60">
        <f>AMA!$B26</f>
        <v>23.235294117647058</v>
      </c>
      <c r="F7" s="3">
        <f>AMA!C26</f>
        <v>10.411764705882353</v>
      </c>
      <c r="G7" s="3">
        <f>AMA!D26</f>
        <v>16.941176470588236</v>
      </c>
      <c r="H7" s="3">
        <f>AMA!E26</f>
        <v>58.823529411764703</v>
      </c>
      <c r="I7" s="3">
        <f>AMA!F26</f>
        <v>182.88235294117646</v>
      </c>
      <c r="J7" s="3">
        <f>AMA!G26</f>
        <v>191.70588235294119</v>
      </c>
      <c r="K7" s="3">
        <f>AMA!H26</f>
        <v>156.88235294117646</v>
      </c>
      <c r="L7" s="3">
        <f>AMA!I26</f>
        <v>180.29411764705881</v>
      </c>
      <c r="M7" s="3">
        <f>AMA!J26</f>
        <v>186.8235294117647</v>
      </c>
      <c r="N7" s="3">
        <f>AMA!K26</f>
        <v>204</v>
      </c>
      <c r="O7" s="3">
        <f>AMA!L26</f>
        <v>228.8235294117647</v>
      </c>
      <c r="P7" s="3">
        <f>AMA!M26</f>
        <v>104</v>
      </c>
      <c r="Q7" s="205">
        <f t="shared" si="0"/>
        <v>1544.8235294117646</v>
      </c>
      <c r="R7" s="114"/>
      <c r="S7" s="3">
        <v>55</v>
      </c>
      <c r="T7" s="3">
        <v>0</v>
      </c>
      <c r="U7" s="3">
        <v>35</v>
      </c>
      <c r="V7" s="3">
        <v>12</v>
      </c>
      <c r="W7" s="3">
        <v>131</v>
      </c>
      <c r="X7" s="3">
        <v>111</v>
      </c>
      <c r="Y7" s="3">
        <v>113</v>
      </c>
      <c r="Z7" s="3">
        <v>201</v>
      </c>
      <c r="AA7" s="3">
        <v>63</v>
      </c>
      <c r="AB7" s="3">
        <v>260</v>
      </c>
      <c r="AC7" s="3">
        <v>259</v>
      </c>
      <c r="AD7" s="3">
        <v>31</v>
      </c>
      <c r="AE7" s="205">
        <f t="shared" si="2"/>
        <v>1271</v>
      </c>
    </row>
    <row r="8" spans="1:31" x14ac:dyDescent="0.2">
      <c r="A8" s="103" t="s">
        <v>219</v>
      </c>
      <c r="B8" s="139" t="s">
        <v>102</v>
      </c>
      <c r="C8" s="3">
        <v>1016500.5649999999</v>
      </c>
      <c r="D8" s="3">
        <v>663154.06790000002</v>
      </c>
      <c r="E8" s="60">
        <f>ARC!$B34</f>
        <v>22.450399999999998</v>
      </c>
      <c r="F8" s="3">
        <f>ARC!C34</f>
        <v>5.0927999999999995</v>
      </c>
      <c r="G8" s="3">
        <f>ARC!D34</f>
        <v>16.305</v>
      </c>
      <c r="H8" s="3">
        <f>ARC!E34</f>
        <v>101.4208</v>
      </c>
      <c r="I8" s="3">
        <f>ARC!F34</f>
        <v>286.43680000000001</v>
      </c>
      <c r="J8" s="3">
        <f>ARC!G34</f>
        <v>356.13279999999997</v>
      </c>
      <c r="K8" s="3">
        <f>ARC!H34</f>
        <v>351.02080000000001</v>
      </c>
      <c r="L8" s="3">
        <f>ARC!I34</f>
        <v>380.09039999999999</v>
      </c>
      <c r="M8" s="3">
        <f>ARC!J34</f>
        <v>356.42320000000001</v>
      </c>
      <c r="N8" s="3">
        <f>ARC!K34</f>
        <v>376.88500000000005</v>
      </c>
      <c r="O8" s="3">
        <f>ARC!L34</f>
        <v>347.40500000000003</v>
      </c>
      <c r="P8" s="3">
        <f>ARC!M34</f>
        <v>158.66750000000002</v>
      </c>
      <c r="Q8" s="205">
        <f t="shared" si="0"/>
        <v>2758.3305000000005</v>
      </c>
      <c r="R8" s="114"/>
      <c r="S8" s="3">
        <v>20</v>
      </c>
      <c r="T8" s="3">
        <v>0</v>
      </c>
      <c r="U8" s="3">
        <v>40</v>
      </c>
      <c r="V8" s="3">
        <v>40</v>
      </c>
      <c r="W8" s="3">
        <v>145</v>
      </c>
      <c r="X8" s="3">
        <v>171</v>
      </c>
      <c r="Y8" s="3">
        <v>376</v>
      </c>
      <c r="Z8" s="3">
        <v>174</v>
      </c>
      <c r="AA8" s="3">
        <v>259</v>
      </c>
      <c r="AB8" s="3">
        <v>235</v>
      </c>
      <c r="AC8" s="3">
        <v>309</v>
      </c>
      <c r="AD8" s="3">
        <v>45</v>
      </c>
      <c r="AE8" s="205">
        <f t="shared" si="2"/>
        <v>1814</v>
      </c>
    </row>
    <row r="9" spans="1:31" x14ac:dyDescent="0.2">
      <c r="A9" s="103" t="s">
        <v>87</v>
      </c>
      <c r="B9" s="139" t="s">
        <v>106</v>
      </c>
      <c r="C9" s="3">
        <v>1008502.902</v>
      </c>
      <c r="D9" s="3">
        <v>632195.80850000004</v>
      </c>
      <c r="E9" s="60">
        <f>BBQ!$B25</f>
        <v>39.06666666666667</v>
      </c>
      <c r="F9" s="3">
        <f>BBQ!C25</f>
        <v>16.4375</v>
      </c>
      <c r="G9" s="3">
        <f>BBQ!D25</f>
        <v>32.6875</v>
      </c>
      <c r="H9" s="3">
        <f>BBQ!E25</f>
        <v>86.25</v>
      </c>
      <c r="I9" s="3">
        <f>BBQ!F25</f>
        <v>224.4375</v>
      </c>
      <c r="J9" s="3">
        <f>BBQ!G25</f>
        <v>265.8125</v>
      </c>
      <c r="K9" s="3">
        <f>BBQ!H25</f>
        <v>277.8125</v>
      </c>
      <c r="L9" s="3">
        <f>BBQ!I25</f>
        <v>241.75</v>
      </c>
      <c r="M9" s="3">
        <f>BBQ!J25</f>
        <v>208.1875</v>
      </c>
      <c r="N9" s="3">
        <f>BBQ!K25</f>
        <v>242.33333333333334</v>
      </c>
      <c r="O9" s="3">
        <f>BBQ!L25</f>
        <v>410.3125</v>
      </c>
      <c r="P9" s="3">
        <f>BBQ!M25</f>
        <v>197.125</v>
      </c>
      <c r="Q9" s="205">
        <f t="shared" si="0"/>
        <v>2242.2124999999996</v>
      </c>
      <c r="R9" s="114"/>
      <c r="S9" s="3">
        <v>45</v>
      </c>
      <c r="T9" s="3">
        <v>0</v>
      </c>
      <c r="U9" s="3">
        <v>35</v>
      </c>
      <c r="V9" s="3">
        <v>3</v>
      </c>
      <c r="W9" s="3">
        <v>107</v>
      </c>
      <c r="X9" s="3">
        <v>169</v>
      </c>
      <c r="Y9" s="3">
        <v>331</v>
      </c>
      <c r="Z9" s="3">
        <v>165</v>
      </c>
      <c r="AA9" s="3">
        <v>200</v>
      </c>
      <c r="AB9" s="3">
        <v>85</v>
      </c>
      <c r="AC9" s="3">
        <v>247</v>
      </c>
      <c r="AD9" s="3">
        <v>121</v>
      </c>
      <c r="AE9" s="205">
        <f t="shared" si="2"/>
        <v>1508</v>
      </c>
    </row>
    <row r="10" spans="1:31" x14ac:dyDescent="0.2">
      <c r="A10" s="103" t="s">
        <v>230</v>
      </c>
      <c r="B10" s="139" t="s">
        <v>107</v>
      </c>
      <c r="C10" s="3">
        <v>1013267.932</v>
      </c>
      <c r="D10" s="3">
        <v>627848.46680000005</v>
      </c>
      <c r="E10" s="60">
        <f>BCI!$B108</f>
        <v>63.457979591836718</v>
      </c>
      <c r="F10" s="3">
        <f>BCI!C108</f>
        <v>29.279081632653043</v>
      </c>
      <c r="G10" s="3">
        <f>BCI!D108</f>
        <v>33.542826530612224</v>
      </c>
      <c r="H10" s="3">
        <f>BCI!E108</f>
        <v>94.216838383838351</v>
      </c>
      <c r="I10" s="3">
        <f>BCI!F108</f>
        <v>273.61854545454537</v>
      </c>
      <c r="J10" s="3">
        <f>BCI!G108</f>
        <v>271.9388282828283</v>
      </c>
      <c r="K10" s="3">
        <f>BCI!H108</f>
        <v>274.96171717171723</v>
      </c>
      <c r="L10" s="3">
        <f>BCI!I108</f>
        <v>301.15757575757584</v>
      </c>
      <c r="M10" s="3">
        <f>BCI!J108</f>
        <v>254.44393939393944</v>
      </c>
      <c r="N10" s="3">
        <f>BCI!K108</f>
        <v>333.06215151515158</v>
      </c>
      <c r="O10" s="3">
        <f>BCI!L108</f>
        <v>411.8632323232323</v>
      </c>
      <c r="P10" s="3">
        <f>BCI!M108</f>
        <v>239.32676767676762</v>
      </c>
      <c r="Q10" s="205">
        <f t="shared" si="0"/>
        <v>2580.8694837146982</v>
      </c>
      <c r="R10" s="114"/>
      <c r="S10" s="3">
        <v>54</v>
      </c>
      <c r="T10" s="3">
        <v>0</v>
      </c>
      <c r="U10" s="3">
        <v>4</v>
      </c>
      <c r="V10" s="3">
        <v>12</v>
      </c>
      <c r="W10" s="3">
        <v>152</v>
      </c>
      <c r="X10" s="3">
        <v>211</v>
      </c>
      <c r="Y10" s="3">
        <v>259</v>
      </c>
      <c r="Z10" s="3">
        <v>107</v>
      </c>
      <c r="AA10" s="3">
        <v>229</v>
      </c>
      <c r="AB10" s="3">
        <v>152</v>
      </c>
      <c r="AC10" s="3">
        <v>276</v>
      </c>
      <c r="AD10" s="3">
        <v>85</v>
      </c>
      <c r="AE10" s="205">
        <f t="shared" si="2"/>
        <v>1541</v>
      </c>
    </row>
    <row r="11" spans="1:31" x14ac:dyDescent="0.2">
      <c r="A11" s="103" t="s">
        <v>18</v>
      </c>
      <c r="B11" s="139" t="s">
        <v>108</v>
      </c>
      <c r="C11" s="3">
        <v>990618.47</v>
      </c>
      <c r="D11" s="3">
        <v>658953</v>
      </c>
      <c r="E11" s="60">
        <f>BHT!$B151</f>
        <v>34.04604958677686</v>
      </c>
      <c r="F11" s="3">
        <f>BHT!C151</f>
        <v>15.84723333333333</v>
      </c>
      <c r="G11" s="3">
        <f>BHT!D151</f>
        <v>15.74905</v>
      </c>
      <c r="H11" s="3">
        <f>BHT!E151</f>
        <v>73.963949999999983</v>
      </c>
      <c r="I11" s="3">
        <f>BHT!F151</f>
        <v>211.05105</v>
      </c>
      <c r="J11" s="3">
        <f>BHT!G151</f>
        <v>209.00505950413219</v>
      </c>
      <c r="K11" s="3">
        <f>BHT!H151</f>
        <v>186.54037704918025</v>
      </c>
      <c r="L11" s="3">
        <f>BHT!I151</f>
        <v>201.34003333333328</v>
      </c>
      <c r="M11" s="3">
        <f>BHT!J151</f>
        <v>203.58805000000001</v>
      </c>
      <c r="N11" s="3">
        <f>BHT!K151</f>
        <v>271.52573770491801</v>
      </c>
      <c r="O11" s="3">
        <f>BHT!L151</f>
        <v>257.42208130081303</v>
      </c>
      <c r="P11" s="3">
        <f>BHT!M151</f>
        <v>131.61430894308944</v>
      </c>
      <c r="Q11" s="205">
        <f t="shared" si="0"/>
        <v>1811.6929807555766</v>
      </c>
      <c r="R11" s="114"/>
      <c r="S11" s="3">
        <v>89</v>
      </c>
      <c r="T11" s="3">
        <v>0</v>
      </c>
      <c r="U11" s="3">
        <v>44</v>
      </c>
      <c r="V11" s="3">
        <v>58</v>
      </c>
      <c r="W11" s="3">
        <v>193</v>
      </c>
      <c r="X11" s="3">
        <v>176</v>
      </c>
      <c r="Y11" s="3">
        <v>124</v>
      </c>
      <c r="Z11" s="3">
        <v>250</v>
      </c>
      <c r="AA11" s="3">
        <v>47</v>
      </c>
      <c r="AB11" s="3">
        <v>324</v>
      </c>
      <c r="AC11" s="3">
        <v>374</v>
      </c>
      <c r="AD11" s="3">
        <v>95</v>
      </c>
      <c r="AE11" s="205">
        <f t="shared" si="2"/>
        <v>1774</v>
      </c>
    </row>
    <row r="12" spans="1:31" x14ac:dyDescent="0.2">
      <c r="A12" s="103" t="s">
        <v>256</v>
      </c>
      <c r="B12" s="139" t="s">
        <v>111</v>
      </c>
      <c r="C12" s="3">
        <v>1033850.14</v>
      </c>
      <c r="D12" s="3">
        <v>668726.47</v>
      </c>
      <c r="E12" s="60">
        <f>CAB!$B24</f>
        <v>87</v>
      </c>
      <c r="F12" s="3">
        <f>CAB!C24</f>
        <v>49.785714285714285</v>
      </c>
      <c r="G12" s="3">
        <f>CAB!D24</f>
        <v>74.928571428571431</v>
      </c>
      <c r="H12" s="3">
        <f>CAB!E24</f>
        <v>162.14285714285714</v>
      </c>
      <c r="I12" s="3">
        <f>CAB!F24</f>
        <v>308.42857142857144</v>
      </c>
      <c r="J12" s="3">
        <f>CAB!G24</f>
        <v>313.28571428571428</v>
      </c>
      <c r="K12" s="3">
        <f>CAB!H24</f>
        <v>338.85714285714283</v>
      </c>
      <c r="L12" s="3">
        <f>CAB!I24</f>
        <v>374.85714285714283</v>
      </c>
      <c r="M12" s="3">
        <f>CAB!J24</f>
        <v>300.69230769230768</v>
      </c>
      <c r="N12" s="3">
        <f>CAB!K24</f>
        <v>342.53571428571428</v>
      </c>
      <c r="O12" s="3">
        <f>CAB!L24</f>
        <v>476</v>
      </c>
      <c r="P12" s="3">
        <f>CAB!M24</f>
        <v>326.21428571428572</v>
      </c>
      <c r="Q12" s="205">
        <f t="shared" si="0"/>
        <v>3154.7280219780223</v>
      </c>
      <c r="R12" s="114"/>
      <c r="S12" s="3">
        <v>132</v>
      </c>
      <c r="T12" s="3">
        <v>65</v>
      </c>
      <c r="U12" s="3">
        <v>32</v>
      </c>
      <c r="V12" s="3">
        <v>24</v>
      </c>
      <c r="W12" s="3">
        <v>172</v>
      </c>
      <c r="X12" s="3">
        <v>316</v>
      </c>
      <c r="Y12" s="3">
        <v>303</v>
      </c>
      <c r="Z12" s="3">
        <v>511</v>
      </c>
      <c r="AA12" s="3">
        <v>254</v>
      </c>
      <c r="AB12" s="3">
        <v>422</v>
      </c>
      <c r="AC12" s="3">
        <v>406</v>
      </c>
      <c r="AD12" s="3">
        <v>144</v>
      </c>
      <c r="AE12" s="205">
        <f t="shared" si="2"/>
        <v>2781</v>
      </c>
    </row>
    <row r="13" spans="1:31" x14ac:dyDescent="0.2">
      <c r="A13" s="103" t="s">
        <v>336</v>
      </c>
      <c r="B13" s="139" t="s">
        <v>112</v>
      </c>
      <c r="C13" s="3">
        <v>989270.33180000004</v>
      </c>
      <c r="D13" s="3">
        <v>603064.40630000003</v>
      </c>
      <c r="E13" s="60">
        <f>CAN!$B55</f>
        <v>85.10844444444443</v>
      </c>
      <c r="F13" s="3">
        <f>CAN!C55</f>
        <v>33.439111111111103</v>
      </c>
      <c r="G13" s="3">
        <f>CAN!D55</f>
        <v>55.502173913043485</v>
      </c>
      <c r="H13" s="3">
        <f>CAN!E55</f>
        <v>130.72782608695653</v>
      </c>
      <c r="I13" s="3">
        <f>CAN!F55</f>
        <v>278.13695652173914</v>
      </c>
      <c r="J13" s="3">
        <f>CAN!G55</f>
        <v>249.83244444444446</v>
      </c>
      <c r="K13" s="3">
        <f>CAN!H55</f>
        <v>241.27913043478264</v>
      </c>
      <c r="L13" s="3">
        <f>CAN!I55</f>
        <v>270.90173913043475</v>
      </c>
      <c r="M13" s="3">
        <f>CAN!J55</f>
        <v>290.54088888888896</v>
      </c>
      <c r="N13" s="3">
        <f>CAN!K55</f>
        <v>310.3669565217391</v>
      </c>
      <c r="O13" s="3">
        <f>CAN!L55</f>
        <v>334.03739130434775</v>
      </c>
      <c r="P13" s="3">
        <f>CAN!M55</f>
        <v>205.31217391304344</v>
      </c>
      <c r="Q13" s="205">
        <f t="shared" si="0"/>
        <v>2485.1852367149754</v>
      </c>
      <c r="R13" s="114"/>
      <c r="S13" s="3">
        <v>88</v>
      </c>
      <c r="T13" s="3">
        <v>6</v>
      </c>
      <c r="U13" s="3">
        <v>18</v>
      </c>
      <c r="V13" s="3">
        <v>25</v>
      </c>
      <c r="W13" s="3">
        <v>229</v>
      </c>
      <c r="X13" s="3">
        <v>72</v>
      </c>
      <c r="Y13" s="3">
        <v>256</v>
      </c>
      <c r="Z13" s="3">
        <v>172</v>
      </c>
      <c r="AA13" s="3">
        <v>198</v>
      </c>
      <c r="AB13" s="3">
        <v>302</v>
      </c>
      <c r="AC13" s="3">
        <v>158</v>
      </c>
      <c r="AD13" s="3">
        <v>111</v>
      </c>
      <c r="AE13" s="205">
        <f t="shared" si="2"/>
        <v>1635</v>
      </c>
    </row>
    <row r="14" spans="1:31" x14ac:dyDescent="0.2">
      <c r="A14" s="103" t="s">
        <v>22</v>
      </c>
      <c r="B14" s="139" t="s">
        <v>113</v>
      </c>
      <c r="C14" s="3">
        <v>1004050.899</v>
      </c>
      <c r="D14" s="3">
        <v>645067.87800000003</v>
      </c>
      <c r="E14" s="60">
        <f>CAS!$B61</f>
        <v>27.661923076923081</v>
      </c>
      <c r="F14" s="3">
        <f>CAS!C61</f>
        <v>8.9273076923076928</v>
      </c>
      <c r="G14" s="3">
        <f>CAS!D61</f>
        <v>21.470769230769232</v>
      </c>
      <c r="H14" s="3">
        <f>CAS!E61</f>
        <v>91.790769230769229</v>
      </c>
      <c r="I14" s="3">
        <f>CAS!F61</f>
        <v>248.64076923076922</v>
      </c>
      <c r="J14" s="3">
        <f>CAS!G61</f>
        <v>267.16230769230776</v>
      </c>
      <c r="K14" s="3">
        <f>CAS!H61</f>
        <v>235.94499999999999</v>
      </c>
      <c r="L14" s="3">
        <f>CAS!I61</f>
        <v>252.22269230769231</v>
      </c>
      <c r="M14" s="3">
        <f>CAS!J61</f>
        <v>264.01346153846151</v>
      </c>
      <c r="N14" s="3">
        <f>CAS!K61</f>
        <v>286.46346153846156</v>
      </c>
      <c r="O14" s="3">
        <f>CAS!L61</f>
        <v>296.35192307692307</v>
      </c>
      <c r="P14" s="3">
        <f>CAS!M61</f>
        <v>125.94384615384617</v>
      </c>
      <c r="Q14" s="205">
        <f t="shared" si="0"/>
        <v>2126.5942307692308</v>
      </c>
      <c r="R14" s="114"/>
      <c r="S14" s="3">
        <v>43</v>
      </c>
      <c r="T14" s="3">
        <v>0</v>
      </c>
      <c r="U14" s="3">
        <v>29</v>
      </c>
      <c r="V14" s="3">
        <v>11</v>
      </c>
      <c r="W14" s="3">
        <v>192</v>
      </c>
      <c r="X14" s="3">
        <v>167</v>
      </c>
      <c r="Y14" s="3">
        <v>328</v>
      </c>
      <c r="Z14" s="3">
        <v>126</v>
      </c>
      <c r="AA14" s="3">
        <v>186</v>
      </c>
      <c r="AB14" s="3">
        <v>182</v>
      </c>
      <c r="AC14" s="3">
        <v>280</v>
      </c>
      <c r="AD14" s="3">
        <v>82</v>
      </c>
      <c r="AE14" s="205">
        <f t="shared" si="2"/>
        <v>1626</v>
      </c>
    </row>
    <row r="15" spans="1:31" x14ac:dyDescent="0.2">
      <c r="A15" s="103" t="s">
        <v>55</v>
      </c>
      <c r="B15" s="139" t="s">
        <v>114</v>
      </c>
      <c r="C15" s="3">
        <v>997917.70620000002</v>
      </c>
      <c r="D15" s="3">
        <v>620263.81649999996</v>
      </c>
      <c r="E15" s="60">
        <f>CCA!$B33</f>
        <v>52.595000000000006</v>
      </c>
      <c r="F15" s="3">
        <f>CCA!C33</f>
        <v>19.315000000000001</v>
      </c>
      <c r="G15" s="3">
        <f>CCA!D33</f>
        <v>31.184000000000005</v>
      </c>
      <c r="H15" s="3">
        <f>CCA!E33</f>
        <v>108.13333333333334</v>
      </c>
      <c r="I15" s="3">
        <f>CCA!F33</f>
        <v>247.43428571428572</v>
      </c>
      <c r="J15" s="3">
        <f>CCA!G33</f>
        <v>224.82857142857142</v>
      </c>
      <c r="K15" s="3">
        <f>CCA!H33</f>
        <v>212.28631578947372</v>
      </c>
      <c r="L15" s="3">
        <f>CCA!I33</f>
        <v>256.334</v>
      </c>
      <c r="M15" s="3">
        <f>CCA!J33</f>
        <v>244.18600000000001</v>
      </c>
      <c r="N15" s="3">
        <f>CCA!K33</f>
        <v>279.75809523809522</v>
      </c>
      <c r="O15" s="3">
        <f>CCA!L33</f>
        <v>362.49300000000005</v>
      </c>
      <c r="P15" s="3">
        <f>CCA!M33</f>
        <v>230.74105263157895</v>
      </c>
      <c r="Q15" s="205">
        <f t="shared" si="0"/>
        <v>2269.2886541353382</v>
      </c>
      <c r="R15" s="114"/>
      <c r="S15" s="3">
        <v>138</v>
      </c>
      <c r="T15" s="3">
        <v>3</v>
      </c>
      <c r="U15" s="3">
        <v>8</v>
      </c>
      <c r="V15" s="3">
        <v>7</v>
      </c>
      <c r="W15" s="3">
        <v>173</v>
      </c>
      <c r="X15" s="3">
        <v>156</v>
      </c>
      <c r="Y15" s="3">
        <v>128</v>
      </c>
      <c r="Z15" s="3">
        <v>95</v>
      </c>
      <c r="AA15" s="3">
        <v>255</v>
      </c>
      <c r="AB15" s="3">
        <v>202</v>
      </c>
      <c r="AC15" s="3">
        <v>235</v>
      </c>
      <c r="AD15" s="3">
        <v>128</v>
      </c>
      <c r="AE15" s="205">
        <f t="shared" si="2"/>
        <v>1528</v>
      </c>
    </row>
    <row r="16" spans="1:31" x14ac:dyDescent="0.2">
      <c r="A16" s="103" t="s">
        <v>596</v>
      </c>
      <c r="B16" s="139" t="s">
        <v>628</v>
      </c>
      <c r="C16" s="3">
        <v>993158</v>
      </c>
      <c r="D16" s="3">
        <v>654609</v>
      </c>
      <c r="E16" s="60"/>
      <c r="F16" s="3"/>
      <c r="G16" s="3"/>
      <c r="H16" s="3"/>
      <c r="I16" s="3"/>
      <c r="J16" s="3"/>
      <c r="K16" s="3"/>
      <c r="L16" s="3"/>
      <c r="M16" s="3"/>
      <c r="N16" s="3"/>
      <c r="O16" s="3"/>
      <c r="P16" s="3"/>
      <c r="Q16" s="205"/>
      <c r="R16" s="114"/>
      <c r="S16" s="3">
        <v>118</v>
      </c>
      <c r="T16" s="3">
        <v>0</v>
      </c>
      <c r="U16" s="3">
        <v>13</v>
      </c>
      <c r="V16" s="3">
        <v>27</v>
      </c>
      <c r="W16" s="3">
        <v>122</v>
      </c>
      <c r="X16" s="3">
        <v>103</v>
      </c>
      <c r="Y16" s="3">
        <v>233</v>
      </c>
      <c r="Z16" s="3">
        <v>231</v>
      </c>
      <c r="AA16" s="3">
        <v>68</v>
      </c>
      <c r="AB16" s="3">
        <v>119</v>
      </c>
      <c r="AC16" s="3">
        <v>372</v>
      </c>
      <c r="AD16" s="3">
        <v>92</v>
      </c>
      <c r="AE16" s="205">
        <f t="shared" si="2"/>
        <v>1498</v>
      </c>
    </row>
    <row r="17" spans="1:31" x14ac:dyDescent="0.2">
      <c r="A17" s="103" t="s">
        <v>524</v>
      </c>
      <c r="B17" s="139" t="s">
        <v>115</v>
      </c>
      <c r="C17" s="3">
        <v>994073.42</v>
      </c>
      <c r="D17" s="3">
        <v>654805.43000000005</v>
      </c>
      <c r="E17" s="60">
        <f>CCO!$B19</f>
        <v>39</v>
      </c>
      <c r="F17" s="3">
        <f>CCO!C19</f>
        <v>22.4</v>
      </c>
      <c r="G17" s="3">
        <f>CCO!D19</f>
        <v>22.6</v>
      </c>
      <c r="H17" s="3">
        <f>CCO!E19</f>
        <v>154</v>
      </c>
      <c r="I17" s="3">
        <f>CCO!F19</f>
        <v>244</v>
      </c>
      <c r="J17" s="3">
        <f>CCO!G19</f>
        <v>237</v>
      </c>
      <c r="K17" s="3">
        <f>CCO!H19</f>
        <v>295.33333333333331</v>
      </c>
      <c r="L17" s="3">
        <f>CCO!I19</f>
        <v>254.2</v>
      </c>
      <c r="M17" s="3">
        <f>CCO!J19</f>
        <v>187.6</v>
      </c>
      <c r="N17" s="3">
        <f>CCO!K19</f>
        <v>186.8</v>
      </c>
      <c r="O17" s="3">
        <f>CCO!L19</f>
        <v>302.2</v>
      </c>
      <c r="P17" s="3">
        <f>CCO!M19</f>
        <v>159.80000000000001</v>
      </c>
      <c r="Q17" s="205">
        <f t="shared" ref="Q17:Q24" si="3">SUM(E17:P17)</f>
        <v>2104.9333333333334</v>
      </c>
      <c r="R17" s="114"/>
      <c r="S17" s="3"/>
      <c r="T17" s="3"/>
      <c r="U17" s="3"/>
      <c r="V17" s="3"/>
      <c r="W17" s="3"/>
      <c r="X17" s="3"/>
      <c r="Y17" s="3"/>
      <c r="Z17" s="3"/>
      <c r="AA17" s="3"/>
      <c r="AB17" s="3"/>
      <c r="AC17" s="3"/>
      <c r="AD17" s="3"/>
      <c r="AE17" s="205"/>
    </row>
    <row r="18" spans="1:31" x14ac:dyDescent="0.2">
      <c r="A18" s="103" t="s">
        <v>20</v>
      </c>
      <c r="B18" s="139" t="s">
        <v>116</v>
      </c>
      <c r="C18" s="3">
        <v>1037450.14</v>
      </c>
      <c r="D18" s="3">
        <v>662913.8652</v>
      </c>
      <c r="E18" s="60">
        <f>CDL!$B100</f>
        <v>108.70868181818182</v>
      </c>
      <c r="F18" s="3">
        <f>CDL!C100</f>
        <v>57.517977528089894</v>
      </c>
      <c r="G18" s="3">
        <f>CDL!D100</f>
        <v>58.630359550561806</v>
      </c>
      <c r="H18" s="3">
        <f>CDL!E100</f>
        <v>166.04701123595504</v>
      </c>
      <c r="I18" s="3">
        <f>CDL!F100</f>
        <v>335.35072941176475</v>
      </c>
      <c r="J18" s="3">
        <f>CDL!G100</f>
        <v>340.63889411764717</v>
      </c>
      <c r="K18" s="3">
        <f>CDL!H100</f>
        <v>336.43763636363633</v>
      </c>
      <c r="L18" s="3">
        <f>CDL!I100</f>
        <v>357.73436363636358</v>
      </c>
      <c r="M18" s="3">
        <f>CDL!J100</f>
        <v>316.38705747126454</v>
      </c>
      <c r="N18" s="3">
        <f>CDL!K100</f>
        <v>353.69647191011239</v>
      </c>
      <c r="O18" s="3">
        <f>CDL!L100</f>
        <v>406.15737777777764</v>
      </c>
      <c r="P18" s="3">
        <f>CDL!M100</f>
        <v>310.65480898876405</v>
      </c>
      <c r="Q18" s="205">
        <f t="shared" si="3"/>
        <v>3147.9613698101193</v>
      </c>
      <c r="R18" s="114"/>
      <c r="S18" s="3">
        <v>80</v>
      </c>
      <c r="T18" s="3">
        <v>61</v>
      </c>
      <c r="U18" s="3">
        <v>27</v>
      </c>
      <c r="V18" s="3">
        <v>26</v>
      </c>
      <c r="W18" s="3">
        <v>230</v>
      </c>
      <c r="X18" s="3">
        <v>333</v>
      </c>
      <c r="Y18" s="3">
        <v>232</v>
      </c>
      <c r="Z18" s="3">
        <v>506</v>
      </c>
      <c r="AA18" s="3">
        <v>308</v>
      </c>
      <c r="AB18" s="3">
        <v>252</v>
      </c>
      <c r="AC18" s="3">
        <v>354</v>
      </c>
      <c r="AD18" s="3">
        <v>113</v>
      </c>
      <c r="AE18" s="205">
        <f t="shared" ref="AE18:AE24" si="4">SUM(S18:AD18)</f>
        <v>2522</v>
      </c>
    </row>
    <row r="19" spans="1:31" x14ac:dyDescent="0.2">
      <c r="A19" s="103" t="s">
        <v>23</v>
      </c>
      <c r="B19" s="139" t="s">
        <v>118</v>
      </c>
      <c r="C19" s="3">
        <v>1024274.82</v>
      </c>
      <c r="D19" s="3">
        <v>663701.62560000003</v>
      </c>
      <c r="E19" s="60">
        <f>CHI!$B101</f>
        <v>37.427499999999981</v>
      </c>
      <c r="F19" s="3">
        <f>CHI!C101</f>
        <v>14.253954022988504</v>
      </c>
      <c r="G19" s="3">
        <f>CHI!D101</f>
        <v>16.547976744186048</v>
      </c>
      <c r="H19" s="3">
        <f>CHI!E101</f>
        <v>90.861590909090893</v>
      </c>
      <c r="I19" s="3">
        <f>CHI!F101</f>
        <v>271.58932558139543</v>
      </c>
      <c r="J19" s="3">
        <f>CHI!G101</f>
        <v>318.08983908045963</v>
      </c>
      <c r="K19" s="3">
        <f>CHI!H101</f>
        <v>315.37613793103452</v>
      </c>
      <c r="L19" s="3">
        <f>CHI!I101</f>
        <v>342.42509090909101</v>
      </c>
      <c r="M19" s="3">
        <f>CHI!J101</f>
        <v>322.13954252873566</v>
      </c>
      <c r="N19" s="3">
        <f>CHI!K101</f>
        <v>376.03860674157306</v>
      </c>
      <c r="O19" s="3">
        <f>CHI!L101</f>
        <v>342.20144827586199</v>
      </c>
      <c r="P19" s="3">
        <f>CHI!M101</f>
        <v>171.08134252873569</v>
      </c>
      <c r="Q19" s="205">
        <f t="shared" si="3"/>
        <v>2618.0323552531522</v>
      </c>
      <c r="R19" s="114"/>
      <c r="S19" s="3">
        <v>33</v>
      </c>
      <c r="T19" s="3">
        <v>4</v>
      </c>
      <c r="U19" s="3">
        <v>17</v>
      </c>
      <c r="V19" s="3">
        <v>24</v>
      </c>
      <c r="W19" s="3">
        <v>133</v>
      </c>
      <c r="X19" s="3">
        <v>162</v>
      </c>
      <c r="Y19" s="3">
        <v>290</v>
      </c>
      <c r="Z19" s="3">
        <v>220</v>
      </c>
      <c r="AA19" s="3">
        <v>344</v>
      </c>
      <c r="AB19" s="3">
        <v>186</v>
      </c>
      <c r="AC19" s="3">
        <v>204</v>
      </c>
      <c r="AD19" s="3">
        <v>46</v>
      </c>
      <c r="AE19" s="205">
        <f t="shared" si="4"/>
        <v>1663</v>
      </c>
    </row>
    <row r="20" spans="1:31" x14ac:dyDescent="0.2">
      <c r="A20" s="103" t="s">
        <v>56</v>
      </c>
      <c r="B20" s="139" t="s">
        <v>119</v>
      </c>
      <c r="C20" s="3">
        <v>1033032.039</v>
      </c>
      <c r="D20" s="3">
        <v>684689.32290000003</v>
      </c>
      <c r="E20" s="60">
        <f>CHM!$B33</f>
        <v>173.63416666666669</v>
      </c>
      <c r="F20" s="3">
        <f>CHM!C33</f>
        <v>104.65916666666668</v>
      </c>
      <c r="G20" s="3">
        <f>CHM!D33</f>
        <v>145.02833333333334</v>
      </c>
      <c r="H20" s="3">
        <f>CHM!E33</f>
        <v>233.51249999999996</v>
      </c>
      <c r="I20" s="3">
        <f>CHM!F33</f>
        <v>377.48173913043479</v>
      </c>
      <c r="J20" s="3">
        <f>CHM!G33</f>
        <v>332.32347826086959</v>
      </c>
      <c r="K20" s="3">
        <f>CHM!H33</f>
        <v>343.07333333333332</v>
      </c>
      <c r="L20" s="3">
        <f>CHM!I33</f>
        <v>341.41666666666669</v>
      </c>
      <c r="M20" s="3">
        <f>CHM!J33</f>
        <v>300.06916666666666</v>
      </c>
      <c r="N20" s="3">
        <f>CHM!K33</f>
        <v>333.91833333333335</v>
      </c>
      <c r="O20" s="3">
        <f>CHM!L33</f>
        <v>548.95583333333332</v>
      </c>
      <c r="P20" s="3">
        <f>CHM!M33</f>
        <v>390.17333333333335</v>
      </c>
      <c r="Q20" s="205">
        <f t="shared" si="3"/>
        <v>3624.2460507246378</v>
      </c>
      <c r="R20" s="114"/>
      <c r="S20" s="3">
        <v>236</v>
      </c>
      <c r="T20" s="3">
        <v>148</v>
      </c>
      <c r="U20" s="3">
        <v>48</v>
      </c>
      <c r="V20" s="3">
        <v>39</v>
      </c>
      <c r="W20" s="3">
        <v>270</v>
      </c>
      <c r="X20" s="3">
        <v>225</v>
      </c>
      <c r="Y20" s="3">
        <v>358</v>
      </c>
      <c r="Z20" s="3">
        <v>324</v>
      </c>
      <c r="AA20" s="3">
        <v>168</v>
      </c>
      <c r="AB20" s="3">
        <v>148</v>
      </c>
      <c r="AC20" s="3">
        <v>324</v>
      </c>
      <c r="AD20" s="3">
        <v>171</v>
      </c>
      <c r="AE20" s="205">
        <f t="shared" si="4"/>
        <v>2459</v>
      </c>
    </row>
    <row r="21" spans="1:31" x14ac:dyDescent="0.2">
      <c r="A21" s="103" t="s">
        <v>24</v>
      </c>
      <c r="B21" s="139" t="s">
        <v>120</v>
      </c>
      <c r="C21" s="3">
        <v>992239.76729999995</v>
      </c>
      <c r="D21" s="3">
        <v>610996.84680000006</v>
      </c>
      <c r="E21" s="60">
        <f>CHR!$B86</f>
        <v>66.793028947368413</v>
      </c>
      <c r="F21" s="3">
        <f>CHR!C86</f>
        <v>25.534906666666657</v>
      </c>
      <c r="G21" s="3">
        <f>CHR!D86</f>
        <v>38.577068493150691</v>
      </c>
      <c r="H21" s="3">
        <f>CHR!E86</f>
        <v>95.227432432432451</v>
      </c>
      <c r="I21" s="3">
        <f>CHR!F86</f>
        <v>262.25756164383557</v>
      </c>
      <c r="J21" s="3">
        <f>CHR!G86</f>
        <v>237.18523287671238</v>
      </c>
      <c r="K21" s="3">
        <f>CHR!H86</f>
        <v>199.48221333333333</v>
      </c>
      <c r="L21" s="3">
        <f>CHR!I86</f>
        <v>249.38075675675674</v>
      </c>
      <c r="M21" s="3">
        <f>CHR!J86</f>
        <v>267.96451351351357</v>
      </c>
      <c r="N21" s="3">
        <f>CHR!K86</f>
        <v>302.7614054054053</v>
      </c>
      <c r="O21" s="3">
        <f>CHR!L86</f>
        <v>321.26988888888889</v>
      </c>
      <c r="P21" s="3">
        <f>CHR!M86</f>
        <v>175.56383783783787</v>
      </c>
      <c r="Q21" s="205">
        <f t="shared" si="3"/>
        <v>2241.9978467959022</v>
      </c>
      <c r="R21" s="114"/>
      <c r="S21" s="3">
        <v>57</v>
      </c>
      <c r="T21" s="3">
        <v>2</v>
      </c>
      <c r="U21" s="3">
        <v>5</v>
      </c>
      <c r="V21" s="3">
        <v>3</v>
      </c>
      <c r="W21" s="3">
        <v>217</v>
      </c>
      <c r="X21" s="3">
        <v>148</v>
      </c>
      <c r="Y21" s="3">
        <v>130</v>
      </c>
      <c r="Z21" s="3">
        <v>122</v>
      </c>
      <c r="AA21" s="3">
        <v>245</v>
      </c>
      <c r="AB21" s="3">
        <v>204</v>
      </c>
      <c r="AC21" s="3">
        <v>199</v>
      </c>
      <c r="AD21" s="3">
        <v>121</v>
      </c>
      <c r="AE21" s="205">
        <f t="shared" si="4"/>
        <v>1453</v>
      </c>
    </row>
    <row r="22" spans="1:31" x14ac:dyDescent="0.2">
      <c r="A22" s="103" t="s">
        <v>236</v>
      </c>
      <c r="B22" s="139" t="s">
        <v>121</v>
      </c>
      <c r="C22" s="3">
        <v>1003444.044</v>
      </c>
      <c r="D22" s="3">
        <v>629376.16540000006</v>
      </c>
      <c r="E22" s="60">
        <f>CNO!$B121</f>
        <v>48.458799999999989</v>
      </c>
      <c r="F22" s="3">
        <f>CNO!C121</f>
        <v>20.801279999999998</v>
      </c>
      <c r="G22" s="3">
        <f>CNO!D121</f>
        <v>25.007168316831677</v>
      </c>
      <c r="H22" s="3">
        <f>CNO!E121</f>
        <v>77.965019999999967</v>
      </c>
      <c r="I22" s="3">
        <f>CNO!F121</f>
        <v>247.80970297029714</v>
      </c>
      <c r="J22" s="3">
        <f>CNO!G121</f>
        <v>232.92426</v>
      </c>
      <c r="K22" s="3">
        <f>CNO!H121</f>
        <v>228.29442000000006</v>
      </c>
      <c r="L22" s="3">
        <f>CNO!I121</f>
        <v>253.62324000000004</v>
      </c>
      <c r="M22" s="3">
        <f>CNO!J121</f>
        <v>248.72981999999999</v>
      </c>
      <c r="N22" s="3">
        <f>CNO!K121</f>
        <v>317.78527272727274</v>
      </c>
      <c r="O22" s="3">
        <f>CNO!L121</f>
        <v>341.35648000000003</v>
      </c>
      <c r="P22" s="3">
        <f>CNO!M121</f>
        <v>175.86428000000001</v>
      </c>
      <c r="Q22" s="205">
        <f t="shared" si="3"/>
        <v>2218.6197440144015</v>
      </c>
      <c r="R22" s="114"/>
      <c r="S22" s="3">
        <v>59</v>
      </c>
      <c r="T22" s="3">
        <v>0</v>
      </c>
      <c r="U22" s="3">
        <v>11</v>
      </c>
      <c r="V22" s="3">
        <v>9</v>
      </c>
      <c r="W22" s="3">
        <v>72</v>
      </c>
      <c r="X22" s="3">
        <v>154</v>
      </c>
      <c r="Y22" s="3">
        <v>240</v>
      </c>
      <c r="Z22" s="3">
        <v>114</v>
      </c>
      <c r="AA22" s="3">
        <v>248</v>
      </c>
      <c r="AB22" s="3">
        <v>100</v>
      </c>
      <c r="AC22" s="3">
        <v>324</v>
      </c>
      <c r="AD22" s="3">
        <v>91</v>
      </c>
      <c r="AE22" s="205">
        <f t="shared" si="4"/>
        <v>1422</v>
      </c>
    </row>
    <row r="23" spans="1:31" x14ac:dyDescent="0.2">
      <c r="A23" s="103" t="s">
        <v>25</v>
      </c>
      <c r="B23" s="139" t="s">
        <v>122</v>
      </c>
      <c r="C23" s="3">
        <v>1027959.811</v>
      </c>
      <c r="D23" s="3">
        <v>639700.88540000003</v>
      </c>
      <c r="E23" s="60">
        <f>CNT!$B86</f>
        <v>87.845733333333314</v>
      </c>
      <c r="F23" s="3">
        <f>CNT!C86</f>
        <v>37.191424657534235</v>
      </c>
      <c r="G23" s="3">
        <f>CNT!D86</f>
        <v>45.451260273972593</v>
      </c>
      <c r="H23" s="3">
        <f>CNT!E86</f>
        <v>125.88565333333332</v>
      </c>
      <c r="I23" s="3">
        <f>CNT!F86</f>
        <v>322.38813513513514</v>
      </c>
      <c r="J23" s="3">
        <f>CNT!G86</f>
        <v>301.83262162162163</v>
      </c>
      <c r="K23" s="3">
        <f>CNT!H86</f>
        <v>305.00521621621618</v>
      </c>
      <c r="L23" s="3">
        <f>CNT!I86</f>
        <v>330.14052777777783</v>
      </c>
      <c r="M23" s="3">
        <f>CNT!J86</f>
        <v>311.69320547945205</v>
      </c>
      <c r="N23" s="3">
        <f>CNT!K86</f>
        <v>417.99296000000004</v>
      </c>
      <c r="O23" s="3">
        <f>CNT!L86</f>
        <v>491.68152631578948</v>
      </c>
      <c r="P23" s="3">
        <f>CNT!M86</f>
        <v>292.32624324324331</v>
      </c>
      <c r="Q23" s="205">
        <f t="shared" si="3"/>
        <v>3069.4345073874097</v>
      </c>
      <c r="R23" s="114"/>
      <c r="S23" s="3">
        <v>83</v>
      </c>
      <c r="T23" s="3">
        <v>1</v>
      </c>
      <c r="U23" s="3">
        <v>9</v>
      </c>
      <c r="V23" s="3">
        <v>1</v>
      </c>
      <c r="W23" s="3">
        <v>176</v>
      </c>
      <c r="X23" s="3">
        <v>254</v>
      </c>
      <c r="Y23" s="3">
        <v>216</v>
      </c>
      <c r="Z23" s="3">
        <v>253</v>
      </c>
      <c r="AA23" s="3">
        <v>275</v>
      </c>
      <c r="AB23" s="3">
        <v>181</v>
      </c>
      <c r="AC23" s="3">
        <v>378</v>
      </c>
      <c r="AD23" s="3">
        <v>87</v>
      </c>
      <c r="AE23" s="205">
        <f t="shared" si="4"/>
        <v>1914</v>
      </c>
    </row>
    <row r="24" spans="1:31" x14ac:dyDescent="0.2">
      <c r="A24" s="103" t="s">
        <v>246</v>
      </c>
      <c r="B24" s="139" t="s">
        <v>174</v>
      </c>
      <c r="C24" s="3">
        <v>1038875.915</v>
      </c>
      <c r="D24" s="3">
        <v>686064.92469999997</v>
      </c>
      <c r="E24" s="60">
        <f>CTO!$B23</f>
        <v>266.61538461538464</v>
      </c>
      <c r="F24" s="3">
        <f>CTO!C23</f>
        <v>177.53846153846155</v>
      </c>
      <c r="G24" s="3">
        <f>CTO!D23</f>
        <v>238.91666666666666</v>
      </c>
      <c r="H24" s="3">
        <f>CTO!E23</f>
        <v>336.23076923076923</v>
      </c>
      <c r="I24" s="3">
        <f>CTO!F23</f>
        <v>487.69230769230768</v>
      </c>
      <c r="J24" s="3">
        <f>CTO!G23</f>
        <v>368</v>
      </c>
      <c r="K24" s="3">
        <f>CTO!H23</f>
        <v>446.80769230769232</v>
      </c>
      <c r="L24" s="3">
        <f>CTO!I23</f>
        <v>410.66666666666669</v>
      </c>
      <c r="M24" s="3">
        <f>CTO!J23</f>
        <v>333.10714285714283</v>
      </c>
      <c r="N24" s="3">
        <f>CTO!K23</f>
        <v>338.30769230769232</v>
      </c>
      <c r="O24" s="3">
        <f>CTO!L23</f>
        <v>533.25</v>
      </c>
      <c r="P24" s="3">
        <f>CTO!M23</f>
        <v>391.5</v>
      </c>
      <c r="Q24" s="205">
        <f t="shared" si="3"/>
        <v>4328.6327838827838</v>
      </c>
      <c r="R24" s="114"/>
      <c r="S24" s="3">
        <v>361</v>
      </c>
      <c r="T24" s="3">
        <v>296</v>
      </c>
      <c r="U24" s="3">
        <v>124</v>
      </c>
      <c r="V24" s="3">
        <v>120</v>
      </c>
      <c r="W24" s="3">
        <v>364</v>
      </c>
      <c r="X24" s="3">
        <v>372</v>
      </c>
      <c r="Y24" s="3">
        <v>373</v>
      </c>
      <c r="Z24" s="3">
        <v>464</v>
      </c>
      <c r="AA24" s="3">
        <v>298</v>
      </c>
      <c r="AB24" s="3">
        <v>311</v>
      </c>
      <c r="AC24" s="3">
        <v>236</v>
      </c>
      <c r="AD24" s="3">
        <v>308</v>
      </c>
      <c r="AE24" s="205">
        <f t="shared" si="4"/>
        <v>3627</v>
      </c>
    </row>
    <row r="25" spans="1:31" x14ac:dyDescent="0.2">
      <c r="A25" s="103" t="s">
        <v>627</v>
      </c>
      <c r="B25" s="139" t="s">
        <v>629</v>
      </c>
      <c r="C25" s="3">
        <v>986116.7</v>
      </c>
      <c r="D25" s="3">
        <v>661110.19999999995</v>
      </c>
      <c r="E25" s="60"/>
      <c r="F25" s="3"/>
      <c r="G25" s="3"/>
      <c r="H25" s="3"/>
      <c r="I25" s="3"/>
      <c r="J25" s="3"/>
      <c r="K25" s="3"/>
      <c r="L25" s="3"/>
      <c r="M25" s="3"/>
      <c r="N25" s="3"/>
      <c r="O25" s="3"/>
      <c r="P25" s="3"/>
      <c r="Q25" s="205"/>
      <c r="R25" s="114"/>
      <c r="S25" s="3"/>
      <c r="T25" s="3"/>
      <c r="U25" s="3">
        <v>37</v>
      </c>
      <c r="V25" s="3">
        <v>35</v>
      </c>
      <c r="W25" s="3">
        <v>166</v>
      </c>
      <c r="X25" s="3">
        <v>193</v>
      </c>
      <c r="Y25" s="3">
        <v>364</v>
      </c>
      <c r="Z25" s="3">
        <v>222</v>
      </c>
      <c r="AA25" s="3">
        <v>189</v>
      </c>
      <c r="AB25" s="3">
        <v>190</v>
      </c>
      <c r="AC25" s="3">
        <v>173</v>
      </c>
      <c r="AD25" s="3">
        <v>106</v>
      </c>
      <c r="AE25" s="205"/>
    </row>
    <row r="26" spans="1:31" x14ac:dyDescent="0.2">
      <c r="A26" s="103" t="s">
        <v>84</v>
      </c>
      <c r="B26" s="139" t="s">
        <v>127</v>
      </c>
      <c r="C26" s="3">
        <v>993032</v>
      </c>
      <c r="D26" s="3">
        <v>656675</v>
      </c>
      <c r="E26" s="60">
        <f>CZL!$B27</f>
        <v>34.411764705882355</v>
      </c>
      <c r="F26" s="3">
        <f>CZL!C27</f>
        <v>10.388888888888889</v>
      </c>
      <c r="G26" s="3">
        <f>CZL!D27</f>
        <v>29.294117647058822</v>
      </c>
      <c r="H26" s="3">
        <f>CZL!E27</f>
        <v>121</v>
      </c>
      <c r="I26" s="3">
        <f>CZL!F27</f>
        <v>244.22222222222223</v>
      </c>
      <c r="J26" s="3">
        <f>CZL!G27</f>
        <v>262.05882352941177</v>
      </c>
      <c r="K26" s="3">
        <f>CZL!H27</f>
        <v>238.35294117647058</v>
      </c>
      <c r="L26" s="3">
        <f>CZL!I27</f>
        <v>251.6875</v>
      </c>
      <c r="M26" s="3">
        <f>CZL!J27</f>
        <v>208.11111111111111</v>
      </c>
      <c r="N26" s="3">
        <f>CZL!K27</f>
        <v>273.88235294117646</v>
      </c>
      <c r="O26" s="3">
        <f>CZL!L27</f>
        <v>324.58823529411762</v>
      </c>
      <c r="P26" s="3">
        <f>CZL!M27</f>
        <v>156.70588235294119</v>
      </c>
      <c r="Q26" s="205">
        <f t="shared" ref="Q26:Q61" si="5">SUM(E26:P26)</f>
        <v>2154.7038398692807</v>
      </c>
      <c r="R26" s="114"/>
      <c r="S26" s="3">
        <v>142</v>
      </c>
      <c r="T26" s="3">
        <v>0</v>
      </c>
      <c r="U26" s="3">
        <v>26</v>
      </c>
      <c r="V26" s="3">
        <v>28</v>
      </c>
      <c r="W26" s="3">
        <v>153</v>
      </c>
      <c r="X26" s="3">
        <v>130</v>
      </c>
      <c r="Y26" s="3">
        <v>213</v>
      </c>
      <c r="Z26" s="3">
        <v>243</v>
      </c>
      <c r="AA26" s="3">
        <v>118</v>
      </c>
      <c r="AB26" s="3">
        <v>242</v>
      </c>
      <c r="AC26" s="3">
        <v>437</v>
      </c>
      <c r="AD26" s="3">
        <v>94</v>
      </c>
      <c r="AE26" s="205">
        <f t="shared" ref="AE26:AE36" si="6">SUM(S26:AD26)</f>
        <v>1826</v>
      </c>
    </row>
    <row r="27" spans="1:31" x14ac:dyDescent="0.2">
      <c r="A27" s="103" t="s">
        <v>57</v>
      </c>
      <c r="B27" s="139" t="s">
        <v>129</v>
      </c>
      <c r="C27" s="3">
        <v>1045201.584</v>
      </c>
      <c r="D27" s="3">
        <v>672245.74710000004</v>
      </c>
      <c r="E27" s="60">
        <f>DBK!$B33</f>
        <v>230.00086956521741</v>
      </c>
      <c r="F27" s="3">
        <f>DBK!C33</f>
        <v>133.46782608695653</v>
      </c>
      <c r="G27" s="3">
        <f>DBK!D33</f>
        <v>209.46173913043478</v>
      </c>
      <c r="H27" s="3">
        <f>DBK!E33</f>
        <v>349.87363636363636</v>
      </c>
      <c r="I27" s="3">
        <f>DBK!F33</f>
        <v>488.28260869565219</v>
      </c>
      <c r="J27" s="3">
        <f>DBK!G33</f>
        <v>436.27739130434787</v>
      </c>
      <c r="K27" s="3">
        <f>DBK!H33</f>
        <v>484.67833333333328</v>
      </c>
      <c r="L27" s="3">
        <f>DBK!I33</f>
        <v>459.15500000000003</v>
      </c>
      <c r="M27" s="3">
        <f>DBK!J33</f>
        <v>359.32</v>
      </c>
      <c r="N27" s="3">
        <f>DBK!K33</f>
        <v>386.77391304347822</v>
      </c>
      <c r="O27" s="3">
        <f>DBK!L33</f>
        <v>660.71583333333331</v>
      </c>
      <c r="P27" s="3">
        <f>DBK!M33</f>
        <v>552.48083333333341</v>
      </c>
      <c r="Q27" s="205">
        <f t="shared" si="5"/>
        <v>4750.4879841897236</v>
      </c>
      <c r="R27" s="114"/>
      <c r="S27" s="3">
        <v>296</v>
      </c>
      <c r="T27" s="3">
        <v>183</v>
      </c>
      <c r="U27" s="3">
        <v>133</v>
      </c>
      <c r="V27" s="3">
        <v>101</v>
      </c>
      <c r="W27" s="3">
        <v>337</v>
      </c>
      <c r="X27" s="3">
        <v>479</v>
      </c>
      <c r="Y27" s="3">
        <v>640</v>
      </c>
      <c r="Z27" s="3">
        <v>605</v>
      </c>
      <c r="AA27" s="3">
        <v>335</v>
      </c>
      <c r="AB27" s="3">
        <v>409</v>
      </c>
      <c r="AC27" s="3">
        <v>439</v>
      </c>
      <c r="AD27" s="3">
        <v>334</v>
      </c>
      <c r="AE27" s="205">
        <f t="shared" si="6"/>
        <v>4291</v>
      </c>
    </row>
    <row r="28" spans="1:31" x14ac:dyDescent="0.2">
      <c r="A28" s="103" t="s">
        <v>28</v>
      </c>
      <c r="B28" s="139" t="s">
        <v>130</v>
      </c>
      <c r="C28" s="3">
        <v>991286.03</v>
      </c>
      <c r="D28" s="3">
        <v>656842.80000000005</v>
      </c>
      <c r="E28" s="60">
        <f>DHT!$B50</f>
        <v>32.945</v>
      </c>
      <c r="F28" s="3">
        <f>DHT!C50</f>
        <v>14.922500000000003</v>
      </c>
      <c r="G28" s="3">
        <f>DHT!D50</f>
        <v>18.737073170731705</v>
      </c>
      <c r="H28" s="3">
        <f>DHT!E50</f>
        <v>82.319512195121945</v>
      </c>
      <c r="I28" s="3">
        <f>DHT!F50</f>
        <v>226.6580487804878</v>
      </c>
      <c r="J28" s="3">
        <f>DHT!G50</f>
        <v>219.29365853658538</v>
      </c>
      <c r="K28" s="3">
        <f>DHT!H50</f>
        <v>192.21463414634147</v>
      </c>
      <c r="L28" s="3">
        <f>DHT!I50</f>
        <v>192.57902439024392</v>
      </c>
      <c r="M28" s="3">
        <f>DHT!J50</f>
        <v>216.91219512195124</v>
      </c>
      <c r="N28" s="3">
        <f>DHT!K50</f>
        <v>252.42585365853657</v>
      </c>
      <c r="O28" s="3">
        <f>DHT!L50</f>
        <v>256.17560975609757</v>
      </c>
      <c r="P28" s="3">
        <f>DHT!M50</f>
        <v>135.2419512195122</v>
      </c>
      <c r="Q28" s="205">
        <f t="shared" si="5"/>
        <v>1840.42506097561</v>
      </c>
      <c r="R28" s="114"/>
      <c r="S28" s="3">
        <v>124</v>
      </c>
      <c r="T28" s="3">
        <v>0</v>
      </c>
      <c r="U28" s="3">
        <v>34</v>
      </c>
      <c r="V28" s="3">
        <v>36</v>
      </c>
      <c r="W28" s="3">
        <v>169</v>
      </c>
      <c r="X28" s="3">
        <v>109</v>
      </c>
      <c r="Y28" s="3">
        <v>126</v>
      </c>
      <c r="Z28" s="3">
        <v>231</v>
      </c>
      <c r="AA28" s="3">
        <v>48</v>
      </c>
      <c r="AB28" s="3">
        <v>313</v>
      </c>
      <c r="AC28" s="3">
        <v>362</v>
      </c>
      <c r="AD28" s="3">
        <v>90</v>
      </c>
      <c r="AE28" s="205">
        <f t="shared" si="6"/>
        <v>1642</v>
      </c>
    </row>
    <row r="29" spans="1:31" x14ac:dyDescent="0.2">
      <c r="A29" s="103" t="s">
        <v>29</v>
      </c>
      <c r="B29" s="139" t="s">
        <v>131</v>
      </c>
      <c r="C29" s="3">
        <v>1001476.851</v>
      </c>
      <c r="D29" s="3">
        <v>646756.67409999995</v>
      </c>
      <c r="E29" s="60">
        <f>EMH!$B128</f>
        <v>24.683857142857146</v>
      </c>
      <c r="F29" s="3">
        <f>EMH!C128</f>
        <v>11.806000000000003</v>
      </c>
      <c r="G29" s="3">
        <f>EMH!D128</f>
        <v>13.477000000000002</v>
      </c>
      <c r="H29" s="3">
        <f>EMH!E128</f>
        <v>86.152927536231871</v>
      </c>
      <c r="I29" s="3">
        <f>EMH!F128</f>
        <v>241.50504347826083</v>
      </c>
      <c r="J29" s="3">
        <f>EMH!G128</f>
        <v>251.24776811594205</v>
      </c>
      <c r="K29" s="3">
        <f>EMH!H128</f>
        <v>242.60534285714292</v>
      </c>
      <c r="L29" s="3">
        <f>EMH!I128</f>
        <v>242.35382857142852</v>
      </c>
      <c r="M29" s="3">
        <f>EMH!J128</f>
        <v>256.91348571428574</v>
      </c>
      <c r="N29" s="3">
        <f>EMH!K128</f>
        <v>311.34594202898558</v>
      </c>
      <c r="O29" s="3">
        <f>EMH!L128</f>
        <v>282.98750724637682</v>
      </c>
      <c r="P29" s="3">
        <f>EMH!M128</f>
        <v>117.43550724637683</v>
      </c>
      <c r="Q29" s="205">
        <f t="shared" si="5"/>
        <v>2082.5142099378882</v>
      </c>
      <c r="R29" s="114"/>
      <c r="S29" s="3">
        <v>80</v>
      </c>
      <c r="T29" s="3">
        <v>0</v>
      </c>
      <c r="U29" s="3">
        <v>18</v>
      </c>
      <c r="V29" s="3">
        <v>17</v>
      </c>
      <c r="W29" s="3">
        <v>140</v>
      </c>
      <c r="X29" s="3">
        <v>182</v>
      </c>
      <c r="Y29" s="3">
        <v>372</v>
      </c>
      <c r="Z29" s="3">
        <v>187</v>
      </c>
      <c r="AA29" s="3">
        <v>75</v>
      </c>
      <c r="AB29" s="3">
        <v>196</v>
      </c>
      <c r="AC29" s="3">
        <v>167</v>
      </c>
      <c r="AD29" s="3">
        <v>89</v>
      </c>
      <c r="AE29" s="205">
        <f t="shared" si="6"/>
        <v>1523</v>
      </c>
    </row>
    <row r="30" spans="1:31" x14ac:dyDescent="0.2">
      <c r="A30" s="103" t="s">
        <v>30</v>
      </c>
      <c r="B30" s="139" t="s">
        <v>132</v>
      </c>
      <c r="C30" s="3">
        <v>1041937.583</v>
      </c>
      <c r="D30" s="3">
        <v>656092.13749999995</v>
      </c>
      <c r="E30" s="60">
        <f>ESC!$B85</f>
        <v>132.69453521126761</v>
      </c>
      <c r="F30" s="3">
        <f>ESC!C85</f>
        <v>79.399287671232869</v>
      </c>
      <c r="G30" s="3">
        <f>ESC!D85</f>
        <v>79.282351351351352</v>
      </c>
      <c r="H30" s="3">
        <f>ESC!E85</f>
        <v>197.94291666666669</v>
      </c>
      <c r="I30" s="3">
        <f>ESC!F85</f>
        <v>359.81271428571421</v>
      </c>
      <c r="J30" s="3">
        <f>ESC!G85</f>
        <v>336.81087671232882</v>
      </c>
      <c r="K30" s="3">
        <f>ESC!H85</f>
        <v>349.63527777777779</v>
      </c>
      <c r="L30" s="3">
        <f>ESC!I85</f>
        <v>329.90312676056345</v>
      </c>
      <c r="M30" s="3">
        <f>ESC!J85</f>
        <v>281.70188571428577</v>
      </c>
      <c r="N30" s="3">
        <f>ESC!K85</f>
        <v>328.43428571428564</v>
      </c>
      <c r="O30" s="3">
        <f>ESC!L85</f>
        <v>472.91948571428571</v>
      </c>
      <c r="P30" s="3">
        <f>ESC!M85</f>
        <v>350.95504225352107</v>
      </c>
      <c r="Q30" s="205">
        <f t="shared" si="5"/>
        <v>3299.491785833281</v>
      </c>
      <c r="R30" s="114"/>
      <c r="S30" s="3">
        <v>147</v>
      </c>
      <c r="T30" s="3">
        <v>95</v>
      </c>
      <c r="U30" s="3">
        <v>46</v>
      </c>
      <c r="V30" s="3">
        <v>67</v>
      </c>
      <c r="W30" s="3">
        <v>153</v>
      </c>
      <c r="X30" s="3">
        <v>324</v>
      </c>
      <c r="Y30" s="3">
        <v>360</v>
      </c>
      <c r="Z30" s="3">
        <v>504</v>
      </c>
      <c r="AA30" s="3">
        <v>255</v>
      </c>
      <c r="AB30" s="3">
        <v>172</v>
      </c>
      <c r="AC30" s="3">
        <v>339</v>
      </c>
      <c r="AD30" s="3">
        <v>164</v>
      </c>
      <c r="AE30" s="205">
        <f t="shared" si="6"/>
        <v>2626</v>
      </c>
    </row>
    <row r="31" spans="1:31" x14ac:dyDescent="0.2">
      <c r="A31" s="103" t="s">
        <v>51</v>
      </c>
      <c r="B31" s="139" t="s">
        <v>133</v>
      </c>
      <c r="C31" s="3">
        <v>1040295</v>
      </c>
      <c r="D31" s="3">
        <v>680911</v>
      </c>
      <c r="E31" s="60">
        <f>EZA!$B35</f>
        <v>271.56319999999999</v>
      </c>
      <c r="F31" s="3">
        <f>EZA!C35</f>
        <v>182.54240000000001</v>
      </c>
      <c r="G31" s="3">
        <f>EZA!D35</f>
        <v>260.1816</v>
      </c>
      <c r="H31" s="3">
        <f>EZA!E35</f>
        <v>362.67040000000003</v>
      </c>
      <c r="I31" s="3">
        <f>EZA!F35</f>
        <v>484.35040000000004</v>
      </c>
      <c r="J31" s="3">
        <f>EZA!G35</f>
        <v>387.72230769230765</v>
      </c>
      <c r="K31" s="3">
        <f>EZA!H35</f>
        <v>479.70480000000003</v>
      </c>
      <c r="L31" s="3">
        <f>EZA!I35</f>
        <v>476.28559999999999</v>
      </c>
      <c r="M31" s="3">
        <f>EZA!J35</f>
        <v>340.95769230769235</v>
      </c>
      <c r="N31" s="3">
        <f>EZA!K35</f>
        <v>326.28000000000003</v>
      </c>
      <c r="O31" s="3">
        <f>EZA!L35</f>
        <v>631.04538461538459</v>
      </c>
      <c r="P31" s="3">
        <f>EZA!M35</f>
        <v>610.69461538461542</v>
      </c>
      <c r="Q31" s="205">
        <f t="shared" si="5"/>
        <v>4813.9984000000013</v>
      </c>
      <c r="R31" s="114"/>
      <c r="S31" s="3">
        <v>336</v>
      </c>
      <c r="T31" s="3">
        <v>218</v>
      </c>
      <c r="U31" s="3">
        <v>158</v>
      </c>
      <c r="V31" s="3">
        <v>103</v>
      </c>
      <c r="W31" s="3">
        <v>440</v>
      </c>
      <c r="X31" s="3">
        <v>384</v>
      </c>
      <c r="Y31" s="3">
        <v>435</v>
      </c>
      <c r="Z31" s="3">
        <v>593</v>
      </c>
      <c r="AA31" s="3">
        <v>356</v>
      </c>
      <c r="AB31" s="3">
        <v>357</v>
      </c>
      <c r="AC31" s="3">
        <v>417</v>
      </c>
      <c r="AD31" s="3">
        <v>291</v>
      </c>
      <c r="AE31" s="205">
        <f t="shared" si="6"/>
        <v>4088</v>
      </c>
    </row>
    <row r="32" spans="1:31" x14ac:dyDescent="0.2">
      <c r="A32" s="103" t="s">
        <v>16</v>
      </c>
      <c r="B32" s="139" t="s">
        <v>134</v>
      </c>
      <c r="C32" s="3">
        <v>991664.02</v>
      </c>
      <c r="D32" s="3">
        <v>659468.14</v>
      </c>
      <c r="E32" s="60">
        <f>FAA!$B54</f>
        <v>37.966711111111103</v>
      </c>
      <c r="F32" s="3">
        <f>FAA!C54</f>
        <v>17.586177777777781</v>
      </c>
      <c r="G32" s="3">
        <f>FAA!D54</f>
        <v>26.252622222222222</v>
      </c>
      <c r="H32" s="3">
        <f>FAA!E54</f>
        <v>88.4464090909091</v>
      </c>
      <c r="I32" s="3">
        <f>FAA!F54</f>
        <v>245.04469767441859</v>
      </c>
      <c r="J32" s="3">
        <f>FAA!G54</f>
        <v>220.05381395348834</v>
      </c>
      <c r="K32" s="3">
        <f>FAA!H54</f>
        <v>206.60331818181814</v>
      </c>
      <c r="L32" s="3">
        <f>FAA!I54</f>
        <v>208.69581818181823</v>
      </c>
      <c r="M32" s="3">
        <f>FAA!J54</f>
        <v>223.15318181818182</v>
      </c>
      <c r="N32" s="3">
        <f>FAA!K54</f>
        <v>263.22886363636366</v>
      </c>
      <c r="O32" s="3">
        <f>FAA!L54</f>
        <v>259.80631818181814</v>
      </c>
      <c r="P32" s="3">
        <f>FAA!M54</f>
        <v>132.7965909090909</v>
      </c>
      <c r="Q32" s="205">
        <f t="shared" si="5"/>
        <v>1929.6345227390179</v>
      </c>
      <c r="R32" s="114"/>
      <c r="S32" s="3">
        <v>109</v>
      </c>
      <c r="T32" s="3">
        <v>0</v>
      </c>
      <c r="U32" s="3">
        <v>29</v>
      </c>
      <c r="V32" s="3">
        <v>38</v>
      </c>
      <c r="W32" s="3">
        <v>178</v>
      </c>
      <c r="X32" s="3">
        <v>155</v>
      </c>
      <c r="Y32" s="3">
        <v>100</v>
      </c>
      <c r="Z32" s="3">
        <v>245</v>
      </c>
      <c r="AA32" s="3">
        <v>57</v>
      </c>
      <c r="AB32" s="3">
        <v>237</v>
      </c>
      <c r="AC32" s="3">
        <v>348</v>
      </c>
      <c r="AD32" s="3">
        <v>4</v>
      </c>
      <c r="AE32" s="205">
        <f t="shared" si="6"/>
        <v>1500</v>
      </c>
    </row>
    <row r="33" spans="1:31" x14ac:dyDescent="0.2">
      <c r="A33" s="103" t="s">
        <v>288</v>
      </c>
      <c r="B33" s="139" t="s">
        <v>136</v>
      </c>
      <c r="C33" s="3">
        <v>1019241.13</v>
      </c>
      <c r="D33" s="3">
        <v>641044.43999999994</v>
      </c>
      <c r="E33" s="60">
        <f>FTO!$B35</f>
        <v>38.244166666666665</v>
      </c>
      <c r="F33" s="3">
        <f>FTO!C35</f>
        <v>15.603333333333333</v>
      </c>
      <c r="G33" s="3">
        <f>FTO!D35</f>
        <v>37.421599999999998</v>
      </c>
      <c r="H33" s="3">
        <f>FTO!E35</f>
        <v>108.92479999999999</v>
      </c>
      <c r="I33" s="3">
        <f>FTO!F35</f>
        <v>249.28153846153845</v>
      </c>
      <c r="J33" s="3">
        <f>FTO!G35</f>
        <v>264.83846153846156</v>
      </c>
      <c r="K33" s="3">
        <f>FTO!H35</f>
        <v>254.97307692307692</v>
      </c>
      <c r="L33" s="3">
        <f>FTO!I35</f>
        <v>273.00384615384615</v>
      </c>
      <c r="M33" s="3">
        <f>FTO!J35</f>
        <v>248.39599999999999</v>
      </c>
      <c r="N33" s="3">
        <f>FTO!K35</f>
        <v>268.96384615384619</v>
      </c>
      <c r="O33" s="3">
        <f>FTO!L35</f>
        <v>356.4538461538462</v>
      </c>
      <c r="P33" s="3">
        <f>FTO!M35</f>
        <v>208.00846153846155</v>
      </c>
      <c r="Q33" s="205">
        <f t="shared" si="5"/>
        <v>2324.112976923077</v>
      </c>
      <c r="R33" s="114"/>
      <c r="S33" s="3">
        <v>105</v>
      </c>
      <c r="T33" s="3">
        <v>0</v>
      </c>
      <c r="U33" s="3">
        <v>10</v>
      </c>
      <c r="V33" s="3">
        <v>2</v>
      </c>
      <c r="W33" s="3">
        <v>168</v>
      </c>
      <c r="X33" s="3">
        <v>134</v>
      </c>
      <c r="Y33" s="3">
        <v>332</v>
      </c>
      <c r="Z33" s="3">
        <v>201</v>
      </c>
      <c r="AA33" s="3">
        <v>249</v>
      </c>
      <c r="AB33" s="3">
        <v>164</v>
      </c>
      <c r="AC33" s="3">
        <v>332</v>
      </c>
      <c r="AD33" s="3">
        <v>117</v>
      </c>
      <c r="AE33" s="205">
        <f t="shared" si="6"/>
        <v>1814</v>
      </c>
    </row>
    <row r="34" spans="1:31" x14ac:dyDescent="0.2">
      <c r="A34" s="103" t="s">
        <v>630</v>
      </c>
      <c r="B34" s="139" t="s">
        <v>593</v>
      </c>
      <c r="C34" s="3">
        <v>1026085</v>
      </c>
      <c r="D34" s="3">
        <v>612632.17000000004</v>
      </c>
      <c r="E34" s="60">
        <f>FTS!$B36</f>
        <v>102.34577582242274</v>
      </c>
      <c r="F34" s="3">
        <f>FTS!C36</f>
        <v>38.879352336883663</v>
      </c>
      <c r="G34" s="3">
        <f>FTS!D36</f>
        <v>56.025873653570336</v>
      </c>
      <c r="H34" s="3">
        <f>FTS!E36</f>
        <v>147.46114946139383</v>
      </c>
      <c r="I34" s="3">
        <f>FTS!F36</f>
        <v>333.07605814879156</v>
      </c>
      <c r="J34" s="3">
        <f>FTS!G36</f>
        <v>293.14820852289705</v>
      </c>
      <c r="K34" s="3">
        <f>FTS!H36</f>
        <v>339.6266858026342</v>
      </c>
      <c r="L34" s="3">
        <f>FTS!I36</f>
        <v>355.36058456148231</v>
      </c>
      <c r="M34" s="3">
        <f>FTS!J36</f>
        <v>301.99580583385529</v>
      </c>
      <c r="N34" s="3">
        <f>FTS!K36</f>
        <v>312.77192811144806</v>
      </c>
      <c r="O34" s="3">
        <f>FTS!L36</f>
        <v>590.89418052076064</v>
      </c>
      <c r="P34" s="3">
        <f>FTS!M36</f>
        <v>373.76379215042101</v>
      </c>
      <c r="Q34" s="205">
        <f t="shared" si="5"/>
        <v>3245.3493949265608</v>
      </c>
      <c r="R34" s="114"/>
      <c r="S34" s="3">
        <v>273.81</v>
      </c>
      <c r="T34" s="3">
        <v>16.510000000000002</v>
      </c>
      <c r="U34" s="3">
        <v>42.42</v>
      </c>
      <c r="V34" s="3">
        <v>49.02</v>
      </c>
      <c r="W34" s="3">
        <v>239.78</v>
      </c>
      <c r="X34" s="3">
        <v>300.75</v>
      </c>
      <c r="Y34" s="3">
        <v>386.59</v>
      </c>
      <c r="Z34" s="3">
        <v>267.97000000000003</v>
      </c>
      <c r="AA34" s="3">
        <v>506.49</v>
      </c>
      <c r="AB34" s="3">
        <v>145.28</v>
      </c>
      <c r="AC34" s="3">
        <v>464.07</v>
      </c>
      <c r="AD34" s="3">
        <v>120.4</v>
      </c>
      <c r="AE34" s="205">
        <f t="shared" si="6"/>
        <v>2813.0900000000006</v>
      </c>
    </row>
    <row r="35" spans="1:31" x14ac:dyDescent="0.2">
      <c r="A35" s="103" t="s">
        <v>58</v>
      </c>
      <c r="B35" s="139" t="s">
        <v>137</v>
      </c>
      <c r="C35" s="3">
        <v>979762.87849999999</v>
      </c>
      <c r="D35" s="3">
        <v>608251.06359999999</v>
      </c>
      <c r="E35" s="60">
        <f>GAD!$B33</f>
        <v>56.418260869565209</v>
      </c>
      <c r="F35" s="3">
        <f>GAD!C33</f>
        <v>18.498260869565218</v>
      </c>
      <c r="G35" s="3">
        <f>GAD!D33</f>
        <v>46.104347826086958</v>
      </c>
      <c r="H35" s="3">
        <f>GAD!E33</f>
        <v>135.08086956521737</v>
      </c>
      <c r="I35" s="3">
        <f>GAD!F33</f>
        <v>256.37181818181818</v>
      </c>
      <c r="J35" s="3">
        <f>GAD!G33</f>
        <v>205.65826086956523</v>
      </c>
      <c r="K35" s="3">
        <f>GAD!H33</f>
        <v>204.38086956521741</v>
      </c>
      <c r="L35" s="3">
        <f>GAD!I33</f>
        <v>237.29913043478263</v>
      </c>
      <c r="M35" s="3">
        <f>GAD!J33</f>
        <v>231.28363636363636</v>
      </c>
      <c r="N35" s="3">
        <f>GAD!K33</f>
        <v>278.41500000000002</v>
      </c>
      <c r="O35" s="3">
        <f>GAD!L33</f>
        <v>301.62434782608699</v>
      </c>
      <c r="P35" s="3">
        <f>GAD!M33</f>
        <v>158.7775</v>
      </c>
      <c r="Q35" s="205">
        <f t="shared" si="5"/>
        <v>2129.9123023715415</v>
      </c>
      <c r="R35" s="114"/>
      <c r="S35" s="3">
        <v>82</v>
      </c>
      <c r="T35" s="3">
        <v>2</v>
      </c>
      <c r="U35" s="3">
        <v>12</v>
      </c>
      <c r="V35" s="3">
        <v>19</v>
      </c>
      <c r="W35" s="3">
        <v>172</v>
      </c>
      <c r="X35" s="3">
        <v>92</v>
      </c>
      <c r="Y35" s="3">
        <v>160</v>
      </c>
      <c r="Z35" s="3">
        <v>123</v>
      </c>
      <c r="AA35" s="3">
        <v>125</v>
      </c>
      <c r="AB35" s="3">
        <v>211</v>
      </c>
      <c r="AC35" s="3">
        <v>267</v>
      </c>
      <c r="AD35" s="3">
        <v>69</v>
      </c>
      <c r="AE35" s="205">
        <f t="shared" si="6"/>
        <v>1334</v>
      </c>
    </row>
    <row r="36" spans="1:31" x14ac:dyDescent="0.2">
      <c r="A36" s="103" t="s">
        <v>405</v>
      </c>
      <c r="B36" s="139" t="s">
        <v>615</v>
      </c>
      <c r="C36" s="3">
        <v>1039605.52</v>
      </c>
      <c r="D36" s="3">
        <v>625076.42000000004</v>
      </c>
      <c r="E36" s="60">
        <f>GAL!$B59</f>
        <v>57.881559999999993</v>
      </c>
      <c r="F36" s="3">
        <f>GAL!C59</f>
        <v>18.371560000000002</v>
      </c>
      <c r="G36" s="3">
        <f>GAL!D59</f>
        <v>25.250519999999998</v>
      </c>
      <c r="H36" s="3">
        <f>GAL!E59</f>
        <v>108.32047999999999</v>
      </c>
      <c r="I36" s="3">
        <f>GAL!F59</f>
        <v>261.08335999999997</v>
      </c>
      <c r="J36" s="3">
        <f>GAL!G59</f>
        <v>332.75704000000007</v>
      </c>
      <c r="K36" s="3">
        <f>GAL!H59</f>
        <v>325.99164000000002</v>
      </c>
      <c r="L36" s="3">
        <f>GAL!I59</f>
        <v>373.17248000000006</v>
      </c>
      <c r="M36" s="3">
        <f>GAL!J59</f>
        <v>309.36352000000005</v>
      </c>
      <c r="N36" s="3">
        <f>GAL!K59</f>
        <v>371.37139999999994</v>
      </c>
      <c r="O36" s="3">
        <f>GAL!L59</f>
        <v>490.08203999999984</v>
      </c>
      <c r="P36" s="3">
        <f>GAL!M59</f>
        <v>277.06135999999992</v>
      </c>
      <c r="Q36" s="205">
        <f t="shared" si="5"/>
        <v>2950.7069599999995</v>
      </c>
      <c r="R36" s="114"/>
      <c r="S36" s="3">
        <v>94.49</v>
      </c>
      <c r="T36" s="3">
        <v>12.45</v>
      </c>
      <c r="U36" s="3">
        <v>17.27</v>
      </c>
      <c r="V36" s="3">
        <v>24.64</v>
      </c>
      <c r="W36" s="3">
        <v>138.93</v>
      </c>
      <c r="X36" s="3">
        <v>364.47</v>
      </c>
      <c r="Y36" s="3">
        <v>457.96</v>
      </c>
      <c r="Z36" s="3">
        <v>430.29</v>
      </c>
      <c r="AA36" s="3">
        <v>592.86</v>
      </c>
      <c r="AB36" s="3">
        <v>218.69</v>
      </c>
      <c r="AC36" s="3">
        <v>525.52</v>
      </c>
      <c r="AD36" s="3">
        <v>68.58</v>
      </c>
      <c r="AE36" s="205">
        <f t="shared" si="6"/>
        <v>2946.15</v>
      </c>
    </row>
    <row r="37" spans="1:31" x14ac:dyDescent="0.2">
      <c r="A37" s="103" t="s">
        <v>31</v>
      </c>
      <c r="B37" s="139" t="s">
        <v>138</v>
      </c>
      <c r="C37" s="3">
        <v>1007454.88</v>
      </c>
      <c r="D37" s="3">
        <v>643528.94559999998</v>
      </c>
      <c r="E37" s="60">
        <f>GAM!$B152</f>
        <v>35.491226277372249</v>
      </c>
      <c r="F37" s="3">
        <f>GAM!C152</f>
        <v>15.525970802919694</v>
      </c>
      <c r="G37" s="3">
        <f>GAM!D152</f>
        <v>17.216102189781015</v>
      </c>
      <c r="H37" s="3">
        <f>GAM!E152</f>
        <v>80.419478873239427</v>
      </c>
      <c r="I37" s="3">
        <f>GAM!F152</f>
        <v>253.32142253521121</v>
      </c>
      <c r="J37" s="3">
        <f>GAM!G152</f>
        <v>251.35579014084507</v>
      </c>
      <c r="K37" s="3">
        <f>GAM!H152</f>
        <v>246.70903496503487</v>
      </c>
      <c r="L37" s="3">
        <f>GAM!I152</f>
        <v>258.18432857142852</v>
      </c>
      <c r="M37" s="3">
        <f>GAM!J152</f>
        <v>254.08465714285714</v>
      </c>
      <c r="N37" s="3">
        <f>GAM!K152</f>
        <v>301.65787857142868</v>
      </c>
      <c r="O37" s="3">
        <f>GAM!L152</f>
        <v>302.70051428571418</v>
      </c>
      <c r="P37" s="3">
        <f>GAM!M152</f>
        <v>143.55781428571433</v>
      </c>
      <c r="Q37" s="205">
        <f t="shared" si="5"/>
        <v>2160.2242186415465</v>
      </c>
      <c r="R37" s="114"/>
      <c r="S37" s="3">
        <v>20</v>
      </c>
      <c r="T37" s="3">
        <v>0</v>
      </c>
      <c r="U37" s="3">
        <v>64</v>
      </c>
      <c r="V37" s="3">
        <v>8</v>
      </c>
      <c r="W37" s="3">
        <v>194</v>
      </c>
      <c r="X37" s="3">
        <v>179</v>
      </c>
      <c r="Y37" s="3">
        <v>279</v>
      </c>
      <c r="Z37" s="3">
        <v>126</v>
      </c>
      <c r="AA37" s="3">
        <v>166</v>
      </c>
      <c r="AB37" s="3">
        <v>198</v>
      </c>
      <c r="AC37" s="3">
        <v>291</v>
      </c>
      <c r="AD37" s="3">
        <v>71</v>
      </c>
      <c r="AE37" s="205">
        <f t="shared" ref="AE37:AE53" si="7">SUM(S37:AD37)</f>
        <v>1596</v>
      </c>
    </row>
    <row r="38" spans="1:31" x14ac:dyDescent="0.2">
      <c r="A38" s="103" t="s">
        <v>299</v>
      </c>
      <c r="B38" s="139" t="s">
        <v>139</v>
      </c>
      <c r="C38" s="3">
        <v>1024588</v>
      </c>
      <c r="D38" s="3">
        <v>618565.41740000003</v>
      </c>
      <c r="E38" s="60">
        <f>GAT!$B128</f>
        <v>86.703813445378145</v>
      </c>
      <c r="F38" s="3">
        <f>GAT!C128</f>
        <v>43.522571428571425</v>
      </c>
      <c r="G38" s="3">
        <f>GAT!D128</f>
        <v>46.008907563025197</v>
      </c>
      <c r="H38" s="3">
        <f>GAT!E128</f>
        <v>130.18186440677971</v>
      </c>
      <c r="I38" s="3">
        <f>GAT!F128</f>
        <v>301.55500840336134</v>
      </c>
      <c r="J38" s="3">
        <f>GAT!G128</f>
        <v>279.87422033898304</v>
      </c>
      <c r="K38" s="3">
        <f>GAT!H128</f>
        <v>310.31991186440678</v>
      </c>
      <c r="L38" s="3">
        <f>GAT!I128</f>
        <v>327.25891525423719</v>
      </c>
      <c r="M38" s="3">
        <f>GAT!J128</f>
        <v>283.7353949579832</v>
      </c>
      <c r="N38" s="3">
        <f>GAT!K128</f>
        <v>373.54334453781519</v>
      </c>
      <c r="O38" s="3">
        <f>GAT!L128</f>
        <v>491.71174576271198</v>
      </c>
      <c r="P38" s="3">
        <f>GAT!M128</f>
        <v>293.93089830508467</v>
      </c>
      <c r="Q38" s="205">
        <f t="shared" si="5"/>
        <v>2968.3465962683381</v>
      </c>
      <c r="R38" s="114"/>
      <c r="S38" s="3">
        <v>106</v>
      </c>
      <c r="T38" s="3">
        <v>12</v>
      </c>
      <c r="U38" s="3">
        <v>19</v>
      </c>
      <c r="V38" s="3">
        <v>21</v>
      </c>
      <c r="W38" s="3">
        <v>110</v>
      </c>
      <c r="X38" s="3">
        <v>321</v>
      </c>
      <c r="Y38" s="3">
        <v>329</v>
      </c>
      <c r="Z38" s="3">
        <v>170</v>
      </c>
      <c r="AA38" s="3">
        <v>423</v>
      </c>
      <c r="AB38" s="3">
        <v>126</v>
      </c>
      <c r="AC38" s="3">
        <v>456</v>
      </c>
      <c r="AD38" s="3">
        <v>126</v>
      </c>
      <c r="AE38" s="205">
        <f t="shared" si="7"/>
        <v>2219</v>
      </c>
    </row>
    <row r="39" spans="1:31" x14ac:dyDescent="0.2">
      <c r="A39" s="103" t="s">
        <v>631</v>
      </c>
      <c r="B39" s="139" t="s">
        <v>140</v>
      </c>
      <c r="C39" s="3">
        <v>999855.91</v>
      </c>
      <c r="D39" s="3">
        <v>649164</v>
      </c>
      <c r="E39" s="60">
        <f>GOL!$B32</f>
        <v>17.360869565217392</v>
      </c>
      <c r="F39" s="3">
        <f>GOL!C32</f>
        <v>6.9878260869565221</v>
      </c>
      <c r="G39" s="3">
        <f>GOL!D32</f>
        <v>12.414782608695653</v>
      </c>
      <c r="H39" s="3">
        <f>GOL!E32</f>
        <v>96.641739130434786</v>
      </c>
      <c r="I39" s="3">
        <f>GOL!F32</f>
        <v>226.31217391304349</v>
      </c>
      <c r="J39" s="3">
        <f>GOL!G32</f>
        <v>223.21565217391304</v>
      </c>
      <c r="K39" s="3">
        <f>GOL!H32</f>
        <v>240.14608695652171</v>
      </c>
      <c r="L39" s="3">
        <f>GOL!I32</f>
        <v>219.09826086956522</v>
      </c>
      <c r="M39" s="3">
        <f>GOL!J32</f>
        <v>210.3008695652174</v>
      </c>
      <c r="N39" s="3">
        <f>GOL!K32</f>
        <v>243.66909090909087</v>
      </c>
      <c r="O39" s="3">
        <f>GOL!L32</f>
        <v>254.77043478260867</v>
      </c>
      <c r="P39" s="3">
        <f>GOL!M32</f>
        <v>112.91181818181818</v>
      </c>
      <c r="Q39" s="205">
        <f t="shared" si="5"/>
        <v>1863.8296047430831</v>
      </c>
      <c r="R39" s="114"/>
      <c r="S39" s="3">
        <v>61</v>
      </c>
      <c r="T39" s="3">
        <v>0</v>
      </c>
      <c r="U39" s="3">
        <v>15</v>
      </c>
      <c r="V39" s="3">
        <v>23</v>
      </c>
      <c r="W39" s="3">
        <v>138</v>
      </c>
      <c r="X39" s="3">
        <v>176</v>
      </c>
      <c r="Y39" s="3">
        <v>303</v>
      </c>
      <c r="Z39" s="3">
        <v>195</v>
      </c>
      <c r="AA39" s="3">
        <v>156</v>
      </c>
      <c r="AB39" s="3">
        <v>155</v>
      </c>
      <c r="AC39" s="3">
        <v>189</v>
      </c>
      <c r="AD39" s="3">
        <v>68</v>
      </c>
      <c r="AE39" s="205">
        <f t="shared" si="7"/>
        <v>1479</v>
      </c>
    </row>
    <row r="40" spans="1:31" x14ac:dyDescent="0.2">
      <c r="A40" s="103" t="s">
        <v>44</v>
      </c>
      <c r="B40" s="139" t="s">
        <v>141</v>
      </c>
      <c r="C40" s="3">
        <v>1024047.58</v>
      </c>
      <c r="D40" s="3">
        <v>617621.23</v>
      </c>
      <c r="E40" s="60">
        <f>GTW!$B38</f>
        <v>93.31379310344829</v>
      </c>
      <c r="F40" s="3">
        <f>GTW!C38</f>
        <v>35.109655172413788</v>
      </c>
      <c r="G40" s="3">
        <f>GTW!D38</f>
        <v>53.152413793103449</v>
      </c>
      <c r="H40" s="3">
        <f>GTW!E38</f>
        <v>140.73034482758621</v>
      </c>
      <c r="I40" s="3">
        <f>GTW!F38</f>
        <v>271.83172413793102</v>
      </c>
      <c r="J40" s="3">
        <f>GTW!G38</f>
        <v>272.29500000000002</v>
      </c>
      <c r="K40" s="3">
        <f>GTW!H38</f>
        <v>293.17448275862074</v>
      </c>
      <c r="L40" s="3">
        <f>GTW!I38</f>
        <v>304.23862068965519</v>
      </c>
      <c r="M40" s="3">
        <f>GTW!J38</f>
        <v>259.35448275862069</v>
      </c>
      <c r="N40" s="3">
        <f>GTW!K38</f>
        <v>301.46965517241381</v>
      </c>
      <c r="O40" s="3">
        <f>GTW!L38</f>
        <v>515.01714285714286</v>
      </c>
      <c r="P40" s="3">
        <f>GTW!M38</f>
        <v>291.24153846153843</v>
      </c>
      <c r="Q40" s="205">
        <f t="shared" si="5"/>
        <v>2830.9288537324746</v>
      </c>
      <c r="R40" s="114"/>
      <c r="S40" s="3">
        <v>175</v>
      </c>
      <c r="T40" s="3">
        <v>13</v>
      </c>
      <c r="U40" s="3">
        <v>22</v>
      </c>
      <c r="V40" s="3">
        <v>26</v>
      </c>
      <c r="W40" s="3">
        <v>100</v>
      </c>
      <c r="X40" s="3">
        <v>329</v>
      </c>
      <c r="Y40" s="3">
        <v>316</v>
      </c>
      <c r="Z40" s="3">
        <v>179</v>
      </c>
      <c r="AA40" s="3">
        <v>428</v>
      </c>
      <c r="AB40" s="3">
        <v>132</v>
      </c>
      <c r="AC40" s="3">
        <v>431</v>
      </c>
      <c r="AD40" s="3">
        <v>118</v>
      </c>
      <c r="AE40" s="205">
        <f t="shared" si="7"/>
        <v>2269</v>
      </c>
    </row>
    <row r="41" spans="1:31" x14ac:dyDescent="0.2">
      <c r="A41" s="103" t="s">
        <v>33</v>
      </c>
      <c r="B41" s="139" t="s">
        <v>142</v>
      </c>
      <c r="C41" s="3">
        <v>1014523.077</v>
      </c>
      <c r="D41" s="3">
        <v>616581.47199999995</v>
      </c>
      <c r="E41" s="60">
        <f>GUA!$B74</f>
        <v>77.400793103448265</v>
      </c>
      <c r="F41" s="3">
        <f>GUA!C74</f>
        <v>32.267758620689655</v>
      </c>
      <c r="G41" s="3">
        <f>GUA!D74</f>
        <v>39.837473684210522</v>
      </c>
      <c r="H41" s="3">
        <f>GUA!E74</f>
        <v>123.19265517241379</v>
      </c>
      <c r="I41" s="3">
        <f>GUA!F74</f>
        <v>227.87348275862067</v>
      </c>
      <c r="J41" s="3">
        <f>GUA!G74</f>
        <v>212.00282758620688</v>
      </c>
      <c r="K41" s="3">
        <f>GUA!H74</f>
        <v>214.77786206896556</v>
      </c>
      <c r="L41" s="3">
        <f>GUA!I74</f>
        <v>238.18757894736845</v>
      </c>
      <c r="M41" s="3">
        <f>GUA!J74</f>
        <v>216.08669090909092</v>
      </c>
      <c r="N41" s="3">
        <f>GUA!K74</f>
        <v>272.6552857142857</v>
      </c>
      <c r="O41" s="3">
        <f>GUA!L74</f>
        <v>365.44599999999997</v>
      </c>
      <c r="P41" s="3">
        <f>GUA!M74</f>
        <v>224.47300000000001</v>
      </c>
      <c r="Q41" s="205">
        <f t="shared" si="5"/>
        <v>2244.2014085653004</v>
      </c>
      <c r="R41" s="114"/>
      <c r="S41" s="3">
        <v>71</v>
      </c>
      <c r="T41" s="3">
        <v>1</v>
      </c>
      <c r="U41" s="3">
        <v>15</v>
      </c>
      <c r="V41" s="3">
        <v>3</v>
      </c>
      <c r="W41" s="3">
        <v>133</v>
      </c>
      <c r="X41" s="3">
        <v>172</v>
      </c>
      <c r="Y41" s="3">
        <v>221</v>
      </c>
      <c r="Z41" s="3">
        <v>95</v>
      </c>
      <c r="AA41" s="3">
        <v>254</v>
      </c>
      <c r="AB41" s="3">
        <v>103</v>
      </c>
      <c r="AC41" s="3">
        <v>294</v>
      </c>
      <c r="AD41" s="3">
        <v>43</v>
      </c>
      <c r="AE41" s="205">
        <f t="shared" si="7"/>
        <v>1405</v>
      </c>
    </row>
    <row r="42" spans="1:31" x14ac:dyDescent="0.2">
      <c r="A42" s="103" t="s">
        <v>322</v>
      </c>
      <c r="B42" s="139" t="s">
        <v>144</v>
      </c>
      <c r="C42" s="3">
        <v>1000272.051</v>
      </c>
      <c r="D42" s="3">
        <v>605600.94999999995</v>
      </c>
      <c r="E42" s="60">
        <f>HUM!$B73</f>
        <v>79.089896551724152</v>
      </c>
      <c r="F42" s="3">
        <f>HUM!C73</f>
        <v>31.65421818181818</v>
      </c>
      <c r="G42" s="3">
        <f>HUM!D73</f>
        <v>45.550071428571421</v>
      </c>
      <c r="H42" s="3">
        <f>HUM!E73</f>
        <v>119.18527272727273</v>
      </c>
      <c r="I42" s="3">
        <f>HUM!F73</f>
        <v>262.45918518518522</v>
      </c>
      <c r="J42" s="3">
        <f>HUM!G73</f>
        <v>235.22946428571433</v>
      </c>
      <c r="K42" s="3">
        <f>HUM!H73</f>
        <v>208.04217857142854</v>
      </c>
      <c r="L42" s="3">
        <f>HUM!I73</f>
        <v>231.96125925925924</v>
      </c>
      <c r="M42" s="3">
        <f>HUM!J73</f>
        <v>245.43785964912286</v>
      </c>
      <c r="N42" s="3">
        <f>HUM!K73</f>
        <v>275.56607272727268</v>
      </c>
      <c r="O42" s="3">
        <f>HUM!L73</f>
        <v>357.95199999999994</v>
      </c>
      <c r="P42" s="3">
        <f>HUM!M73</f>
        <v>210.14271428571433</v>
      </c>
      <c r="Q42" s="205">
        <f t="shared" si="5"/>
        <v>2302.2701928530837</v>
      </c>
      <c r="R42" s="114"/>
      <c r="S42" s="3">
        <v>44</v>
      </c>
      <c r="T42" s="3">
        <v>3</v>
      </c>
      <c r="U42" s="3">
        <v>10</v>
      </c>
      <c r="V42" s="3">
        <v>21</v>
      </c>
      <c r="W42" s="3">
        <v>262</v>
      </c>
      <c r="X42" s="3">
        <v>141</v>
      </c>
      <c r="Y42" s="3">
        <v>196</v>
      </c>
      <c r="Z42" s="3">
        <v>127</v>
      </c>
      <c r="AA42" s="3">
        <v>192</v>
      </c>
      <c r="AB42" s="3">
        <v>163</v>
      </c>
      <c r="AC42" s="3">
        <v>186</v>
      </c>
      <c r="AD42" s="3">
        <v>122</v>
      </c>
      <c r="AE42" s="205">
        <f t="shared" si="7"/>
        <v>1467</v>
      </c>
    </row>
    <row r="43" spans="1:31" x14ac:dyDescent="0.2">
      <c r="A43" s="103" t="s">
        <v>315</v>
      </c>
      <c r="B43" s="139" t="s">
        <v>146</v>
      </c>
      <c r="C43" s="3">
        <v>1018277.292</v>
      </c>
      <c r="D43" s="3">
        <v>618950.88390000002</v>
      </c>
      <c r="E43" s="60">
        <f>IBC!$B25</f>
        <v>71.733333333333334</v>
      </c>
      <c r="F43" s="3">
        <f>IBC!C25</f>
        <v>30.466666666666665</v>
      </c>
      <c r="G43" s="3">
        <f>IBC!D25</f>
        <v>45.866666666666667</v>
      </c>
      <c r="H43" s="3">
        <f>IBC!E25</f>
        <v>83.933333333333337</v>
      </c>
      <c r="I43" s="3">
        <f>IBC!F25</f>
        <v>223.625</v>
      </c>
      <c r="J43" s="3">
        <f>IBC!G25</f>
        <v>238.0625</v>
      </c>
      <c r="K43" s="3">
        <f>IBC!H25</f>
        <v>247.5625</v>
      </c>
      <c r="L43" s="3">
        <f>IBC!I25</f>
        <v>240.25</v>
      </c>
      <c r="M43" s="3">
        <f>IBC!J25</f>
        <v>220.26666666666668</v>
      </c>
      <c r="N43" s="3">
        <f>IBC!K25</f>
        <v>241.8</v>
      </c>
      <c r="O43" s="3">
        <f>IBC!L25</f>
        <v>457</v>
      </c>
      <c r="P43" s="3">
        <f>IBC!M25</f>
        <v>266.07142857142856</v>
      </c>
      <c r="Q43" s="205">
        <f t="shared" si="5"/>
        <v>2366.638095238095</v>
      </c>
      <c r="R43" s="114"/>
      <c r="S43" s="3">
        <v>124</v>
      </c>
      <c r="T43" s="3">
        <v>3</v>
      </c>
      <c r="U43" s="3">
        <v>16</v>
      </c>
      <c r="V43" s="3">
        <v>3</v>
      </c>
      <c r="W43" s="3">
        <v>87</v>
      </c>
      <c r="X43" s="3">
        <v>289</v>
      </c>
      <c r="Y43" s="3">
        <v>199</v>
      </c>
      <c r="Z43" s="3">
        <v>102</v>
      </c>
      <c r="AA43" s="3">
        <v>366</v>
      </c>
      <c r="AB43" s="3">
        <v>131</v>
      </c>
      <c r="AC43" s="3">
        <v>463</v>
      </c>
      <c r="AD43" s="3">
        <v>102</v>
      </c>
      <c r="AE43" s="205">
        <f t="shared" si="7"/>
        <v>1885</v>
      </c>
    </row>
    <row r="44" spans="1:31" x14ac:dyDescent="0.2">
      <c r="A44" s="103" t="s">
        <v>53</v>
      </c>
      <c r="B44" s="139" t="s">
        <v>148</v>
      </c>
      <c r="C44" s="3">
        <v>965871.89260000002</v>
      </c>
      <c r="D44" s="3">
        <v>604803.95319999999</v>
      </c>
      <c r="E44" s="60">
        <f>JAG!$B35</f>
        <v>85.324799999999996</v>
      </c>
      <c r="F44" s="3">
        <f>JAG!C35</f>
        <v>43.977600000000002</v>
      </c>
      <c r="G44" s="3">
        <f>JAG!D35</f>
        <v>70.036000000000001</v>
      </c>
      <c r="H44" s="3">
        <f>JAG!E35</f>
        <v>162.05600000000001</v>
      </c>
      <c r="I44" s="3">
        <f>JAG!F35</f>
        <v>313.68384615384616</v>
      </c>
      <c r="J44" s="3">
        <f>JAG!G35</f>
        <v>275.64538461538461</v>
      </c>
      <c r="K44" s="3">
        <f>JAG!H35</f>
        <v>267.19538461538463</v>
      </c>
      <c r="L44" s="3">
        <f>JAG!I35</f>
        <v>311.05769230769232</v>
      </c>
      <c r="M44" s="3">
        <f>JAG!J35</f>
        <v>301.42384615384617</v>
      </c>
      <c r="N44" s="3">
        <f>JAG!K35</f>
        <v>351.14384615384614</v>
      </c>
      <c r="O44" s="3">
        <f>JAG!L35</f>
        <v>367.05846153846153</v>
      </c>
      <c r="P44" s="3">
        <f>JAG!M35</f>
        <v>224.44230769230768</v>
      </c>
      <c r="Q44" s="205">
        <f t="shared" si="5"/>
        <v>2773.0451692307693</v>
      </c>
      <c r="R44" s="114"/>
      <c r="S44" s="3">
        <v>84</v>
      </c>
      <c r="T44" s="3">
        <v>16</v>
      </c>
      <c r="U44" s="3">
        <v>61</v>
      </c>
      <c r="V44" s="3">
        <v>14</v>
      </c>
      <c r="W44" s="3">
        <v>207</v>
      </c>
      <c r="X44" s="3">
        <v>205</v>
      </c>
      <c r="Y44" s="3">
        <v>319</v>
      </c>
      <c r="Z44" s="3">
        <v>153</v>
      </c>
      <c r="AA44" s="3">
        <v>221</v>
      </c>
      <c r="AB44" s="3">
        <v>237</v>
      </c>
      <c r="AC44" s="3">
        <v>313</v>
      </c>
      <c r="AD44" s="3">
        <v>108</v>
      </c>
      <c r="AE44" s="205">
        <f t="shared" si="7"/>
        <v>1938</v>
      </c>
    </row>
    <row r="45" spans="1:31" x14ac:dyDescent="0.2">
      <c r="A45" s="103" t="s">
        <v>576</v>
      </c>
      <c r="B45" s="139" t="s">
        <v>619</v>
      </c>
      <c r="C45" s="3">
        <v>1034280.22</v>
      </c>
      <c r="D45" s="3">
        <v>619176.66</v>
      </c>
      <c r="E45" s="60">
        <f>LMB_CRI_CSO!$B95</f>
        <v>76.161571428571406</v>
      </c>
      <c r="F45" s="3">
        <f>LMB_CRI_CSO!C95</f>
        <v>29.60059523809522</v>
      </c>
      <c r="G45" s="3">
        <f>LMB_CRI_CSO!D95</f>
        <v>31.932642857142859</v>
      </c>
      <c r="H45" s="3">
        <f>LMB_CRI_CSO!E95</f>
        <v>118.31399999999998</v>
      </c>
      <c r="I45" s="3">
        <f>LMB_CRI_CSO!F95</f>
        <v>292.73745238095239</v>
      </c>
      <c r="J45" s="3">
        <f>LMB_CRI_CSO!G95</f>
        <v>320.08028571428576</v>
      </c>
      <c r="K45" s="3">
        <f>LMB_CRI_CSO!H95</f>
        <v>352.57612048192777</v>
      </c>
      <c r="L45" s="3">
        <f>LMB_CRI_CSO!I95</f>
        <v>377.91673809523814</v>
      </c>
      <c r="M45" s="3">
        <f>LMB_CRI_CSO!J95</f>
        <v>325.76963855421684</v>
      </c>
      <c r="N45" s="3">
        <f>LMB_CRI_CSO!K95</f>
        <v>405.41954216867464</v>
      </c>
      <c r="O45" s="3">
        <f>LMB_CRI_CSO!L95</f>
        <v>533.0772048192772</v>
      </c>
      <c r="P45" s="3">
        <f>LMB_CRI_CSO!M95</f>
        <v>308.18667469879517</v>
      </c>
      <c r="Q45" s="205">
        <f t="shared" si="5"/>
        <v>3171.7724664371772</v>
      </c>
      <c r="R45" s="114"/>
      <c r="S45" s="3">
        <v>88</v>
      </c>
      <c r="T45" s="3">
        <v>13</v>
      </c>
      <c r="U45" s="3">
        <v>23</v>
      </c>
      <c r="V45" s="3">
        <v>50</v>
      </c>
      <c r="W45" s="3">
        <v>111</v>
      </c>
      <c r="X45" s="3">
        <v>314</v>
      </c>
      <c r="Y45" s="3">
        <v>355</v>
      </c>
      <c r="Z45" s="3">
        <v>413</v>
      </c>
      <c r="AA45" s="3">
        <v>520</v>
      </c>
      <c r="AB45" s="3">
        <v>127</v>
      </c>
      <c r="AC45" s="3">
        <v>564</v>
      </c>
      <c r="AD45" s="3">
        <v>40</v>
      </c>
      <c r="AE45" s="205">
        <f t="shared" si="7"/>
        <v>2618</v>
      </c>
    </row>
    <row r="46" spans="1:31" x14ac:dyDescent="0.2">
      <c r="A46" s="103" t="s">
        <v>54</v>
      </c>
      <c r="B46" s="139" t="s">
        <v>150</v>
      </c>
      <c r="C46" s="3">
        <v>996646.07</v>
      </c>
      <c r="D46" s="3">
        <v>652790.64</v>
      </c>
      <c r="E46" s="60">
        <f>MIR!$B123</f>
        <v>27.666583333333332</v>
      </c>
      <c r="F46" s="3">
        <f>MIR!C123</f>
        <v>13.543916666666668</v>
      </c>
      <c r="G46" s="3">
        <f>MIR!D123</f>
        <v>18.7105</v>
      </c>
      <c r="H46" s="3">
        <f>MIR!E123</f>
        <v>100.56320833333332</v>
      </c>
      <c r="I46" s="3">
        <f>MIR!F123</f>
        <v>234.83716666666669</v>
      </c>
      <c r="J46" s="3">
        <f>MIR!G123</f>
        <v>221.88783333333333</v>
      </c>
      <c r="K46" s="3">
        <f>MIR!H123</f>
        <v>236.9504255319149</v>
      </c>
      <c r="L46" s="3">
        <f>MIR!I123</f>
        <v>236.00579166666662</v>
      </c>
      <c r="M46" s="3">
        <f>MIR!J123</f>
        <v>225.6288936170213</v>
      </c>
      <c r="N46" s="3">
        <f>MIR!K123</f>
        <v>285.80272340425529</v>
      </c>
      <c r="O46" s="3">
        <f>MIR!L123</f>
        <v>274.46165957446811</v>
      </c>
      <c r="P46" s="3">
        <f>MIR!M123</f>
        <v>143.95217391304345</v>
      </c>
      <c r="Q46" s="205">
        <f t="shared" si="5"/>
        <v>2020.0108760407029</v>
      </c>
      <c r="R46" s="114"/>
      <c r="S46" s="3">
        <v>117</v>
      </c>
      <c r="T46" s="3">
        <v>0</v>
      </c>
      <c r="U46" s="3">
        <v>5</v>
      </c>
      <c r="V46" s="3">
        <v>23</v>
      </c>
      <c r="W46" s="3">
        <v>149</v>
      </c>
      <c r="X46" s="3">
        <v>104</v>
      </c>
      <c r="Y46" s="3">
        <v>267</v>
      </c>
      <c r="Z46" s="3">
        <v>207</v>
      </c>
      <c r="AA46" s="3">
        <v>202</v>
      </c>
      <c r="AB46" s="3">
        <v>167</v>
      </c>
      <c r="AC46" s="3">
        <v>269</v>
      </c>
      <c r="AD46" s="3">
        <v>83</v>
      </c>
      <c r="AE46" s="205">
        <f t="shared" si="7"/>
        <v>1593</v>
      </c>
    </row>
    <row r="47" spans="1:31" x14ac:dyDescent="0.2">
      <c r="A47" s="103" t="s">
        <v>38</v>
      </c>
      <c r="B47" s="139" t="s">
        <v>151</v>
      </c>
      <c r="C47" s="3">
        <v>1021647.06</v>
      </c>
      <c r="D47" s="3">
        <v>625959.6618</v>
      </c>
      <c r="E47" s="60">
        <f>MLR!$B126</f>
        <v>73.122947368421052</v>
      </c>
      <c r="F47" s="3">
        <f>MLR!C126</f>
        <v>37.605787610619466</v>
      </c>
      <c r="G47" s="3">
        <f>MLR!D126</f>
        <v>42.534619469026538</v>
      </c>
      <c r="H47" s="3">
        <f>MLR!E126</f>
        <v>106.02692982456138</v>
      </c>
      <c r="I47" s="3">
        <f>MLR!F126</f>
        <v>275.72410526315787</v>
      </c>
      <c r="J47" s="3">
        <f>MLR!G126</f>
        <v>275.05162831858411</v>
      </c>
      <c r="K47" s="3">
        <f>MLR!H126</f>
        <v>288.71071929824558</v>
      </c>
      <c r="L47" s="3">
        <f>MLR!I126</f>
        <v>315.82384210526311</v>
      </c>
      <c r="M47" s="3">
        <f>MLR!J126</f>
        <v>284.47205263157889</v>
      </c>
      <c r="N47" s="3">
        <f>MLR!K126</f>
        <v>365.49326315789466</v>
      </c>
      <c r="O47" s="3">
        <f>MLR!L126</f>
        <v>468.221789473684</v>
      </c>
      <c r="P47" s="3">
        <f>MLR!M126</f>
        <v>259.2094310344828</v>
      </c>
      <c r="Q47" s="205">
        <f t="shared" si="5"/>
        <v>2791.9971155555195</v>
      </c>
      <c r="R47" s="114"/>
      <c r="S47" s="3">
        <v>70</v>
      </c>
      <c r="T47" s="3">
        <v>3</v>
      </c>
      <c r="U47" s="3">
        <v>10</v>
      </c>
      <c r="V47" s="3">
        <v>3</v>
      </c>
      <c r="W47" s="3">
        <v>127</v>
      </c>
      <c r="X47" s="3">
        <v>277</v>
      </c>
      <c r="Y47" s="3">
        <v>307</v>
      </c>
      <c r="Z47" s="3">
        <v>147</v>
      </c>
      <c r="AA47" s="3">
        <v>283</v>
      </c>
      <c r="AB47" s="3">
        <v>133</v>
      </c>
      <c r="AC47" s="3">
        <v>516</v>
      </c>
      <c r="AD47" s="3">
        <v>70</v>
      </c>
      <c r="AE47" s="205">
        <f t="shared" si="7"/>
        <v>1946</v>
      </c>
    </row>
    <row r="48" spans="1:31" x14ac:dyDescent="0.2">
      <c r="A48" s="103" t="s">
        <v>358</v>
      </c>
      <c r="B48" s="139" t="s">
        <v>154</v>
      </c>
      <c r="C48" s="3">
        <v>1015349.573</v>
      </c>
      <c r="D48" s="3">
        <v>625674.61659999995</v>
      </c>
      <c r="E48" s="60">
        <f>PBO!$B25</f>
        <v>61.333333333333336</v>
      </c>
      <c r="F48" s="3">
        <f>PBO!C25</f>
        <v>25</v>
      </c>
      <c r="G48" s="3">
        <f>PBO!D25</f>
        <v>43.266666666666666</v>
      </c>
      <c r="H48" s="3">
        <f>PBO!E25</f>
        <v>82.066666666666663</v>
      </c>
      <c r="I48" s="3">
        <f>PBO!F25</f>
        <v>225.5625</v>
      </c>
      <c r="J48" s="3">
        <f>PBO!G25</f>
        <v>269.86666666666667</v>
      </c>
      <c r="K48" s="3">
        <f>PBO!H25</f>
        <v>276.96666666666664</v>
      </c>
      <c r="L48" s="3">
        <f>PBO!I25</f>
        <v>290.92857142857144</v>
      </c>
      <c r="M48" s="3">
        <f>PBO!J25</f>
        <v>217.42857142857142</v>
      </c>
      <c r="N48" s="3">
        <f>PBO!K25</f>
        <v>253.36666666666667</v>
      </c>
      <c r="O48" s="3">
        <f>PBO!L25</f>
        <v>446.8</v>
      </c>
      <c r="P48" s="3">
        <f>PBO!M25</f>
        <v>240.13333333333333</v>
      </c>
      <c r="Q48" s="205">
        <f t="shared" si="5"/>
        <v>2432.7196428571428</v>
      </c>
      <c r="R48" s="114"/>
      <c r="S48" s="3">
        <v>57</v>
      </c>
      <c r="T48" s="3">
        <v>1</v>
      </c>
      <c r="U48" s="3">
        <v>6</v>
      </c>
      <c r="V48" s="3">
        <v>6</v>
      </c>
      <c r="W48" s="3">
        <v>124</v>
      </c>
      <c r="X48" s="3">
        <v>249</v>
      </c>
      <c r="Y48" s="3">
        <v>255</v>
      </c>
      <c r="Z48" s="3">
        <v>101</v>
      </c>
      <c r="AA48" s="3">
        <v>232</v>
      </c>
      <c r="AB48" s="3">
        <v>125</v>
      </c>
      <c r="AC48" s="3">
        <v>352</v>
      </c>
      <c r="AD48" s="3">
        <v>67</v>
      </c>
      <c r="AE48" s="205">
        <f t="shared" si="7"/>
        <v>1575</v>
      </c>
    </row>
    <row r="49" spans="1:31" x14ac:dyDescent="0.2">
      <c r="A49" s="103" t="s">
        <v>40</v>
      </c>
      <c r="B49" s="139" t="s">
        <v>155</v>
      </c>
      <c r="C49" s="3">
        <v>1037122.529</v>
      </c>
      <c r="D49" s="3">
        <v>658003.22039999999</v>
      </c>
      <c r="E49" s="60">
        <f>PEL!$B100</f>
        <v>94.79712643678161</v>
      </c>
      <c r="F49" s="3">
        <f>PEL!C100</f>
        <v>51.350568181818169</v>
      </c>
      <c r="G49" s="3">
        <f>PEL!D100</f>
        <v>51.3065</v>
      </c>
      <c r="H49" s="3">
        <f>PEL!E100</f>
        <v>157.3010909090909</v>
      </c>
      <c r="I49" s="3">
        <f>PEL!F100</f>
        <v>314.41064338620686</v>
      </c>
      <c r="J49" s="3">
        <f>PEL!G100</f>
        <v>316.21492934651167</v>
      </c>
      <c r="K49" s="3">
        <f>PEL!H100</f>
        <v>310.77716279069762</v>
      </c>
      <c r="L49" s="3">
        <f>PEL!I100</f>
        <v>321.07818152954542</v>
      </c>
      <c r="M49" s="3">
        <f>PEL!J100</f>
        <v>290.79730232558137</v>
      </c>
      <c r="N49" s="3">
        <f>PEL!K100</f>
        <v>331.98649971136359</v>
      </c>
      <c r="O49" s="3">
        <f>PEL!L100</f>
        <v>412.24400000000026</v>
      </c>
      <c r="P49" s="3">
        <f>PEL!M100</f>
        <v>285.89676375955065</v>
      </c>
      <c r="Q49" s="205">
        <f t="shared" si="5"/>
        <v>2938.1607683771481</v>
      </c>
      <c r="R49" s="114"/>
      <c r="S49" s="3">
        <v>76</v>
      </c>
      <c r="T49" s="3">
        <v>53</v>
      </c>
      <c r="U49" s="3">
        <v>25</v>
      </c>
      <c r="V49" s="3">
        <v>32</v>
      </c>
      <c r="W49" s="3">
        <v>234</v>
      </c>
      <c r="X49" s="3">
        <v>266</v>
      </c>
      <c r="Y49" s="3">
        <v>242</v>
      </c>
      <c r="Z49" s="3">
        <v>443</v>
      </c>
      <c r="AA49" s="3">
        <v>350</v>
      </c>
      <c r="AB49" s="3">
        <v>247</v>
      </c>
      <c r="AC49" s="3">
        <v>337</v>
      </c>
      <c r="AD49" s="3">
        <v>84</v>
      </c>
      <c r="AE49" s="205">
        <f t="shared" si="7"/>
        <v>2389</v>
      </c>
    </row>
    <row r="50" spans="1:31" x14ac:dyDescent="0.2">
      <c r="A50" s="103" t="s">
        <v>362</v>
      </c>
      <c r="B50" s="139" t="s">
        <v>156</v>
      </c>
      <c r="C50" s="3">
        <v>1012893</v>
      </c>
      <c r="D50" s="3">
        <v>631189</v>
      </c>
      <c r="E50" s="60">
        <f>PFR!$B25</f>
        <v>42.166666666666664</v>
      </c>
      <c r="F50" s="3">
        <f>PFR!C25</f>
        <v>14.23076923076923</v>
      </c>
      <c r="G50" s="3">
        <f>PFR!D25</f>
        <v>37.666666666666664</v>
      </c>
      <c r="H50" s="3">
        <f>PFR!E25</f>
        <v>89.066666666666663</v>
      </c>
      <c r="I50" s="3">
        <f>PFR!F25</f>
        <v>213.875</v>
      </c>
      <c r="J50" s="3">
        <f>PFR!G25</f>
        <v>255.1875</v>
      </c>
      <c r="K50" s="3">
        <f>PFR!H25</f>
        <v>283.875</v>
      </c>
      <c r="L50" s="3">
        <f>PFR!I25</f>
        <v>243.1875</v>
      </c>
      <c r="M50" s="3">
        <f>PFR!J25</f>
        <v>192.5</v>
      </c>
      <c r="N50" s="3">
        <f>PFR!K25</f>
        <v>249.6875</v>
      </c>
      <c r="O50" s="3">
        <f>PFR!L25</f>
        <v>423.3125</v>
      </c>
      <c r="P50" s="3">
        <f>PFR!M25</f>
        <v>213.85714285714286</v>
      </c>
      <c r="Q50" s="205">
        <f t="shared" si="5"/>
        <v>2258.6129120879118</v>
      </c>
      <c r="R50" s="114"/>
      <c r="S50" s="3">
        <v>66</v>
      </c>
      <c r="T50" s="3">
        <v>0</v>
      </c>
      <c r="U50" s="3">
        <v>26</v>
      </c>
      <c r="V50" s="3">
        <v>6</v>
      </c>
      <c r="W50" s="3">
        <v>113</v>
      </c>
      <c r="X50" s="3">
        <v>162</v>
      </c>
      <c r="Y50" s="3">
        <v>306</v>
      </c>
      <c r="Z50" s="3">
        <v>139</v>
      </c>
      <c r="AA50" s="3">
        <v>248</v>
      </c>
      <c r="AB50" s="3">
        <v>142</v>
      </c>
      <c r="AC50" s="3">
        <v>261</v>
      </c>
      <c r="AD50" s="3">
        <v>104</v>
      </c>
      <c r="AE50" s="205">
        <f t="shared" si="7"/>
        <v>1573</v>
      </c>
    </row>
    <row r="51" spans="1:31" x14ac:dyDescent="0.2">
      <c r="A51" s="103" t="s">
        <v>39</v>
      </c>
      <c r="B51" s="139" t="s">
        <v>157</v>
      </c>
      <c r="C51" s="3">
        <v>997595.29</v>
      </c>
      <c r="D51" s="3">
        <v>651993.02</v>
      </c>
      <c r="E51" s="60">
        <f>PMG!$B125</f>
        <v>29.320000002189637</v>
      </c>
      <c r="F51" s="3">
        <f>PMG!C125</f>
        <v>9.8353793125344797</v>
      </c>
      <c r="G51" s="3">
        <f>PMG!D125</f>
        <v>14.188500002189656</v>
      </c>
      <c r="H51" s="3">
        <f>PMG!E125</f>
        <v>92.210965517241391</v>
      </c>
      <c r="I51" s="3">
        <f>PMG!F125</f>
        <v>248.49377498620686</v>
      </c>
      <c r="J51" s="3">
        <f>PMG!G125</f>
        <v>248.54187931034477</v>
      </c>
      <c r="K51" s="3">
        <f>PMG!H125</f>
        <v>242.17377500127117</v>
      </c>
      <c r="L51" s="3">
        <f>PMG!I125</f>
        <v>237.72531012586211</v>
      </c>
      <c r="M51" s="3">
        <f>PMG!J125</f>
        <v>235.34859086260877</v>
      </c>
      <c r="N51" s="3">
        <f>PMG!K125</f>
        <v>299.98965217391316</v>
      </c>
      <c r="O51" s="3">
        <f>PMG!L125</f>
        <v>280.1496374931034</v>
      </c>
      <c r="P51" s="3">
        <f>PMG!M125</f>
        <v>128.85675460877187</v>
      </c>
      <c r="Q51" s="205">
        <f t="shared" si="5"/>
        <v>2066.8342193962371</v>
      </c>
      <c r="R51" s="114"/>
      <c r="S51" s="3">
        <v>110</v>
      </c>
      <c r="T51" s="3">
        <v>0</v>
      </c>
      <c r="U51" s="3">
        <v>11</v>
      </c>
      <c r="V51" s="3">
        <v>44</v>
      </c>
      <c r="W51" s="3">
        <v>157</v>
      </c>
      <c r="X51" s="3">
        <v>148</v>
      </c>
      <c r="Y51" s="3">
        <v>370</v>
      </c>
      <c r="Z51" s="3">
        <v>181</v>
      </c>
      <c r="AA51" s="3">
        <v>205</v>
      </c>
      <c r="AB51" s="3">
        <v>190</v>
      </c>
      <c r="AC51" s="3">
        <v>273</v>
      </c>
      <c r="AD51" s="3">
        <v>124</v>
      </c>
      <c r="AE51" s="205">
        <f t="shared" si="7"/>
        <v>1813</v>
      </c>
    </row>
    <row r="52" spans="1:31" x14ac:dyDescent="0.2">
      <c r="A52" s="103" t="s">
        <v>329</v>
      </c>
      <c r="B52" s="139" t="s">
        <v>158</v>
      </c>
      <c r="C52" s="3">
        <v>1005109.314</v>
      </c>
      <c r="D52" s="3">
        <v>611235.99329999997</v>
      </c>
      <c r="E52" s="60">
        <f>RAI!$B121</f>
        <v>62.951569892473117</v>
      </c>
      <c r="F52" s="3">
        <f>RAI!C121</f>
        <v>25.643478260869568</v>
      </c>
      <c r="G52" s="3">
        <f>RAI!D121</f>
        <v>31.120717396826084</v>
      </c>
      <c r="H52" s="3">
        <f>RAI!E121</f>
        <v>97.234369565217364</v>
      </c>
      <c r="I52" s="3">
        <f>RAI!F121</f>
        <v>254.76636984130445</v>
      </c>
      <c r="J52" s="3">
        <f>RAI!G121</f>
        <v>225.89968860666664</v>
      </c>
      <c r="K52" s="3">
        <f>RAI!H121</f>
        <v>208.37076347415731</v>
      </c>
      <c r="L52" s="3">
        <f>RAI!I121</f>
        <v>232.40358080924719</v>
      </c>
      <c r="M52" s="3">
        <f>RAI!J121</f>
        <v>240.76333982197801</v>
      </c>
      <c r="N52" s="3">
        <f>RAI!K121</f>
        <v>298.12697826086952</v>
      </c>
      <c r="O52" s="3">
        <f>RAI!L121</f>
        <v>331.7430322580646</v>
      </c>
      <c r="P52" s="3">
        <f>RAI!M121</f>
        <v>191.36480407173906</v>
      </c>
      <c r="Q52" s="205">
        <f t="shared" si="5"/>
        <v>2200.3886922594129</v>
      </c>
      <c r="R52" s="114"/>
      <c r="S52" s="3">
        <v>56</v>
      </c>
      <c r="T52" s="3">
        <v>2</v>
      </c>
      <c r="U52" s="3">
        <v>7</v>
      </c>
      <c r="V52" s="3">
        <v>4</v>
      </c>
      <c r="W52" s="3">
        <v>243</v>
      </c>
      <c r="X52" s="3">
        <v>93</v>
      </c>
      <c r="Y52" s="3">
        <v>167</v>
      </c>
      <c r="Z52" s="3">
        <v>122</v>
      </c>
      <c r="AA52" s="3">
        <v>208</v>
      </c>
      <c r="AB52" s="3">
        <v>170</v>
      </c>
      <c r="AC52" s="3">
        <v>191</v>
      </c>
      <c r="AD52" s="3">
        <v>114</v>
      </c>
      <c r="AE52" s="205">
        <f t="shared" si="7"/>
        <v>1377</v>
      </c>
    </row>
    <row r="53" spans="1:31" x14ac:dyDescent="0.2">
      <c r="A53" s="103" t="s">
        <v>578</v>
      </c>
      <c r="B53" s="139" t="s">
        <v>581</v>
      </c>
      <c r="C53" s="3">
        <v>1026355.68</v>
      </c>
      <c r="D53" s="3">
        <v>675961.61</v>
      </c>
      <c r="E53" s="60">
        <f>RPA_RPD!$B48</f>
        <v>51.834705882352942</v>
      </c>
      <c r="F53" s="3">
        <f>RPA_RPD!C48</f>
        <v>34.482222222222227</v>
      </c>
      <c r="G53" s="3">
        <f>RPA_RPD!D48</f>
        <v>48.721666666666664</v>
      </c>
      <c r="H53" s="3">
        <f>RPA_RPD!E48</f>
        <v>119.38888888888889</v>
      </c>
      <c r="I53" s="3">
        <f>RPA_RPD!F48</f>
        <v>290.994054054054</v>
      </c>
      <c r="J53" s="3">
        <f>RPA_RPD!G48</f>
        <v>287.41189189189191</v>
      </c>
      <c r="K53" s="3">
        <f>RPA_RPD!H48</f>
        <v>285.04736842105268</v>
      </c>
      <c r="L53" s="3">
        <f>RPA_RPD!I48</f>
        <v>289.94944444444445</v>
      </c>
      <c r="M53" s="3">
        <f>RPA_RPD!J48</f>
        <v>308.7</v>
      </c>
      <c r="N53" s="3">
        <f>RPA_RPD!K48</f>
        <v>330.27833333333336</v>
      </c>
      <c r="O53" s="3">
        <f>RPA_RPD!L48</f>
        <v>348.21833333333336</v>
      </c>
      <c r="P53" s="3">
        <f>RPA_RPD!M48</f>
        <v>193.66222222222223</v>
      </c>
      <c r="Q53" s="205">
        <f t="shared" si="5"/>
        <v>2588.6891313604629</v>
      </c>
      <c r="R53" s="114"/>
      <c r="S53" s="3">
        <v>85</v>
      </c>
      <c r="T53" s="3">
        <v>25</v>
      </c>
      <c r="U53" s="3">
        <v>34</v>
      </c>
      <c r="V53" s="3">
        <v>22</v>
      </c>
      <c r="W53" s="3">
        <v>171</v>
      </c>
      <c r="X53" s="3">
        <v>276</v>
      </c>
      <c r="Y53" s="3">
        <v>307</v>
      </c>
      <c r="Z53" s="3">
        <v>142</v>
      </c>
      <c r="AA53" s="3">
        <v>319</v>
      </c>
      <c r="AB53" s="3">
        <v>232</v>
      </c>
      <c r="AC53" s="3">
        <v>220</v>
      </c>
      <c r="AD53" s="3">
        <v>59</v>
      </c>
      <c r="AE53" s="205">
        <f t="shared" si="7"/>
        <v>1892</v>
      </c>
    </row>
    <row r="54" spans="1:31" x14ac:dyDescent="0.2">
      <c r="A54" s="103" t="s">
        <v>41</v>
      </c>
      <c r="B54" s="139" t="s">
        <v>161</v>
      </c>
      <c r="C54" s="3">
        <v>1028757.318</v>
      </c>
      <c r="D54" s="3">
        <v>655596.08109999995</v>
      </c>
      <c r="E54" s="60">
        <f>SAL!$B133</f>
        <v>39.310660550458707</v>
      </c>
      <c r="F54" s="3">
        <f>SAL!C133</f>
        <v>17.575211011504585</v>
      </c>
      <c r="G54" s="3">
        <f>SAL!D133</f>
        <v>15.975907407407409</v>
      </c>
      <c r="H54" s="3">
        <f>SAL!E133</f>
        <v>88.003037037037018</v>
      </c>
      <c r="I54" s="3">
        <f>SAL!F133</f>
        <v>247.82592890642198</v>
      </c>
      <c r="J54" s="3">
        <f>SAL!G133</f>
        <v>287.71201869158887</v>
      </c>
      <c r="K54" s="3">
        <f>SAL!H133</f>
        <v>271.16188785046728</v>
      </c>
      <c r="L54" s="3">
        <f>SAL!I133</f>
        <v>290.94039276074756</v>
      </c>
      <c r="M54" s="3">
        <f>SAL!J133</f>
        <v>283.73644255192318</v>
      </c>
      <c r="N54" s="3">
        <f>SAL!K133</f>
        <v>334.67543948971951</v>
      </c>
      <c r="O54" s="3">
        <f>SAL!L133</f>
        <v>337.03991356555639</v>
      </c>
      <c r="P54" s="3">
        <f>SAL!M133</f>
        <v>157.66050467289719</v>
      </c>
      <c r="Q54" s="205">
        <f t="shared" si="5"/>
        <v>2371.6173444957299</v>
      </c>
      <c r="R54" s="114"/>
      <c r="S54" s="3">
        <v>43</v>
      </c>
      <c r="T54" s="3">
        <v>4</v>
      </c>
      <c r="U54" s="3">
        <v>5</v>
      </c>
      <c r="V54" s="3">
        <v>31</v>
      </c>
      <c r="W54" s="3">
        <v>131</v>
      </c>
      <c r="X54" s="3">
        <v>158</v>
      </c>
      <c r="Y54" s="3">
        <v>192</v>
      </c>
      <c r="Z54" s="3">
        <v>216</v>
      </c>
      <c r="AA54" s="3">
        <v>249</v>
      </c>
      <c r="AB54" s="3">
        <v>223</v>
      </c>
      <c r="AC54" s="3">
        <v>242</v>
      </c>
      <c r="AD54" s="3">
        <v>52</v>
      </c>
      <c r="AE54" s="205">
        <f t="shared" ref="AE54:AE61" si="8">SUM(S54:AD54)</f>
        <v>1546</v>
      </c>
    </row>
    <row r="55" spans="1:31" x14ac:dyDescent="0.2">
      <c r="A55" s="103" t="s">
        <v>85</v>
      </c>
      <c r="B55" s="139" t="s">
        <v>162</v>
      </c>
      <c r="C55" s="3">
        <v>998635.46039999998</v>
      </c>
      <c r="D55" s="3">
        <v>637190.65029999998</v>
      </c>
      <c r="E55" s="60">
        <f>SCL!$B26</f>
        <v>34.125</v>
      </c>
      <c r="F55" s="3">
        <f>SCL!C26</f>
        <v>11.6875</v>
      </c>
      <c r="G55" s="3">
        <f>SCL!D26</f>
        <v>28.8125</v>
      </c>
      <c r="H55" s="3">
        <f>SCL!E26</f>
        <v>108</v>
      </c>
      <c r="I55" s="3">
        <f>SCL!F26</f>
        <v>223.1764705882353</v>
      </c>
      <c r="J55" s="3">
        <f>SCL!G26</f>
        <v>274.11764705882354</v>
      </c>
      <c r="K55" s="3">
        <f>SCL!H26</f>
        <v>245.76470588235293</v>
      </c>
      <c r="L55" s="3">
        <f>SCL!I26</f>
        <v>246.87647058823526</v>
      </c>
      <c r="M55" s="3">
        <f>SCL!J26</f>
        <v>232.94117647058823</v>
      </c>
      <c r="N55" s="3">
        <f>SCL!K26</f>
        <v>291.94117647058823</v>
      </c>
      <c r="O55" s="3">
        <f>SCL!L26</f>
        <v>354</v>
      </c>
      <c r="P55" s="3">
        <f>SCL!M26</f>
        <v>149.11764705882354</v>
      </c>
      <c r="Q55" s="205">
        <f t="shared" si="5"/>
        <v>2200.5602941176467</v>
      </c>
      <c r="R55" s="114"/>
      <c r="S55" s="3">
        <v>83</v>
      </c>
      <c r="T55" s="3">
        <v>9</v>
      </c>
      <c r="U55" s="3">
        <v>29</v>
      </c>
      <c r="V55" s="3">
        <v>11</v>
      </c>
      <c r="W55" s="3">
        <v>123</v>
      </c>
      <c r="X55" s="3">
        <v>135</v>
      </c>
      <c r="Y55" s="3">
        <v>218</v>
      </c>
      <c r="Z55" s="3">
        <v>91</v>
      </c>
      <c r="AA55" s="3">
        <v>194</v>
      </c>
      <c r="AB55" s="3">
        <v>198</v>
      </c>
      <c r="AC55" s="3">
        <v>317</v>
      </c>
      <c r="AD55" s="3">
        <v>119</v>
      </c>
      <c r="AE55" s="205">
        <f t="shared" si="8"/>
        <v>1527</v>
      </c>
    </row>
    <row r="56" spans="1:31" x14ac:dyDescent="0.2">
      <c r="A56" s="103" t="s">
        <v>42</v>
      </c>
      <c r="B56" s="139" t="s">
        <v>163</v>
      </c>
      <c r="C56" s="3">
        <v>1041572.194</v>
      </c>
      <c r="D56" s="3">
        <v>664238.70609999995</v>
      </c>
      <c r="E56" s="60">
        <f>SMG!$B92</f>
        <v>160.23200000000003</v>
      </c>
      <c r="F56" s="3">
        <f>SMG!C92</f>
        <v>93.323675000000023</v>
      </c>
      <c r="G56" s="3">
        <f>SMG!D92</f>
        <v>105.45545679012345</v>
      </c>
      <c r="H56" s="3">
        <f>SMG!E92</f>
        <v>234.30957531749999</v>
      </c>
      <c r="I56" s="3">
        <f>SMG!F92</f>
        <v>387.84279519743586</v>
      </c>
      <c r="J56" s="3">
        <f>SMG!G92</f>
        <v>370.00769263333336</v>
      </c>
      <c r="K56" s="3">
        <f>SMG!H92</f>
        <v>377.62306526493512</v>
      </c>
      <c r="L56" s="3">
        <f>SMG!I92</f>
        <v>375.66684615384617</v>
      </c>
      <c r="M56" s="3">
        <f>SMG!J92</f>
        <v>326.87509156883118</v>
      </c>
      <c r="N56" s="3">
        <f>SMG!K92</f>
        <v>359.29670129870129</v>
      </c>
      <c r="O56" s="3">
        <f>SMG!L92</f>
        <v>487.67405128205138</v>
      </c>
      <c r="P56" s="3">
        <f>SMG!M92</f>
        <v>383.28918987341768</v>
      </c>
      <c r="Q56" s="205">
        <f t="shared" si="5"/>
        <v>3661.5961403801762</v>
      </c>
      <c r="R56" s="114"/>
      <c r="S56" s="3">
        <v>153</v>
      </c>
      <c r="T56" s="3">
        <v>84</v>
      </c>
      <c r="U56" s="3">
        <v>54</v>
      </c>
      <c r="V56" s="3">
        <v>41</v>
      </c>
      <c r="W56" s="3">
        <v>152</v>
      </c>
      <c r="X56" s="3">
        <v>403</v>
      </c>
      <c r="Y56" s="3">
        <v>321</v>
      </c>
      <c r="Z56" s="3">
        <v>675</v>
      </c>
      <c r="AA56" s="3">
        <v>301</v>
      </c>
      <c r="AB56" s="3">
        <v>266</v>
      </c>
      <c r="AC56" s="3">
        <v>344</v>
      </c>
      <c r="AD56" s="3">
        <v>172</v>
      </c>
      <c r="AE56" s="205">
        <f t="shared" si="8"/>
        <v>2966</v>
      </c>
    </row>
    <row r="57" spans="1:31" x14ac:dyDescent="0.2">
      <c r="A57" s="103" t="s">
        <v>46</v>
      </c>
      <c r="B57" s="139" t="s">
        <v>165</v>
      </c>
      <c r="C57" s="3">
        <v>1015610.84</v>
      </c>
      <c r="D57" s="3">
        <v>647864.38</v>
      </c>
      <c r="E57" s="60">
        <f>SRO!$B47</f>
        <v>26.917894736842104</v>
      </c>
      <c r="F57" s="3">
        <f>SRO!C47</f>
        <v>10.459473684210524</v>
      </c>
      <c r="G57" s="3">
        <f>SRO!D47</f>
        <v>20.89263157894737</v>
      </c>
      <c r="H57" s="3">
        <f>SRO!E47</f>
        <v>96.006315789473689</v>
      </c>
      <c r="I57" s="3">
        <f>SRO!F47</f>
        <v>250.65684210526322</v>
      </c>
      <c r="J57" s="3">
        <f>SRO!G47</f>
        <v>292.2</v>
      </c>
      <c r="K57" s="3">
        <f>SRO!H47</f>
        <v>290.17105263157896</v>
      </c>
      <c r="L57" s="3">
        <f>SRO!I47</f>
        <v>282.60315789473691</v>
      </c>
      <c r="M57" s="3">
        <f>SRO!J47</f>
        <v>287.18684210526322</v>
      </c>
      <c r="N57" s="3">
        <f>SRO!K47</f>
        <v>315.96526315789475</v>
      </c>
      <c r="O57" s="3">
        <f>SRO!L47</f>
        <v>322.22210526315791</v>
      </c>
      <c r="P57" s="3">
        <f>SRO!M47</f>
        <v>124.59189189189188</v>
      </c>
      <c r="Q57" s="205">
        <f t="shared" si="5"/>
        <v>2319.8734708392608</v>
      </c>
      <c r="R57" s="114"/>
      <c r="S57" s="3">
        <v>40</v>
      </c>
      <c r="T57" s="3">
        <v>0</v>
      </c>
      <c r="U57" s="3">
        <v>8</v>
      </c>
      <c r="V57" s="3">
        <v>2</v>
      </c>
      <c r="W57" s="3">
        <v>196</v>
      </c>
      <c r="X57" s="3">
        <v>160</v>
      </c>
      <c r="Y57" s="3">
        <v>302</v>
      </c>
      <c r="Z57" s="3">
        <v>171</v>
      </c>
      <c r="AA57" s="3">
        <v>225</v>
      </c>
      <c r="AB57" s="3">
        <v>318</v>
      </c>
      <c r="AC57" s="3">
        <v>252</v>
      </c>
      <c r="AD57" s="3">
        <v>60</v>
      </c>
      <c r="AE57" s="205">
        <f t="shared" si="8"/>
        <v>1734</v>
      </c>
    </row>
    <row r="58" spans="1:31" x14ac:dyDescent="0.2">
      <c r="A58" s="103" t="s">
        <v>86</v>
      </c>
      <c r="B58" s="139" t="s">
        <v>167</v>
      </c>
      <c r="C58" s="3">
        <v>1022743.934</v>
      </c>
      <c r="D58" s="3">
        <v>657451.272</v>
      </c>
      <c r="E58" s="60">
        <f>TRA!$B26</f>
        <v>21.875</v>
      </c>
      <c r="F58" s="3">
        <f>TRA!C26</f>
        <v>8</v>
      </c>
      <c r="G58" s="3">
        <f>TRA!D26</f>
        <v>11.875</v>
      </c>
      <c r="H58" s="3">
        <f>TRA!E26</f>
        <v>88.125</v>
      </c>
      <c r="I58" s="3">
        <f>TRA!F26</f>
        <v>235.25</v>
      </c>
      <c r="J58" s="3">
        <f>TRA!G26</f>
        <v>304.125</v>
      </c>
      <c r="K58" s="3">
        <f>TRA!H26</f>
        <v>281.3125</v>
      </c>
      <c r="L58" s="3">
        <f>TRA!I26</f>
        <v>319.75</v>
      </c>
      <c r="M58" s="3">
        <f>TRA!J26</f>
        <v>275.625</v>
      </c>
      <c r="N58" s="3">
        <f>TRA!K26</f>
        <v>294.64705882352939</v>
      </c>
      <c r="O58" s="3">
        <f>TRA!L26</f>
        <v>330.375</v>
      </c>
      <c r="P58" s="3">
        <f>TRA!M26</f>
        <v>160.47058823529412</v>
      </c>
      <c r="Q58" s="205">
        <f t="shared" si="5"/>
        <v>2331.4301470588234</v>
      </c>
      <c r="R58" s="114"/>
      <c r="S58" s="3">
        <v>14</v>
      </c>
      <c r="T58" s="3">
        <v>1</v>
      </c>
      <c r="U58" s="3">
        <v>8</v>
      </c>
      <c r="V58" s="3">
        <v>28</v>
      </c>
      <c r="W58" s="3">
        <v>147</v>
      </c>
      <c r="X58" s="3">
        <v>191</v>
      </c>
      <c r="Y58" s="3">
        <v>264</v>
      </c>
      <c r="Z58" s="3">
        <v>171</v>
      </c>
      <c r="AA58" s="3">
        <v>259</v>
      </c>
      <c r="AB58" s="3">
        <v>221</v>
      </c>
      <c r="AC58" s="3">
        <v>302</v>
      </c>
      <c r="AD58" s="3">
        <v>39</v>
      </c>
      <c r="AE58" s="205">
        <f t="shared" si="8"/>
        <v>1645</v>
      </c>
    </row>
    <row r="59" spans="1:31" x14ac:dyDescent="0.2">
      <c r="A59" s="103" t="s">
        <v>388</v>
      </c>
      <c r="B59" s="139" t="s">
        <v>170</v>
      </c>
      <c r="C59" s="3">
        <v>1036627.861</v>
      </c>
      <c r="D59" s="3">
        <v>649493.22210000001</v>
      </c>
      <c r="E59" s="60">
        <f>VCG!$B24</f>
        <v>47</v>
      </c>
      <c r="F59" s="3">
        <f>VCG!C24</f>
        <v>20.928571428571427</v>
      </c>
      <c r="G59" s="3">
        <f>VCG!D24</f>
        <v>31.285714285714285</v>
      </c>
      <c r="H59" s="3">
        <f>VCG!E24</f>
        <v>110.21428571428571</v>
      </c>
      <c r="I59" s="3">
        <f>VCG!F24</f>
        <v>243.93333333333334</v>
      </c>
      <c r="J59" s="3">
        <f>VCG!G24</f>
        <v>249.71428571428572</v>
      </c>
      <c r="K59" s="3">
        <f>VCG!H24</f>
        <v>240.6</v>
      </c>
      <c r="L59" s="3">
        <f>VCG!I24</f>
        <v>262.71111111099998</v>
      </c>
      <c r="M59" s="3">
        <f>VCG!J24</f>
        <v>260.82142857142856</v>
      </c>
      <c r="N59" s="3">
        <f>VCG!K24</f>
        <v>281.73333333333335</v>
      </c>
      <c r="O59" s="3">
        <f>VCG!L24</f>
        <v>470.86666666666667</v>
      </c>
      <c r="P59" s="3">
        <f>VCG!M24</f>
        <v>286.26666666666665</v>
      </c>
      <c r="Q59" s="205">
        <f t="shared" si="5"/>
        <v>2506.0753968252857</v>
      </c>
      <c r="R59" s="114"/>
      <c r="S59" s="3">
        <v>59</v>
      </c>
      <c r="T59" s="3">
        <v>7</v>
      </c>
      <c r="U59" s="3">
        <v>8</v>
      </c>
      <c r="V59" s="3">
        <v>9</v>
      </c>
      <c r="W59" s="3">
        <v>159</v>
      </c>
      <c r="X59" s="3">
        <v>299</v>
      </c>
      <c r="Y59" s="3">
        <v>264</v>
      </c>
      <c r="Z59" s="3">
        <v>270</v>
      </c>
      <c r="AA59" s="3">
        <v>290</v>
      </c>
      <c r="AB59" s="3">
        <v>207</v>
      </c>
      <c r="AC59" s="3">
        <v>362</v>
      </c>
      <c r="AD59" s="3">
        <v>132</v>
      </c>
      <c r="AE59" s="205">
        <f t="shared" si="8"/>
        <v>2066</v>
      </c>
    </row>
    <row r="60" spans="1:31" x14ac:dyDescent="0.2">
      <c r="A60" s="103" t="s">
        <v>79</v>
      </c>
      <c r="B60" s="139" t="s">
        <v>171</v>
      </c>
      <c r="C60" s="3">
        <v>1021100.86</v>
      </c>
      <c r="D60" s="3">
        <v>675618.97</v>
      </c>
      <c r="E60" s="60">
        <f>VTM!$B35</f>
        <v>64.329090909090922</v>
      </c>
      <c r="F60" s="3">
        <f>VTM!C35</f>
        <v>52.824545454545451</v>
      </c>
      <c r="G60" s="3">
        <f>VTM!D35</f>
        <v>58.599090909090904</v>
      </c>
      <c r="H60" s="3">
        <f>VTM!E35</f>
        <v>140.00545454545454</v>
      </c>
      <c r="I60" s="3">
        <f>VTM!F35</f>
        <v>346.28521739130434</v>
      </c>
      <c r="J60" s="3">
        <f>VTM!G35</f>
        <v>349.68086956521739</v>
      </c>
      <c r="K60" s="3">
        <f>VTM!H35</f>
        <v>338.94639999999998</v>
      </c>
      <c r="L60" s="3">
        <f>VTM!I35</f>
        <v>348.38956521739129</v>
      </c>
      <c r="M60" s="3">
        <f>VTM!J35</f>
        <v>393.68363636363642</v>
      </c>
      <c r="N60" s="3">
        <f>VTM!K35</f>
        <v>389.67750000000007</v>
      </c>
      <c r="O60" s="3">
        <f>VTM!L35</f>
        <v>382.98499999999996</v>
      </c>
      <c r="P60" s="3">
        <f>VTM!M35</f>
        <v>190.77714285714288</v>
      </c>
      <c r="Q60" s="205">
        <f t="shared" si="5"/>
        <v>3056.183513212874</v>
      </c>
      <c r="R60" s="114"/>
      <c r="S60" s="3"/>
      <c r="T60" s="3"/>
      <c r="U60" s="3"/>
      <c r="V60" s="3"/>
      <c r="W60" s="3"/>
      <c r="X60" s="3"/>
      <c r="Y60" s="3"/>
      <c r="Z60" s="3"/>
      <c r="AA60" s="3"/>
      <c r="AB60" s="3"/>
      <c r="AC60" s="3"/>
      <c r="AD60" s="3"/>
      <c r="AE60" s="205"/>
    </row>
    <row r="61" spans="1:31" x14ac:dyDescent="0.2">
      <c r="A61" s="103" t="s">
        <v>69</v>
      </c>
      <c r="B61" s="139" t="s">
        <v>172</v>
      </c>
      <c r="C61" s="3">
        <v>990130.02419999999</v>
      </c>
      <c r="D61" s="3">
        <v>624586.0834</v>
      </c>
      <c r="E61" s="60">
        <f>ZAN!$B58</f>
        <v>36.972558139534883</v>
      </c>
      <c r="F61" s="3">
        <f>ZAN!C58</f>
        <v>15.106511627906976</v>
      </c>
      <c r="G61" s="3">
        <f>ZAN!D58</f>
        <v>22.463720930232558</v>
      </c>
      <c r="H61" s="3">
        <f>ZAN!E58</f>
        <v>93.042325581395346</v>
      </c>
      <c r="I61" s="3">
        <f>ZAN!F58</f>
        <v>221.6927272727273</v>
      </c>
      <c r="J61" s="3">
        <f>ZAN!G58</f>
        <v>213.66000000000003</v>
      </c>
      <c r="K61" s="3">
        <f>ZAN!H58</f>
        <v>195.38000000000002</v>
      </c>
      <c r="L61" s="3">
        <f>ZAN!I58</f>
        <v>228.7568181818182</v>
      </c>
      <c r="M61" s="3">
        <f>ZAN!J58</f>
        <v>242.1995454545455</v>
      </c>
      <c r="N61" s="3">
        <f>ZAN!K58</f>
        <v>308.23818181818183</v>
      </c>
      <c r="O61" s="3">
        <f>ZAN!L58</f>
        <v>284.64744186046511</v>
      </c>
      <c r="P61" s="3">
        <f>ZAN!M58</f>
        <v>130.61809523809521</v>
      </c>
      <c r="Q61" s="205">
        <f t="shared" si="5"/>
        <v>1992.7779261049029</v>
      </c>
      <c r="R61" s="114"/>
      <c r="S61" s="3">
        <v>116</v>
      </c>
      <c r="T61" s="3">
        <v>0</v>
      </c>
      <c r="U61" s="3">
        <v>9</v>
      </c>
      <c r="V61" s="3">
        <v>26</v>
      </c>
      <c r="W61" s="3">
        <v>203</v>
      </c>
      <c r="X61" s="3">
        <v>163</v>
      </c>
      <c r="Y61" s="3">
        <v>106</v>
      </c>
      <c r="Z61" s="3">
        <v>110</v>
      </c>
      <c r="AA61" s="3">
        <v>254</v>
      </c>
      <c r="AB61" s="3">
        <v>154</v>
      </c>
      <c r="AC61" s="3">
        <v>249</v>
      </c>
      <c r="AD61" s="3">
        <v>85</v>
      </c>
      <c r="AE61" s="205">
        <f t="shared" si="8"/>
        <v>1475</v>
      </c>
    </row>
    <row r="62" spans="1:31" x14ac:dyDescent="0.2">
      <c r="E62" s="3"/>
      <c r="F62" s="3"/>
      <c r="G62" s="3"/>
      <c r="H62" s="3"/>
      <c r="I62" s="3"/>
      <c r="J62" s="3"/>
      <c r="K62" s="3"/>
      <c r="L62" s="3"/>
      <c r="M62" s="3"/>
      <c r="N62" s="3"/>
      <c r="O62" s="3"/>
      <c r="P62" s="3"/>
      <c r="Q62" s="238"/>
      <c r="AE62" s="238"/>
    </row>
    <row r="63" spans="1:31" x14ac:dyDescent="0.2">
      <c r="E63" s="3"/>
      <c r="F63" s="3"/>
      <c r="G63" s="3"/>
      <c r="H63" s="3"/>
      <c r="I63" s="3"/>
      <c r="J63" s="3"/>
      <c r="K63" s="3"/>
      <c r="L63" s="3"/>
      <c r="M63" s="3"/>
      <c r="N63" s="3"/>
      <c r="O63" s="3"/>
      <c r="P63" s="3"/>
      <c r="Q63" s="238"/>
      <c r="AE63" s="238"/>
    </row>
    <row r="64" spans="1:31" x14ac:dyDescent="0.2">
      <c r="B64" s="201"/>
      <c r="D64" s="129" t="s">
        <v>603</v>
      </c>
      <c r="E64" s="130">
        <f t="shared" ref="E64:P64" si="9">AVERAGE(E3:E61)</f>
        <v>70.232097824739569</v>
      </c>
      <c r="F64" s="130">
        <f t="shared" si="9"/>
        <v>35.329051786657665</v>
      </c>
      <c r="G64" s="130">
        <f t="shared" si="9"/>
        <v>48.739288388994915</v>
      </c>
      <c r="H64" s="130">
        <f t="shared" si="9"/>
        <v>128.49440391640366</v>
      </c>
      <c r="I64" s="130">
        <f t="shared" si="9"/>
        <v>280.0980715745381</v>
      </c>
      <c r="J64" s="130">
        <f t="shared" si="9"/>
        <v>278.42929309453365</v>
      </c>
      <c r="K64" s="130">
        <f t="shared" si="9"/>
        <v>280.529861343525</v>
      </c>
      <c r="L64" s="130">
        <f t="shared" si="9"/>
        <v>292.58907831069092</v>
      </c>
      <c r="M64" s="130">
        <f t="shared" si="9"/>
        <v>269.33512762527369</v>
      </c>
      <c r="N64" s="130">
        <f t="shared" si="9"/>
        <v>312.9529020412329</v>
      </c>
      <c r="O64" s="130">
        <f t="shared" si="9"/>
        <v>390.62068123392584</v>
      </c>
      <c r="P64" s="130">
        <f t="shared" si="9"/>
        <v>228.42005266553545</v>
      </c>
      <c r="Q64" s="205">
        <f>SUM(E64:P64)</f>
        <v>2615.7699098060516</v>
      </c>
      <c r="R64" s="129" t="s">
        <v>603</v>
      </c>
      <c r="S64" s="130">
        <f t="shared" ref="S64:AE64" si="10">AVERAGE(S3:S61)</f>
        <v>99.701785714285705</v>
      </c>
      <c r="T64" s="130">
        <f t="shared" si="10"/>
        <v>24.445714285714285</v>
      </c>
      <c r="U64" s="130">
        <f t="shared" si="10"/>
        <v>28.240175438596491</v>
      </c>
      <c r="V64" s="130">
        <f t="shared" si="10"/>
        <v>25.187017543859646</v>
      </c>
      <c r="W64" s="130">
        <f t="shared" si="10"/>
        <v>177.53877192982455</v>
      </c>
      <c r="X64" s="130">
        <f t="shared" si="10"/>
        <v>212.3547368421053</v>
      </c>
      <c r="Y64" s="130">
        <f t="shared" si="10"/>
        <v>276.48333333333335</v>
      </c>
      <c r="Z64" s="130">
        <f t="shared" si="10"/>
        <v>235.0045614035088</v>
      </c>
      <c r="AA64" s="130">
        <f t="shared" si="10"/>
        <v>247.58508771929823</v>
      </c>
      <c r="AB64" s="130">
        <f t="shared" si="10"/>
        <v>203.87666666666667</v>
      </c>
      <c r="AC64" s="130">
        <f t="shared" si="10"/>
        <v>319.08052631578948</v>
      </c>
      <c r="AD64" s="130">
        <f t="shared" si="10"/>
        <v>103.5259649122807</v>
      </c>
      <c r="AE64" s="239">
        <f t="shared" si="10"/>
        <v>1955.7721428571429</v>
      </c>
    </row>
    <row r="65" spans="2:30" x14ac:dyDescent="0.2">
      <c r="B65" s="148"/>
      <c r="D65" s="127" t="s">
        <v>604</v>
      </c>
      <c r="E65" s="114">
        <f t="shared" ref="E65:P65" si="11">STDEV(E3:E61)</f>
        <v>56.258638785205633</v>
      </c>
      <c r="F65" s="114">
        <f t="shared" si="11"/>
        <v>37.539403380301614</v>
      </c>
      <c r="G65" s="114">
        <f t="shared" si="11"/>
        <v>51.363164544585779</v>
      </c>
      <c r="H65" s="114">
        <f t="shared" si="11"/>
        <v>64.236180314845555</v>
      </c>
      <c r="I65" s="114">
        <f t="shared" si="11"/>
        <v>66.353755687064421</v>
      </c>
      <c r="J65" s="114">
        <f t="shared" si="11"/>
        <v>52.039848065583861</v>
      </c>
      <c r="K65" s="114">
        <f t="shared" si="11"/>
        <v>68.291973161194434</v>
      </c>
      <c r="L65" s="114">
        <f t="shared" si="11"/>
        <v>65.247375747915882</v>
      </c>
      <c r="M65" s="114">
        <f t="shared" si="11"/>
        <v>47.908838267477798</v>
      </c>
      <c r="N65" s="114">
        <f t="shared" si="11"/>
        <v>53.004341988747612</v>
      </c>
      <c r="O65" s="114">
        <f t="shared" si="11"/>
        <v>103.46207369128892</v>
      </c>
      <c r="P65" s="114">
        <f t="shared" si="11"/>
        <v>105.70670047669617</v>
      </c>
      <c r="R65" s="127" t="s">
        <v>604</v>
      </c>
      <c r="S65" s="114">
        <f t="shared" ref="S65:AD65" si="12">STDEV(S3:S61)</f>
        <v>75.07502865575438</v>
      </c>
      <c r="T65" s="114">
        <f t="shared" si="12"/>
        <v>58.150334568165732</v>
      </c>
      <c r="U65" s="114">
        <f t="shared" si="12"/>
        <v>30.260116755229156</v>
      </c>
      <c r="V65" s="114">
        <f t="shared" si="12"/>
        <v>25.185063740022031</v>
      </c>
      <c r="W65" s="114">
        <f t="shared" si="12"/>
        <v>66.159453974852553</v>
      </c>
      <c r="X65" s="114">
        <f t="shared" si="12"/>
        <v>91.26682727634514</v>
      </c>
      <c r="Y65" s="114">
        <f t="shared" si="12"/>
        <v>98.153603553186926</v>
      </c>
      <c r="Z65" s="114">
        <f t="shared" si="12"/>
        <v>143.70202328665789</v>
      </c>
      <c r="AA65" s="114">
        <f t="shared" si="12"/>
        <v>113.32701473300953</v>
      </c>
      <c r="AB65" s="114">
        <f t="shared" si="12"/>
        <v>73.557068159290296</v>
      </c>
      <c r="AC65" s="114">
        <f t="shared" si="12"/>
        <v>98.997875670228524</v>
      </c>
      <c r="AD65" s="114">
        <f t="shared" si="12"/>
        <v>61.373669315212339</v>
      </c>
    </row>
    <row r="66" spans="2:30" x14ac:dyDescent="0.2">
      <c r="B66" s="148"/>
      <c r="D66" s="127" t="s">
        <v>606</v>
      </c>
      <c r="E66" s="114">
        <f t="shared" ref="E66:P66" si="13">MIN(E3:E61)</f>
        <v>16.9375</v>
      </c>
      <c r="F66" s="114">
        <f t="shared" si="13"/>
        <v>5.0927999999999995</v>
      </c>
      <c r="G66" s="114">
        <f t="shared" si="13"/>
        <v>11.8125</v>
      </c>
      <c r="H66" s="114">
        <f t="shared" si="13"/>
        <v>58.823529411764703</v>
      </c>
      <c r="I66" s="114">
        <f t="shared" si="13"/>
        <v>182.88235294117646</v>
      </c>
      <c r="J66" s="114">
        <f t="shared" si="13"/>
        <v>191.70588235294119</v>
      </c>
      <c r="K66" s="114">
        <f t="shared" si="13"/>
        <v>156.88235294117646</v>
      </c>
      <c r="L66" s="114">
        <f t="shared" si="13"/>
        <v>180.29411764705881</v>
      </c>
      <c r="M66" s="114">
        <f t="shared" si="13"/>
        <v>186.8235294117647</v>
      </c>
      <c r="N66" s="114">
        <f t="shared" si="13"/>
        <v>186.8</v>
      </c>
      <c r="O66" s="114">
        <f t="shared" si="13"/>
        <v>228.8235294117647</v>
      </c>
      <c r="P66" s="114">
        <f t="shared" si="13"/>
        <v>104</v>
      </c>
      <c r="Q66" s="114">
        <f t="shared" ref="Q66" si="14">MIN(Q3:Q61)</f>
        <v>1544.8235294117646</v>
      </c>
      <c r="R66" s="127" t="s">
        <v>606</v>
      </c>
      <c r="S66" s="114">
        <f t="shared" ref="S66:AD66" si="15">MIN(S5:S62)</f>
        <v>6</v>
      </c>
      <c r="T66" s="114">
        <f t="shared" si="15"/>
        <v>0</v>
      </c>
      <c r="U66" s="114">
        <f t="shared" si="15"/>
        <v>4</v>
      </c>
      <c r="V66" s="114">
        <f t="shared" si="15"/>
        <v>1</v>
      </c>
      <c r="W66" s="114">
        <f t="shared" si="15"/>
        <v>72</v>
      </c>
      <c r="X66" s="114">
        <f t="shared" si="15"/>
        <v>72</v>
      </c>
      <c r="Y66" s="114">
        <f t="shared" si="15"/>
        <v>100</v>
      </c>
      <c r="Z66" s="114">
        <f t="shared" si="15"/>
        <v>91</v>
      </c>
      <c r="AA66" s="114">
        <f t="shared" si="15"/>
        <v>47</v>
      </c>
      <c r="AB66" s="114">
        <f t="shared" si="15"/>
        <v>85</v>
      </c>
      <c r="AC66" s="114">
        <f t="shared" si="15"/>
        <v>158</v>
      </c>
      <c r="AD66" s="114">
        <f t="shared" si="15"/>
        <v>4</v>
      </c>
    </row>
    <row r="67" spans="2:30" x14ac:dyDescent="0.2">
      <c r="B67" s="148"/>
      <c r="D67" s="127" t="s">
        <v>607</v>
      </c>
      <c r="E67" s="114">
        <f t="shared" ref="E67:P67" si="16">MAX(E3:E61)</f>
        <v>271.56319999999999</v>
      </c>
      <c r="F67" s="114">
        <f t="shared" si="16"/>
        <v>182.54240000000001</v>
      </c>
      <c r="G67" s="114">
        <f t="shared" si="16"/>
        <v>260.1816</v>
      </c>
      <c r="H67" s="114">
        <f t="shared" si="16"/>
        <v>362.67040000000003</v>
      </c>
      <c r="I67" s="114">
        <f t="shared" si="16"/>
        <v>488.28260869565219</v>
      </c>
      <c r="J67" s="114">
        <f t="shared" si="16"/>
        <v>436.27739130434787</v>
      </c>
      <c r="K67" s="114">
        <f t="shared" si="16"/>
        <v>484.67833333333328</v>
      </c>
      <c r="L67" s="114">
        <f t="shared" si="16"/>
        <v>476.28559999999999</v>
      </c>
      <c r="M67" s="114">
        <f t="shared" si="16"/>
        <v>393.68363636363642</v>
      </c>
      <c r="N67" s="114">
        <f t="shared" si="16"/>
        <v>470.51081481481486</v>
      </c>
      <c r="O67" s="114">
        <f t="shared" si="16"/>
        <v>660.71583333333331</v>
      </c>
      <c r="P67" s="114">
        <f t="shared" si="16"/>
        <v>610.69461538461542</v>
      </c>
      <c r="Q67" s="114">
        <f t="shared" ref="Q67" si="17">MAX(Q3:Q61)</f>
        <v>4813.9984000000013</v>
      </c>
      <c r="R67" s="127" t="s">
        <v>607</v>
      </c>
      <c r="S67" s="103">
        <f t="shared" ref="S67:AD67" si="18">MAX(S5:S62)</f>
        <v>361</v>
      </c>
      <c r="T67" s="103">
        <f t="shared" si="18"/>
        <v>296</v>
      </c>
      <c r="U67" s="103">
        <f t="shared" si="18"/>
        <v>158</v>
      </c>
      <c r="V67" s="103">
        <f t="shared" si="18"/>
        <v>120</v>
      </c>
      <c r="W67" s="103">
        <f t="shared" si="18"/>
        <v>440</v>
      </c>
      <c r="X67" s="103">
        <f t="shared" si="18"/>
        <v>479</v>
      </c>
      <c r="Y67" s="103">
        <f t="shared" si="18"/>
        <v>640</v>
      </c>
      <c r="Z67" s="103">
        <f t="shared" si="18"/>
        <v>675</v>
      </c>
      <c r="AA67" s="103">
        <f t="shared" si="18"/>
        <v>592.86</v>
      </c>
      <c r="AB67" s="103">
        <f t="shared" si="18"/>
        <v>422</v>
      </c>
      <c r="AC67" s="103">
        <f t="shared" si="18"/>
        <v>564</v>
      </c>
      <c r="AD67" s="103">
        <f t="shared" si="18"/>
        <v>334</v>
      </c>
    </row>
    <row r="68" spans="2:30" x14ac:dyDescent="0.2">
      <c r="B68" s="148"/>
      <c r="D68" s="127" t="s">
        <v>616</v>
      </c>
      <c r="E68" s="114">
        <f t="shared" ref="E68:P68" si="19">COUNT(E3:E61)</f>
        <v>56</v>
      </c>
      <c r="F68" s="114">
        <f t="shared" si="19"/>
        <v>56</v>
      </c>
      <c r="G68" s="114">
        <f t="shared" si="19"/>
        <v>56</v>
      </c>
      <c r="H68" s="114">
        <f t="shared" si="19"/>
        <v>56</v>
      </c>
      <c r="I68" s="114">
        <f t="shared" si="19"/>
        <v>56</v>
      </c>
      <c r="J68" s="114">
        <f t="shared" si="19"/>
        <v>56</v>
      </c>
      <c r="K68" s="114">
        <f t="shared" si="19"/>
        <v>56</v>
      </c>
      <c r="L68" s="114">
        <f t="shared" si="19"/>
        <v>56</v>
      </c>
      <c r="M68" s="114">
        <f t="shared" si="19"/>
        <v>56</v>
      </c>
      <c r="N68" s="114">
        <f t="shared" si="19"/>
        <v>56</v>
      </c>
      <c r="O68" s="114">
        <f t="shared" si="19"/>
        <v>56</v>
      </c>
      <c r="P68" s="114">
        <f t="shared" si="19"/>
        <v>56</v>
      </c>
      <c r="R68" s="127" t="s">
        <v>616</v>
      </c>
      <c r="S68" s="103">
        <f t="shared" ref="S68:AD68" si="20">COUNT(S5:S62)</f>
        <v>54</v>
      </c>
      <c r="T68" s="103">
        <f t="shared" si="20"/>
        <v>54</v>
      </c>
      <c r="U68" s="103">
        <f t="shared" si="20"/>
        <v>55</v>
      </c>
      <c r="V68" s="103">
        <f t="shared" si="20"/>
        <v>55</v>
      </c>
      <c r="W68" s="103">
        <f t="shared" si="20"/>
        <v>55</v>
      </c>
      <c r="X68" s="103">
        <f t="shared" si="20"/>
        <v>55</v>
      </c>
      <c r="Y68" s="103">
        <f t="shared" si="20"/>
        <v>55</v>
      </c>
      <c r="Z68" s="103">
        <f t="shared" si="20"/>
        <v>55</v>
      </c>
      <c r="AA68" s="103">
        <f t="shared" si="20"/>
        <v>55</v>
      </c>
      <c r="AB68" s="103">
        <f t="shared" si="20"/>
        <v>55</v>
      </c>
      <c r="AC68" s="103">
        <f t="shared" si="20"/>
        <v>55</v>
      </c>
      <c r="AD68" s="103">
        <f t="shared" si="20"/>
        <v>55</v>
      </c>
    </row>
    <row r="69" spans="2:30" x14ac:dyDescent="0.2">
      <c r="B69" s="148"/>
      <c r="D69" s="127" t="s">
        <v>617</v>
      </c>
      <c r="E69" s="114">
        <f>E64</f>
        <v>70.232097824739569</v>
      </c>
      <c r="F69" s="114">
        <f t="shared" ref="F69:P69" si="21">E69+F64</f>
        <v>105.56114961139724</v>
      </c>
      <c r="G69" s="114">
        <f t="shared" si="21"/>
        <v>154.30043800039215</v>
      </c>
      <c r="H69" s="114">
        <f t="shared" si="21"/>
        <v>282.7948419167958</v>
      </c>
      <c r="I69" s="114">
        <f t="shared" si="21"/>
        <v>562.89291349133396</v>
      </c>
      <c r="J69" s="114">
        <f t="shared" si="21"/>
        <v>841.32220658586766</v>
      </c>
      <c r="K69" s="114">
        <f t="shared" si="21"/>
        <v>1121.8520679293927</v>
      </c>
      <c r="L69" s="114">
        <f t="shared" si="21"/>
        <v>1414.4411462400835</v>
      </c>
      <c r="M69" s="114">
        <f t="shared" si="21"/>
        <v>1683.7762738653573</v>
      </c>
      <c r="N69" s="114">
        <f t="shared" si="21"/>
        <v>1996.7291759065902</v>
      </c>
      <c r="O69" s="114">
        <f t="shared" si="21"/>
        <v>2387.3498571405162</v>
      </c>
      <c r="P69" s="114">
        <f t="shared" si="21"/>
        <v>2615.7699098060516</v>
      </c>
      <c r="R69" s="127" t="s">
        <v>617</v>
      </c>
      <c r="S69" s="114">
        <f>S64</f>
        <v>99.701785714285705</v>
      </c>
      <c r="T69" s="114">
        <f t="shared" ref="T69:AD69" si="22">S69+T64</f>
        <v>124.14749999999999</v>
      </c>
      <c r="U69" s="114">
        <f t="shared" si="22"/>
        <v>152.38767543859649</v>
      </c>
      <c r="V69" s="114">
        <f t="shared" si="22"/>
        <v>177.57469298245613</v>
      </c>
      <c r="W69" s="114">
        <f t="shared" si="22"/>
        <v>355.11346491228068</v>
      </c>
      <c r="X69" s="114">
        <f t="shared" si="22"/>
        <v>567.46820175438597</v>
      </c>
      <c r="Y69" s="114">
        <f t="shared" si="22"/>
        <v>843.95153508771932</v>
      </c>
      <c r="Z69" s="114">
        <f t="shared" si="22"/>
        <v>1078.9560964912282</v>
      </c>
      <c r="AA69" s="114">
        <f t="shared" si="22"/>
        <v>1326.5411842105264</v>
      </c>
      <c r="AB69" s="114">
        <f t="shared" si="22"/>
        <v>1530.4178508771929</v>
      </c>
      <c r="AC69" s="114">
        <f t="shared" si="22"/>
        <v>1849.4983771929824</v>
      </c>
      <c r="AD69" s="114">
        <f t="shared" si="22"/>
        <v>1953.024342105263</v>
      </c>
    </row>
    <row r="107" spans="6:11" x14ac:dyDescent="0.2">
      <c r="F107">
        <v>70.232097824739569</v>
      </c>
      <c r="G107">
        <v>35.329051786657665</v>
      </c>
      <c r="H107">
        <v>48.739288388994915</v>
      </c>
      <c r="I107">
        <v>128.49440391640366</v>
      </c>
      <c r="K107">
        <f>SUM(F107:J107)</f>
        <v>282.7948419167958</v>
      </c>
    </row>
  </sheetData>
  <sortState xmlns:xlrd2="http://schemas.microsoft.com/office/spreadsheetml/2017/richdata2" ref="A3:AE61">
    <sortCondition ref="B3:B61"/>
  </sortState>
  <mergeCells count="2">
    <mergeCell ref="E1:P1"/>
    <mergeCell ref="S1:AD1"/>
  </mergeCells>
  <pageMargins left="0.7" right="0.7" top="0.75" bottom="0.75" header="0.3" footer="0.3"/>
  <pageSetup orientation="portrait"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9"/>
  <dimension ref="A1:AJ139"/>
  <sheetViews>
    <sheetView zoomScale="75" zoomScaleNormal="75" workbookViewId="0">
      <pane xSplit="1" ySplit="4" topLeftCell="B83" activePane="bottomRight" state="frozen"/>
      <selection activeCell="C149" sqref="C149:O149"/>
      <selection pane="topRight" activeCell="C149" sqref="C149:O149"/>
      <selection pane="bottomLeft" activeCell="C149" sqref="C149:O149"/>
      <selection pane="bottomRight" activeCell="N122" sqref="N122:N123"/>
    </sheetView>
  </sheetViews>
  <sheetFormatPr defaultRowHeight="12.75" x14ac:dyDescent="0.2"/>
  <cols>
    <col min="1" max="1" width="9.85546875" style="148" bestFit="1" customWidth="1"/>
    <col min="2" max="13" width="7.7109375" style="3" customWidth="1"/>
    <col min="14" max="14" width="9.140625" style="103" bestFit="1" customWidth="1"/>
    <col min="16" max="36" width="9.140625" style="10"/>
  </cols>
  <sheetData>
    <row r="1" spans="1:27" ht="16.5" thickBot="1" x14ac:dyDescent="0.3">
      <c r="A1" s="252" t="s">
        <v>32</v>
      </c>
      <c r="B1" s="253"/>
      <c r="C1" s="253"/>
      <c r="D1" s="253"/>
      <c r="E1" s="254"/>
      <c r="F1" s="254"/>
      <c r="G1" s="254"/>
      <c r="H1" s="254"/>
      <c r="I1" s="254"/>
      <c r="J1" s="254"/>
      <c r="K1" s="254"/>
      <c r="L1" s="254"/>
      <c r="M1" s="254"/>
      <c r="N1" s="255"/>
    </row>
    <row r="2" spans="1:27" ht="13.5" thickBot="1" x14ac:dyDescent="0.25">
      <c r="A2" s="150" t="s">
        <v>139</v>
      </c>
      <c r="B2" s="40" t="s">
        <v>175</v>
      </c>
      <c r="C2" s="37" t="s">
        <v>468</v>
      </c>
      <c r="D2" s="38"/>
      <c r="E2" s="58"/>
      <c r="F2" s="68"/>
      <c r="G2" s="247" t="s">
        <v>80</v>
      </c>
      <c r="H2" s="247"/>
      <c r="I2" s="69"/>
      <c r="J2" s="73"/>
      <c r="K2" s="73"/>
      <c r="L2" s="73"/>
      <c r="M2" s="73"/>
      <c r="N2" s="165"/>
    </row>
    <row r="3" spans="1:27" ht="13.5" thickBot="1" x14ac:dyDescent="0.25">
      <c r="A3" s="151"/>
      <c r="B3" s="41" t="s">
        <v>176</v>
      </c>
      <c r="C3" s="36" t="s">
        <v>469</v>
      </c>
      <c r="D3" s="39"/>
      <c r="E3" s="41" t="s">
        <v>78</v>
      </c>
      <c r="F3" s="65">
        <v>100</v>
      </c>
      <c r="G3" s="17"/>
      <c r="H3" s="66" t="s">
        <v>81</v>
      </c>
      <c r="I3" s="67">
        <v>30.48</v>
      </c>
      <c r="J3" s="22"/>
      <c r="K3" s="22"/>
      <c r="L3" s="22"/>
      <c r="M3" s="22"/>
      <c r="N3" s="39"/>
    </row>
    <row r="4" spans="1:27" ht="15.75" thickBot="1" x14ac:dyDescent="0.3">
      <c r="A4" s="149" t="s">
        <v>1</v>
      </c>
      <c r="B4" s="49" t="s">
        <v>2</v>
      </c>
      <c r="C4" s="43" t="s">
        <v>3</v>
      </c>
      <c r="D4" s="49" t="s">
        <v>4</v>
      </c>
      <c r="E4" s="43" t="s">
        <v>5</v>
      </c>
      <c r="F4" s="49" t="s">
        <v>6</v>
      </c>
      <c r="G4" s="43" t="s">
        <v>7</v>
      </c>
      <c r="H4" s="49" t="s">
        <v>8</v>
      </c>
      <c r="I4" s="43" t="s">
        <v>9</v>
      </c>
      <c r="J4" s="49" t="s">
        <v>10</v>
      </c>
      <c r="K4" s="43" t="s">
        <v>11</v>
      </c>
      <c r="L4" s="49" t="s">
        <v>12</v>
      </c>
      <c r="M4" s="45" t="s">
        <v>13</v>
      </c>
      <c r="N4" s="112" t="s">
        <v>582</v>
      </c>
      <c r="O4" s="143" t="s">
        <v>611</v>
      </c>
      <c r="P4" s="27"/>
      <c r="Q4" s="27"/>
      <c r="R4" s="27"/>
      <c r="S4" s="27"/>
      <c r="T4" s="27"/>
      <c r="U4" s="27"/>
      <c r="V4" s="27"/>
      <c r="W4" s="27"/>
      <c r="X4" s="27"/>
      <c r="Y4" s="27"/>
      <c r="Z4" s="27"/>
      <c r="AA4" s="27"/>
    </row>
    <row r="5" spans="1:27" ht="14.25" x14ac:dyDescent="0.2">
      <c r="A5" s="178">
        <v>1905</v>
      </c>
      <c r="B5" s="26">
        <v>219.202</v>
      </c>
      <c r="C5" s="26">
        <v>50.545999999999999</v>
      </c>
      <c r="D5" s="26">
        <v>7.1119999999999992</v>
      </c>
      <c r="E5" s="26">
        <v>44.45</v>
      </c>
      <c r="F5" s="26">
        <v>731.77399999999989</v>
      </c>
      <c r="G5" s="26">
        <v>265.68399999999997</v>
      </c>
      <c r="H5" s="26">
        <v>327.40599999999995</v>
      </c>
      <c r="I5" s="26">
        <v>612.64799999999991</v>
      </c>
      <c r="J5" s="26">
        <v>262.38200000000001</v>
      </c>
      <c r="K5" s="26">
        <v>525.78</v>
      </c>
      <c r="L5" s="26">
        <v>429.00600000000003</v>
      </c>
      <c r="M5" s="26">
        <v>302.00599999999997</v>
      </c>
      <c r="N5" s="235">
        <f t="shared" ref="N5:N44" si="0">IF(COUNT(B5:M5)=12,SUM(B5:M5),"")</f>
        <v>3777.9959999999992</v>
      </c>
      <c r="O5" s="144">
        <f>RANK(N5,N$5:N$127,0)</f>
        <v>9</v>
      </c>
    </row>
    <row r="6" spans="1:27" ht="14.25" x14ac:dyDescent="0.2">
      <c r="A6" s="178">
        <v>1906</v>
      </c>
      <c r="B6" s="26">
        <v>33.528000000000006</v>
      </c>
      <c r="C6" s="26">
        <v>34.036000000000001</v>
      </c>
      <c r="D6" s="26">
        <v>60.197999999999986</v>
      </c>
      <c r="E6" s="26">
        <v>209.042</v>
      </c>
      <c r="F6" s="26">
        <v>305.30799999999999</v>
      </c>
      <c r="G6" s="26"/>
      <c r="H6" s="26"/>
      <c r="I6" s="26"/>
      <c r="J6" s="26">
        <v>381.50800000000004</v>
      </c>
      <c r="K6" s="26">
        <v>450.08799999999997</v>
      </c>
      <c r="L6" s="26">
        <v>622.55399999999997</v>
      </c>
      <c r="M6" s="26">
        <v>474.72600000000017</v>
      </c>
      <c r="N6" s="235"/>
      <c r="O6" s="144"/>
    </row>
    <row r="7" spans="1:27" ht="14.25" x14ac:dyDescent="0.2">
      <c r="A7" s="178">
        <v>1907</v>
      </c>
      <c r="B7" s="26">
        <v>83.566000000000003</v>
      </c>
      <c r="C7" s="26">
        <v>66.040000000000006</v>
      </c>
      <c r="D7" s="26">
        <v>86.867999999999995</v>
      </c>
      <c r="E7" s="26">
        <v>35.814</v>
      </c>
      <c r="F7" s="26">
        <v>242.82399999999998</v>
      </c>
      <c r="G7" s="26">
        <v>390.39800000000002</v>
      </c>
      <c r="H7" s="26">
        <v>282.44799999999992</v>
      </c>
      <c r="I7" s="26">
        <v>415.79799999999994</v>
      </c>
      <c r="J7" s="26">
        <v>203.96199999999999</v>
      </c>
      <c r="K7" s="26">
        <v>489.45799999999991</v>
      </c>
      <c r="L7" s="26">
        <v>362.45799999999997</v>
      </c>
      <c r="M7" s="26">
        <v>140.46199999999996</v>
      </c>
      <c r="N7" s="235">
        <f t="shared" si="0"/>
        <v>2800.096</v>
      </c>
      <c r="O7" s="144">
        <f t="shared" ref="O7:O38" si="1">RANK(N7,N$5:N$127,0)</f>
        <v>70</v>
      </c>
    </row>
    <row r="8" spans="1:27" ht="14.25" x14ac:dyDescent="0.2">
      <c r="A8" s="178">
        <v>1908</v>
      </c>
      <c r="B8" s="26">
        <v>80.772000000000006</v>
      </c>
      <c r="C8" s="26">
        <v>32.765999999999991</v>
      </c>
      <c r="D8" s="26">
        <v>71.373999999999995</v>
      </c>
      <c r="E8" s="26">
        <v>37.337999999999994</v>
      </c>
      <c r="F8" s="26">
        <v>439.41999999999996</v>
      </c>
      <c r="G8" s="26">
        <v>338.58199999999994</v>
      </c>
      <c r="H8" s="26">
        <v>347.21800000000019</v>
      </c>
      <c r="I8" s="26">
        <v>411.988</v>
      </c>
      <c r="J8" s="26">
        <v>216.40799999999999</v>
      </c>
      <c r="K8" s="26">
        <v>310.38799999999998</v>
      </c>
      <c r="L8" s="26">
        <v>542.79799999999989</v>
      </c>
      <c r="M8" s="26">
        <v>201.92999999999995</v>
      </c>
      <c r="N8" s="235">
        <f t="shared" si="0"/>
        <v>3030.982</v>
      </c>
      <c r="O8" s="144">
        <f t="shared" si="1"/>
        <v>54</v>
      </c>
    </row>
    <row r="9" spans="1:27" ht="14.25" x14ac:dyDescent="0.2">
      <c r="A9" s="178">
        <v>1909</v>
      </c>
      <c r="B9" s="26">
        <v>182.11799999999999</v>
      </c>
      <c r="C9" s="26">
        <v>104.64800000000001</v>
      </c>
      <c r="D9" s="26">
        <v>75.946000000000012</v>
      </c>
      <c r="E9" s="26">
        <v>102.36200000000002</v>
      </c>
      <c r="F9" s="26">
        <v>228.09200000000004</v>
      </c>
      <c r="G9" s="26">
        <v>415.28999999999996</v>
      </c>
      <c r="H9" s="26">
        <v>291.08400000000006</v>
      </c>
      <c r="I9" s="26">
        <v>251.96800000000002</v>
      </c>
      <c r="J9" s="26">
        <v>275.84399999999994</v>
      </c>
      <c r="K9" s="26">
        <v>394.96999999999997</v>
      </c>
      <c r="L9" s="26">
        <v>1043.94</v>
      </c>
      <c r="M9" s="26">
        <v>804.1640000000001</v>
      </c>
      <c r="N9" s="235">
        <f t="shared" si="0"/>
        <v>4170.4260000000004</v>
      </c>
      <c r="O9" s="144">
        <f t="shared" si="1"/>
        <v>1</v>
      </c>
    </row>
    <row r="10" spans="1:27" ht="14.25" x14ac:dyDescent="0.2">
      <c r="A10" s="178">
        <v>1910</v>
      </c>
      <c r="B10" s="26">
        <v>122.17400000000001</v>
      </c>
      <c r="C10" s="26">
        <v>84.581999999999994</v>
      </c>
      <c r="D10" s="26">
        <v>230.63200000000001</v>
      </c>
      <c r="E10" s="26">
        <v>126.23799999999997</v>
      </c>
      <c r="F10" s="26">
        <v>398.27200000000005</v>
      </c>
      <c r="G10" s="26">
        <v>289.81400000000002</v>
      </c>
      <c r="H10" s="26">
        <v>483.61599999999993</v>
      </c>
      <c r="I10" s="26">
        <v>351.79</v>
      </c>
      <c r="J10" s="26">
        <v>323.08800000000008</v>
      </c>
      <c r="K10" s="26">
        <v>406.90800000000002</v>
      </c>
      <c r="L10" s="26">
        <v>661.92399999999986</v>
      </c>
      <c r="M10" s="26">
        <v>488.69599999999997</v>
      </c>
      <c r="N10" s="235">
        <f t="shared" si="0"/>
        <v>3967.7339999999999</v>
      </c>
      <c r="O10" s="144">
        <f t="shared" si="1"/>
        <v>4</v>
      </c>
    </row>
    <row r="11" spans="1:27" ht="14.25" x14ac:dyDescent="0.2">
      <c r="A11" s="178">
        <v>1911</v>
      </c>
      <c r="B11" s="26">
        <v>30.479999999999997</v>
      </c>
      <c r="C11" s="26">
        <v>55.625999999999998</v>
      </c>
      <c r="D11" s="26">
        <v>45.72</v>
      </c>
      <c r="E11" s="26">
        <v>162.05199999999999</v>
      </c>
      <c r="F11" s="26">
        <v>486.15600000000006</v>
      </c>
      <c r="G11" s="26">
        <v>373.88799999999992</v>
      </c>
      <c r="H11" s="26">
        <v>169.16399999999999</v>
      </c>
      <c r="I11" s="26">
        <v>200.91400000000002</v>
      </c>
      <c r="J11" s="26">
        <v>109.98200000000001</v>
      </c>
      <c r="K11" s="26">
        <v>429.76799999999997</v>
      </c>
      <c r="L11" s="26">
        <v>400.81200000000007</v>
      </c>
      <c r="M11" s="26">
        <v>57.15</v>
      </c>
      <c r="N11" s="235">
        <f t="shared" si="0"/>
        <v>2521.712</v>
      </c>
      <c r="O11" s="144">
        <f t="shared" si="1"/>
        <v>92</v>
      </c>
    </row>
    <row r="12" spans="1:27" ht="14.25" x14ac:dyDescent="0.2">
      <c r="A12" s="178">
        <v>1912</v>
      </c>
      <c r="B12" s="26">
        <v>23.113999999999994</v>
      </c>
      <c r="C12" s="26">
        <v>60.451999999999991</v>
      </c>
      <c r="D12" s="26">
        <v>13.969999999999997</v>
      </c>
      <c r="E12" s="26">
        <v>106.172</v>
      </c>
      <c r="F12" s="26">
        <v>351.28200000000004</v>
      </c>
      <c r="G12" s="26">
        <v>375.92</v>
      </c>
      <c r="H12" s="26">
        <v>300.73599999999999</v>
      </c>
      <c r="I12" s="26">
        <v>304.29200000000003</v>
      </c>
      <c r="J12" s="26">
        <v>199.13599999999994</v>
      </c>
      <c r="K12" s="26">
        <v>368.80800000000011</v>
      </c>
      <c r="L12" s="26">
        <v>487.17199999999991</v>
      </c>
      <c r="M12" s="26">
        <v>249.428</v>
      </c>
      <c r="N12" s="235">
        <f t="shared" si="0"/>
        <v>2840.482</v>
      </c>
      <c r="O12" s="144">
        <f t="shared" si="1"/>
        <v>66</v>
      </c>
    </row>
    <row r="13" spans="1:27" ht="14.25" x14ac:dyDescent="0.2">
      <c r="A13" s="178">
        <v>1913</v>
      </c>
      <c r="B13" s="26">
        <v>117.602</v>
      </c>
      <c r="C13" s="26">
        <v>74.167999999999992</v>
      </c>
      <c r="D13" s="26">
        <v>25.654</v>
      </c>
      <c r="E13" s="26">
        <v>136.65199999999999</v>
      </c>
      <c r="F13" s="26">
        <v>433.3239999999999</v>
      </c>
      <c r="G13" s="26">
        <v>271.77999999999997</v>
      </c>
      <c r="H13" s="26">
        <v>247.14200000000005</v>
      </c>
      <c r="I13" s="26">
        <v>312.92799999999994</v>
      </c>
      <c r="J13" s="26">
        <v>252.73</v>
      </c>
      <c r="K13" s="26">
        <v>385.31799999999998</v>
      </c>
      <c r="L13" s="26">
        <v>403.35200000000009</v>
      </c>
      <c r="M13" s="26">
        <v>204.72399999999996</v>
      </c>
      <c r="N13" s="235">
        <f t="shared" si="0"/>
        <v>2865.3739999999998</v>
      </c>
      <c r="O13" s="144">
        <f t="shared" si="1"/>
        <v>63</v>
      </c>
    </row>
    <row r="14" spans="1:27" ht="14.25" x14ac:dyDescent="0.2">
      <c r="A14" s="178">
        <v>1914</v>
      </c>
      <c r="B14" s="26">
        <v>41.402000000000001</v>
      </c>
      <c r="C14" s="26">
        <v>27.178000000000004</v>
      </c>
      <c r="D14" s="26">
        <v>24.384</v>
      </c>
      <c r="E14" s="26">
        <v>82.803999999999988</v>
      </c>
      <c r="F14" s="26">
        <v>277.11400000000003</v>
      </c>
      <c r="G14" s="26">
        <v>321.05599999999993</v>
      </c>
      <c r="H14" s="26">
        <v>108.71199999999999</v>
      </c>
      <c r="I14" s="26">
        <v>384.81</v>
      </c>
      <c r="J14" s="26">
        <v>278.13</v>
      </c>
      <c r="K14" s="26">
        <v>359.15599999999995</v>
      </c>
      <c r="L14" s="26">
        <v>319.27799999999996</v>
      </c>
      <c r="M14" s="26">
        <v>117.348</v>
      </c>
      <c r="N14" s="235">
        <f t="shared" si="0"/>
        <v>2341.3719999999998</v>
      </c>
      <c r="O14" s="144">
        <f t="shared" si="1"/>
        <v>102</v>
      </c>
    </row>
    <row r="15" spans="1:27" ht="14.25" x14ac:dyDescent="0.2">
      <c r="A15" s="178">
        <v>1915</v>
      </c>
      <c r="B15" s="26">
        <v>45.719999999999992</v>
      </c>
      <c r="C15" s="26">
        <v>334.51800000000003</v>
      </c>
      <c r="D15" s="26">
        <v>22.86</v>
      </c>
      <c r="E15" s="26">
        <v>403.8599999999999</v>
      </c>
      <c r="F15" s="26">
        <v>260.096</v>
      </c>
      <c r="G15" s="26">
        <v>321.56399999999996</v>
      </c>
      <c r="H15" s="26">
        <v>462.53400000000005</v>
      </c>
      <c r="I15" s="26">
        <v>312.67399999999992</v>
      </c>
      <c r="J15" s="26">
        <v>409.44799999999992</v>
      </c>
      <c r="K15" s="26">
        <v>496.57000000000005</v>
      </c>
      <c r="L15" s="26">
        <v>464.31200000000001</v>
      </c>
      <c r="M15" s="26">
        <v>183.642</v>
      </c>
      <c r="N15" s="235">
        <f t="shared" si="0"/>
        <v>3717.7979999999998</v>
      </c>
      <c r="O15" s="144">
        <f t="shared" si="1"/>
        <v>13</v>
      </c>
    </row>
    <row r="16" spans="1:27" ht="14.25" x14ac:dyDescent="0.2">
      <c r="A16" s="178">
        <v>1916</v>
      </c>
      <c r="B16" s="26">
        <v>26.67</v>
      </c>
      <c r="C16" s="26">
        <v>54.10199999999999</v>
      </c>
      <c r="D16" s="26">
        <v>82.55</v>
      </c>
      <c r="E16" s="26">
        <v>119.88799999999999</v>
      </c>
      <c r="F16" s="26">
        <v>287.52800000000002</v>
      </c>
      <c r="G16" s="26">
        <v>269.23999999999995</v>
      </c>
      <c r="H16" s="26">
        <v>238.25199999999995</v>
      </c>
      <c r="I16" s="26">
        <v>151.63799999999998</v>
      </c>
      <c r="J16" s="26">
        <v>209.29599999999999</v>
      </c>
      <c r="K16" s="26">
        <v>418.33799999999997</v>
      </c>
      <c r="L16" s="26">
        <v>486.40999999999997</v>
      </c>
      <c r="M16" s="26">
        <v>106.93400000000001</v>
      </c>
      <c r="N16" s="235">
        <f t="shared" si="0"/>
        <v>2450.846</v>
      </c>
      <c r="O16" s="144">
        <f t="shared" si="1"/>
        <v>98</v>
      </c>
    </row>
    <row r="17" spans="1:15" ht="14.25" x14ac:dyDescent="0.2">
      <c r="A17" s="178">
        <v>1917</v>
      </c>
      <c r="B17" s="26">
        <v>28.194000000000006</v>
      </c>
      <c r="C17" s="26">
        <v>15.748000000000001</v>
      </c>
      <c r="D17" s="26">
        <v>13.207999999999998</v>
      </c>
      <c r="E17" s="26">
        <v>249.93599999999998</v>
      </c>
      <c r="F17" s="26">
        <v>384.55599999999998</v>
      </c>
      <c r="G17" s="26">
        <v>315.214</v>
      </c>
      <c r="H17" s="26">
        <v>452.12</v>
      </c>
      <c r="I17" s="26">
        <v>452.37399999999997</v>
      </c>
      <c r="J17" s="26">
        <v>309.87999999999988</v>
      </c>
      <c r="K17" s="26">
        <v>255.26999999999995</v>
      </c>
      <c r="L17" s="26">
        <v>785.87600000000009</v>
      </c>
      <c r="M17" s="26">
        <v>294.38600000000008</v>
      </c>
      <c r="N17" s="235">
        <f t="shared" si="0"/>
        <v>3556.7620000000002</v>
      </c>
      <c r="O17" s="144">
        <f t="shared" si="1"/>
        <v>19</v>
      </c>
    </row>
    <row r="18" spans="1:15" ht="14.25" x14ac:dyDescent="0.2">
      <c r="A18" s="178">
        <v>1918</v>
      </c>
      <c r="B18" s="26">
        <v>102.36199999999999</v>
      </c>
      <c r="C18" s="26">
        <v>13.461999999999998</v>
      </c>
      <c r="D18" s="26">
        <v>13.969999999999999</v>
      </c>
      <c r="E18" s="26">
        <v>169.16399999999999</v>
      </c>
      <c r="F18" s="26">
        <v>295.65599999999995</v>
      </c>
      <c r="G18" s="26">
        <v>210.566</v>
      </c>
      <c r="H18" s="26">
        <v>207.00999999999996</v>
      </c>
      <c r="I18" s="26">
        <v>455.42199999999991</v>
      </c>
      <c r="J18" s="26">
        <v>184.65799999999996</v>
      </c>
      <c r="K18" s="26">
        <v>577.34199999999987</v>
      </c>
      <c r="L18" s="26">
        <v>291.84600000000006</v>
      </c>
      <c r="M18" s="26">
        <v>48.768000000000001</v>
      </c>
      <c r="N18" s="235">
        <f t="shared" si="0"/>
        <v>2570.2259999999997</v>
      </c>
      <c r="O18" s="144">
        <f t="shared" si="1"/>
        <v>86</v>
      </c>
    </row>
    <row r="19" spans="1:15" ht="14.25" x14ac:dyDescent="0.2">
      <c r="A19" s="178">
        <v>1919</v>
      </c>
      <c r="B19" s="26">
        <v>36.067999999999998</v>
      </c>
      <c r="C19" s="26">
        <v>13.715999999999999</v>
      </c>
      <c r="D19" s="26">
        <v>14.985999999999997</v>
      </c>
      <c r="E19" s="26">
        <v>305.81600000000009</v>
      </c>
      <c r="F19" s="26">
        <v>181.86399999999995</v>
      </c>
      <c r="G19" s="26">
        <v>318.51599999999996</v>
      </c>
      <c r="H19" s="26">
        <v>199.64400000000001</v>
      </c>
      <c r="I19" s="26">
        <v>230.37799999999999</v>
      </c>
      <c r="J19" s="26">
        <v>213.86799999999999</v>
      </c>
      <c r="K19" s="26">
        <v>443.48399999999998</v>
      </c>
      <c r="L19" s="26">
        <v>182.62599999999998</v>
      </c>
      <c r="M19" s="26">
        <v>168.14800000000002</v>
      </c>
      <c r="N19" s="235">
        <f t="shared" si="0"/>
        <v>2309.114</v>
      </c>
      <c r="O19" s="144">
        <f t="shared" si="1"/>
        <v>103</v>
      </c>
    </row>
    <row r="20" spans="1:15" ht="14.25" x14ac:dyDescent="0.2">
      <c r="A20" s="178">
        <v>1920</v>
      </c>
      <c r="B20" s="26">
        <v>18.033999999999999</v>
      </c>
      <c r="C20" s="26">
        <v>25.4</v>
      </c>
      <c r="D20" s="26">
        <v>18.033999999999999</v>
      </c>
      <c r="E20" s="26">
        <v>3.5559999999999996</v>
      </c>
      <c r="F20" s="26">
        <v>67.31</v>
      </c>
      <c r="G20" s="26">
        <v>187.45199999999997</v>
      </c>
      <c r="H20" s="26">
        <v>387.60399999999998</v>
      </c>
      <c r="I20" s="26">
        <v>386.84200000000004</v>
      </c>
      <c r="J20" s="26">
        <v>168.148</v>
      </c>
      <c r="K20" s="26">
        <v>446.27799999999996</v>
      </c>
      <c r="L20" s="26">
        <v>248.41200000000001</v>
      </c>
      <c r="M20" s="26">
        <v>82.804000000000002</v>
      </c>
      <c r="N20" s="235">
        <f t="shared" si="0"/>
        <v>2039.874</v>
      </c>
      <c r="O20" s="144">
        <f t="shared" si="1"/>
        <v>112</v>
      </c>
    </row>
    <row r="21" spans="1:15" ht="14.25" x14ac:dyDescent="0.2">
      <c r="A21" s="178">
        <v>1921</v>
      </c>
      <c r="B21" s="26">
        <v>51.054000000000002</v>
      </c>
      <c r="C21" s="26">
        <v>69.595999999999989</v>
      </c>
      <c r="D21" s="26">
        <v>20.065999999999999</v>
      </c>
      <c r="E21" s="26">
        <v>119.12599999999998</v>
      </c>
      <c r="F21" s="26">
        <v>357.63199999999995</v>
      </c>
      <c r="G21" s="26">
        <v>336.04200000000003</v>
      </c>
      <c r="H21" s="26">
        <v>334.51800000000003</v>
      </c>
      <c r="I21" s="26">
        <v>501.14200000000005</v>
      </c>
      <c r="J21" s="26">
        <v>348.23400000000009</v>
      </c>
      <c r="K21" s="26">
        <v>230.88600000000002</v>
      </c>
      <c r="L21" s="26">
        <v>534.41600000000005</v>
      </c>
      <c r="M21" s="26">
        <v>229.36200000000002</v>
      </c>
      <c r="N21" s="235">
        <f t="shared" si="0"/>
        <v>3132.0740000000005</v>
      </c>
      <c r="O21" s="144">
        <f t="shared" si="1"/>
        <v>46</v>
      </c>
    </row>
    <row r="22" spans="1:15" ht="14.25" x14ac:dyDescent="0.2">
      <c r="A22" s="178">
        <v>1922</v>
      </c>
      <c r="B22" s="26">
        <v>240.79199999999997</v>
      </c>
      <c r="C22" s="26">
        <v>32.765999999999998</v>
      </c>
      <c r="D22" s="26">
        <v>28.701999999999998</v>
      </c>
      <c r="E22" s="26">
        <v>59.689999999999976</v>
      </c>
      <c r="F22" s="26">
        <v>322.83400000000006</v>
      </c>
      <c r="G22" s="26">
        <v>318.51599999999996</v>
      </c>
      <c r="H22" s="26">
        <v>133.60399999999998</v>
      </c>
      <c r="I22" s="26">
        <v>183.89599999999996</v>
      </c>
      <c r="J22" s="26">
        <v>304.29200000000009</v>
      </c>
      <c r="K22" s="26">
        <v>452.37400000000002</v>
      </c>
      <c r="L22" s="26">
        <v>444.49999999999994</v>
      </c>
      <c r="M22" s="26">
        <v>204.21600000000001</v>
      </c>
      <c r="N22" s="235">
        <f t="shared" si="0"/>
        <v>2726.1820000000002</v>
      </c>
      <c r="O22" s="144">
        <f t="shared" si="1"/>
        <v>75</v>
      </c>
    </row>
    <row r="23" spans="1:15" ht="14.25" x14ac:dyDescent="0.2">
      <c r="A23" s="178">
        <v>1923</v>
      </c>
      <c r="B23" s="26">
        <v>57.404000000000011</v>
      </c>
      <c r="C23" s="26">
        <v>12.7</v>
      </c>
      <c r="D23" s="26">
        <v>11.684000000000001</v>
      </c>
      <c r="E23" s="26">
        <v>39.877999999999993</v>
      </c>
      <c r="F23" s="26">
        <v>258.572</v>
      </c>
      <c r="G23" s="26">
        <v>293.37</v>
      </c>
      <c r="H23" s="26">
        <v>220.98</v>
      </c>
      <c r="I23" s="26">
        <v>394.46199999999999</v>
      </c>
      <c r="J23" s="26">
        <v>307.59399999999994</v>
      </c>
      <c r="K23" s="26">
        <v>1009.9039999999997</v>
      </c>
      <c r="L23" s="26">
        <v>388.87400000000002</v>
      </c>
      <c r="M23" s="26">
        <v>171.19599999999994</v>
      </c>
      <c r="N23" s="235">
        <f t="shared" si="0"/>
        <v>3166.6179999999995</v>
      </c>
      <c r="O23" s="144">
        <f t="shared" si="1"/>
        <v>44</v>
      </c>
    </row>
    <row r="24" spans="1:15" ht="14.25" x14ac:dyDescent="0.2">
      <c r="A24" s="178">
        <v>1924</v>
      </c>
      <c r="B24" s="26">
        <v>19.304000000000002</v>
      </c>
      <c r="C24" s="26">
        <v>95.25</v>
      </c>
      <c r="D24" s="26">
        <v>22.097999999999999</v>
      </c>
      <c r="E24" s="26">
        <v>359.15599999999995</v>
      </c>
      <c r="F24" s="26">
        <v>314.70600000000002</v>
      </c>
      <c r="G24" s="26">
        <v>320.04000000000008</v>
      </c>
      <c r="H24" s="26">
        <v>393.70000000000005</v>
      </c>
      <c r="I24" s="26">
        <v>251.96799999999993</v>
      </c>
      <c r="J24" s="26">
        <v>316.99200000000002</v>
      </c>
      <c r="K24" s="26">
        <v>351.79</v>
      </c>
      <c r="L24" s="26">
        <v>705.61199999999985</v>
      </c>
      <c r="M24" s="26">
        <v>149.86000000000001</v>
      </c>
      <c r="N24" s="235">
        <f t="shared" si="0"/>
        <v>3300.4760000000001</v>
      </c>
      <c r="O24" s="144">
        <f t="shared" si="1"/>
        <v>32</v>
      </c>
    </row>
    <row r="25" spans="1:15" ht="14.25" x14ac:dyDescent="0.2">
      <c r="A25" s="178">
        <v>1925</v>
      </c>
      <c r="B25" s="26">
        <v>76.453999999999994</v>
      </c>
      <c r="C25" s="26">
        <v>27.686</v>
      </c>
      <c r="D25" s="26">
        <v>18.288</v>
      </c>
      <c r="E25" s="26">
        <v>207.518</v>
      </c>
      <c r="F25" s="26">
        <v>211.58199999999994</v>
      </c>
      <c r="G25" s="26">
        <v>228.34600000000003</v>
      </c>
      <c r="H25" s="26">
        <v>364.99800000000005</v>
      </c>
      <c r="I25" s="26">
        <v>194.05599999999995</v>
      </c>
      <c r="J25" s="26">
        <v>356.36199999999997</v>
      </c>
      <c r="K25" s="26">
        <v>310.64200000000011</v>
      </c>
      <c r="L25" s="26">
        <v>527.8119999999999</v>
      </c>
      <c r="M25" s="26">
        <v>142.49399999999997</v>
      </c>
      <c r="N25" s="235">
        <f t="shared" si="0"/>
        <v>2666.2379999999998</v>
      </c>
      <c r="O25" s="144">
        <f t="shared" si="1"/>
        <v>79</v>
      </c>
    </row>
    <row r="26" spans="1:15" ht="14.25" x14ac:dyDescent="0.2">
      <c r="A26" s="178">
        <v>1926</v>
      </c>
      <c r="B26" s="26">
        <v>23.367999999999999</v>
      </c>
      <c r="C26" s="26">
        <v>41.655999999999999</v>
      </c>
      <c r="D26" s="26">
        <v>17.780000000000005</v>
      </c>
      <c r="E26" s="26">
        <v>14.731999999999999</v>
      </c>
      <c r="F26" s="26">
        <v>318.77</v>
      </c>
      <c r="G26" s="26">
        <v>477.012</v>
      </c>
      <c r="H26" s="26">
        <v>596.13799999999992</v>
      </c>
      <c r="I26" s="26">
        <v>354.07599999999996</v>
      </c>
      <c r="J26" s="26">
        <v>231.90200000000002</v>
      </c>
      <c r="K26" s="26">
        <v>429.76800000000009</v>
      </c>
      <c r="L26" s="26">
        <v>609.6</v>
      </c>
      <c r="M26" s="26">
        <v>230.88599999999997</v>
      </c>
      <c r="N26" s="235">
        <f t="shared" si="0"/>
        <v>3345.6879999999996</v>
      </c>
      <c r="O26" s="144">
        <f t="shared" si="1"/>
        <v>27</v>
      </c>
    </row>
    <row r="27" spans="1:15" ht="14.25" x14ac:dyDescent="0.2">
      <c r="A27" s="178">
        <v>1927</v>
      </c>
      <c r="B27" s="26">
        <v>144.52600000000001</v>
      </c>
      <c r="C27" s="26">
        <v>64.262</v>
      </c>
      <c r="D27" s="26">
        <v>66.548000000000002</v>
      </c>
      <c r="E27" s="26">
        <v>204.21600000000001</v>
      </c>
      <c r="F27" s="26">
        <v>421.13200000000006</v>
      </c>
      <c r="G27" s="26">
        <v>286.25800000000004</v>
      </c>
      <c r="H27" s="26">
        <v>345.69400000000002</v>
      </c>
      <c r="I27" s="26">
        <v>374.64999999999992</v>
      </c>
      <c r="J27" s="26">
        <v>247.142</v>
      </c>
      <c r="K27" s="26">
        <v>289.30599999999998</v>
      </c>
      <c r="L27" s="26">
        <v>451.61199999999997</v>
      </c>
      <c r="M27" s="26">
        <v>405.38400000000001</v>
      </c>
      <c r="N27" s="235">
        <f t="shared" si="0"/>
        <v>3300.73</v>
      </c>
      <c r="O27" s="144">
        <f t="shared" si="1"/>
        <v>31</v>
      </c>
    </row>
    <row r="28" spans="1:15" ht="14.25" x14ac:dyDescent="0.2">
      <c r="A28" s="178">
        <v>1928</v>
      </c>
      <c r="B28" s="26">
        <v>51.054000000000002</v>
      </c>
      <c r="C28" s="26">
        <v>32.258000000000003</v>
      </c>
      <c r="D28" s="26">
        <v>73.405999999999992</v>
      </c>
      <c r="E28" s="26">
        <v>33.019999999999996</v>
      </c>
      <c r="F28" s="26">
        <v>293.11599999999999</v>
      </c>
      <c r="G28" s="26">
        <v>385.06400000000002</v>
      </c>
      <c r="H28" s="26">
        <v>273.55799999999999</v>
      </c>
      <c r="I28" s="26">
        <v>499.87200000000007</v>
      </c>
      <c r="J28" s="26">
        <v>251.45999999999998</v>
      </c>
      <c r="K28" s="26">
        <v>376.42800000000005</v>
      </c>
      <c r="L28" s="26">
        <v>520.19199999999989</v>
      </c>
      <c r="M28" s="26">
        <v>526.28800000000001</v>
      </c>
      <c r="N28" s="235">
        <f t="shared" si="0"/>
        <v>3315.7160000000003</v>
      </c>
      <c r="O28" s="144">
        <f t="shared" si="1"/>
        <v>29</v>
      </c>
    </row>
    <row r="29" spans="1:15" ht="14.25" x14ac:dyDescent="0.2">
      <c r="A29" s="178">
        <v>1929</v>
      </c>
      <c r="B29" s="26">
        <v>19.049999999999997</v>
      </c>
      <c r="C29" s="26">
        <v>13.715999999999998</v>
      </c>
      <c r="D29" s="26">
        <v>49.275999999999996</v>
      </c>
      <c r="E29" s="26">
        <v>36.321999999999996</v>
      </c>
      <c r="F29" s="26">
        <v>302.76799999999997</v>
      </c>
      <c r="G29" s="26">
        <v>273.04999999999995</v>
      </c>
      <c r="H29" s="26">
        <v>192.78599999999997</v>
      </c>
      <c r="I29" s="26">
        <v>488.18800000000005</v>
      </c>
      <c r="J29" s="26">
        <v>213.86799999999999</v>
      </c>
      <c r="K29" s="26">
        <v>395.47800000000001</v>
      </c>
      <c r="L29" s="26">
        <v>383.03199999999987</v>
      </c>
      <c r="M29" s="26">
        <v>139.95399999999995</v>
      </c>
      <c r="N29" s="235">
        <f t="shared" si="0"/>
        <v>2507.4879999999994</v>
      </c>
      <c r="O29" s="144">
        <f t="shared" si="1"/>
        <v>93</v>
      </c>
    </row>
    <row r="30" spans="1:15" ht="14.25" x14ac:dyDescent="0.2">
      <c r="A30" s="178">
        <v>1930</v>
      </c>
      <c r="B30" s="26">
        <v>71.628000000000014</v>
      </c>
      <c r="C30" s="26">
        <v>36.83</v>
      </c>
      <c r="D30" s="26">
        <v>15.494</v>
      </c>
      <c r="E30" s="26">
        <v>175.006</v>
      </c>
      <c r="F30" s="26">
        <v>269.74799999999999</v>
      </c>
      <c r="G30" s="26">
        <v>228.85399999999998</v>
      </c>
      <c r="H30" s="26">
        <v>267.71600000000001</v>
      </c>
      <c r="I30" s="26">
        <v>251.71399999999997</v>
      </c>
      <c r="J30" s="26">
        <v>327.91399999999999</v>
      </c>
      <c r="K30" s="26">
        <v>284.22599999999994</v>
      </c>
      <c r="L30" s="26">
        <v>512.06399999999996</v>
      </c>
      <c r="M30" s="26">
        <v>175.768</v>
      </c>
      <c r="N30" s="235">
        <f t="shared" si="0"/>
        <v>2616.9619999999995</v>
      </c>
      <c r="O30" s="144">
        <f t="shared" si="1"/>
        <v>81</v>
      </c>
    </row>
    <row r="31" spans="1:15" ht="14.25" x14ac:dyDescent="0.2">
      <c r="A31" s="178">
        <v>1931</v>
      </c>
      <c r="B31" s="26">
        <v>67.31</v>
      </c>
      <c r="C31" s="26">
        <v>42.671999999999997</v>
      </c>
      <c r="D31" s="26">
        <v>100.07599999999999</v>
      </c>
      <c r="E31" s="26">
        <v>180.34</v>
      </c>
      <c r="F31" s="26">
        <v>415.798</v>
      </c>
      <c r="G31" s="26">
        <v>225.04400000000001</v>
      </c>
      <c r="H31" s="26">
        <v>436.37199999999996</v>
      </c>
      <c r="I31" s="26">
        <v>347.21800000000002</v>
      </c>
      <c r="J31" s="26">
        <v>121.158</v>
      </c>
      <c r="K31" s="26">
        <v>451.35799999999989</v>
      </c>
      <c r="L31" s="26">
        <v>810.5139999999999</v>
      </c>
      <c r="M31" s="26">
        <v>60.197999999999993</v>
      </c>
      <c r="N31" s="235">
        <f t="shared" si="0"/>
        <v>3258.0579999999995</v>
      </c>
      <c r="O31" s="144">
        <f t="shared" si="1"/>
        <v>36</v>
      </c>
    </row>
    <row r="32" spans="1:15" ht="14.25" x14ac:dyDescent="0.2">
      <c r="A32" s="178">
        <v>1932</v>
      </c>
      <c r="B32" s="26">
        <v>76.2</v>
      </c>
      <c r="C32" s="26">
        <v>17.018000000000001</v>
      </c>
      <c r="D32" s="26">
        <v>42.671999999999997</v>
      </c>
      <c r="E32" s="26">
        <v>91.44</v>
      </c>
      <c r="F32" s="26">
        <v>318.77</v>
      </c>
      <c r="G32" s="26">
        <v>421.13200000000001</v>
      </c>
      <c r="H32" s="26">
        <v>325.37400000000008</v>
      </c>
      <c r="I32" s="26">
        <v>265.68399999999997</v>
      </c>
      <c r="J32" s="26">
        <v>201.67599999999996</v>
      </c>
      <c r="K32" s="26">
        <v>462.02600000000001</v>
      </c>
      <c r="L32" s="26">
        <v>1184.6559999999999</v>
      </c>
      <c r="M32" s="26">
        <v>405.63800000000003</v>
      </c>
      <c r="N32" s="235">
        <f t="shared" si="0"/>
        <v>3812.2859999999996</v>
      </c>
      <c r="O32" s="144">
        <f t="shared" si="1"/>
        <v>8</v>
      </c>
    </row>
    <row r="33" spans="1:15" ht="14.25" x14ac:dyDescent="0.2">
      <c r="A33" s="178">
        <v>1933</v>
      </c>
      <c r="B33" s="26">
        <v>66.293999999999983</v>
      </c>
      <c r="C33" s="26">
        <v>5.0799999999999992</v>
      </c>
      <c r="D33" s="26">
        <v>24.891999999999999</v>
      </c>
      <c r="E33" s="26">
        <v>7.8740000000000006</v>
      </c>
      <c r="F33" s="26">
        <v>219.45600000000002</v>
      </c>
      <c r="G33" s="26">
        <v>448.8180000000001</v>
      </c>
      <c r="H33" s="26">
        <v>327.15200000000004</v>
      </c>
      <c r="I33" s="26">
        <v>125.98400000000001</v>
      </c>
      <c r="J33" s="26">
        <v>301.49799999999999</v>
      </c>
      <c r="K33" s="26">
        <v>420.11599999999999</v>
      </c>
      <c r="L33" s="26">
        <v>1054.6079999999999</v>
      </c>
      <c r="M33" s="26">
        <v>550.41800000000001</v>
      </c>
      <c r="N33" s="235">
        <f t="shared" si="0"/>
        <v>3552.19</v>
      </c>
      <c r="O33" s="144">
        <f t="shared" si="1"/>
        <v>20</v>
      </c>
    </row>
    <row r="34" spans="1:15" ht="14.25" x14ac:dyDescent="0.2">
      <c r="A34" s="178">
        <v>1934</v>
      </c>
      <c r="B34" s="26">
        <v>66.548000000000002</v>
      </c>
      <c r="C34" s="26">
        <v>19.811999999999998</v>
      </c>
      <c r="D34" s="26">
        <v>32.766000000000005</v>
      </c>
      <c r="E34" s="26">
        <v>156.21</v>
      </c>
      <c r="F34" s="26">
        <v>381</v>
      </c>
      <c r="G34" s="26">
        <v>298.19599999999991</v>
      </c>
      <c r="H34" s="26">
        <v>322.58000000000004</v>
      </c>
      <c r="I34" s="26">
        <v>351.02799999999996</v>
      </c>
      <c r="J34" s="26">
        <v>432.5619999999999</v>
      </c>
      <c r="K34" s="26">
        <v>422.91</v>
      </c>
      <c r="L34" s="26">
        <v>692.91199999999981</v>
      </c>
      <c r="M34" s="26">
        <v>413.00399999999996</v>
      </c>
      <c r="N34" s="235">
        <f t="shared" si="0"/>
        <v>3589.5279999999998</v>
      </c>
      <c r="O34" s="144">
        <f t="shared" si="1"/>
        <v>17</v>
      </c>
    </row>
    <row r="35" spans="1:15" ht="14.25" x14ac:dyDescent="0.2">
      <c r="A35" s="178">
        <v>1935</v>
      </c>
      <c r="B35" s="26">
        <v>121.41200000000001</v>
      </c>
      <c r="C35" s="26">
        <v>74.421999999999983</v>
      </c>
      <c r="D35" s="26">
        <v>19.050000000000004</v>
      </c>
      <c r="E35" s="26">
        <v>61.721999999999994</v>
      </c>
      <c r="F35" s="26">
        <v>288.03600000000012</v>
      </c>
      <c r="G35" s="26">
        <v>389.38199999999995</v>
      </c>
      <c r="H35" s="26">
        <v>550.16399999999999</v>
      </c>
      <c r="I35" s="26">
        <v>403.85999999999996</v>
      </c>
      <c r="J35" s="26">
        <v>341.37600000000003</v>
      </c>
      <c r="K35" s="26">
        <v>279.40000000000003</v>
      </c>
      <c r="L35" s="26">
        <v>1122.934</v>
      </c>
      <c r="M35" s="26">
        <v>494.79200000000009</v>
      </c>
      <c r="N35" s="235">
        <f t="shared" si="0"/>
        <v>4146.55</v>
      </c>
      <c r="O35" s="144">
        <f t="shared" si="1"/>
        <v>2</v>
      </c>
    </row>
    <row r="36" spans="1:15" ht="14.25" x14ac:dyDescent="0.2">
      <c r="A36" s="178">
        <v>1936</v>
      </c>
      <c r="B36" s="26">
        <v>35.052</v>
      </c>
      <c r="C36" s="26">
        <v>6.35</v>
      </c>
      <c r="D36" s="26">
        <v>36.576000000000001</v>
      </c>
      <c r="E36" s="26">
        <v>56.388000000000005</v>
      </c>
      <c r="F36" s="26">
        <v>325.62800000000004</v>
      </c>
      <c r="G36" s="26">
        <v>201.42199999999997</v>
      </c>
      <c r="H36" s="26">
        <v>323.85000000000002</v>
      </c>
      <c r="I36" s="26">
        <v>412.24200000000002</v>
      </c>
      <c r="J36" s="26">
        <v>376.68200000000002</v>
      </c>
      <c r="K36" s="26">
        <v>309.62600000000003</v>
      </c>
      <c r="L36" s="26">
        <v>578.61199999999997</v>
      </c>
      <c r="M36" s="26">
        <v>174.49799999999999</v>
      </c>
      <c r="N36" s="235">
        <f t="shared" si="0"/>
        <v>2836.9260000000004</v>
      </c>
      <c r="O36" s="144">
        <f t="shared" si="1"/>
        <v>68</v>
      </c>
    </row>
    <row r="37" spans="1:15" ht="14.25" x14ac:dyDescent="0.2">
      <c r="A37" s="178">
        <v>1937</v>
      </c>
      <c r="B37" s="26">
        <v>131.92759999999998</v>
      </c>
      <c r="C37" s="26">
        <v>18.541999999999998</v>
      </c>
      <c r="D37" s="26">
        <v>13.715999999999999</v>
      </c>
      <c r="E37" s="26">
        <v>43.942</v>
      </c>
      <c r="F37" s="26">
        <v>477.52000000000004</v>
      </c>
      <c r="G37" s="26">
        <v>353.56799999999993</v>
      </c>
      <c r="H37" s="26">
        <v>302.00599999999991</v>
      </c>
      <c r="I37" s="26">
        <v>412.49600000000009</v>
      </c>
      <c r="J37" s="26">
        <v>264.92200000000003</v>
      </c>
      <c r="K37" s="26">
        <v>534.67000000000007</v>
      </c>
      <c r="L37" s="26">
        <v>427.48200000000008</v>
      </c>
      <c r="M37" s="26">
        <v>611.63199999999961</v>
      </c>
      <c r="N37" s="235">
        <f t="shared" si="0"/>
        <v>3592.4235999999996</v>
      </c>
      <c r="O37" s="144">
        <f t="shared" si="1"/>
        <v>16</v>
      </c>
    </row>
    <row r="38" spans="1:15" ht="14.25" x14ac:dyDescent="0.2">
      <c r="A38" s="178">
        <v>1938</v>
      </c>
      <c r="B38" s="26">
        <v>50.037999999999997</v>
      </c>
      <c r="C38" s="26">
        <v>28.956000000000003</v>
      </c>
      <c r="D38" s="26">
        <v>37.845999999999997</v>
      </c>
      <c r="E38" s="26">
        <v>161.798</v>
      </c>
      <c r="F38" s="26">
        <v>385.06400000000002</v>
      </c>
      <c r="G38" s="26">
        <v>467.10600000000005</v>
      </c>
      <c r="H38" s="26">
        <v>419.35399999999998</v>
      </c>
      <c r="I38" s="26">
        <v>480.82200000000006</v>
      </c>
      <c r="J38" s="26">
        <v>291.59199999999998</v>
      </c>
      <c r="K38" s="26">
        <v>337.56599999999992</v>
      </c>
      <c r="L38" s="26">
        <v>468.88400000000007</v>
      </c>
      <c r="M38" s="26">
        <v>760.22199999999998</v>
      </c>
      <c r="N38" s="235">
        <f t="shared" si="0"/>
        <v>3889.2479999999996</v>
      </c>
      <c r="O38" s="144">
        <f t="shared" si="1"/>
        <v>6</v>
      </c>
    </row>
    <row r="39" spans="1:15" ht="14.25" x14ac:dyDescent="0.2">
      <c r="A39" s="178">
        <v>1939</v>
      </c>
      <c r="B39" s="26">
        <v>17.779999999999998</v>
      </c>
      <c r="C39" s="26">
        <v>9.9059999999999988</v>
      </c>
      <c r="D39" s="26">
        <v>20.574000000000002</v>
      </c>
      <c r="E39" s="26">
        <v>36.830000000000005</v>
      </c>
      <c r="F39" s="26">
        <v>119.37999999999998</v>
      </c>
      <c r="G39" s="26">
        <v>479.80599999999998</v>
      </c>
      <c r="H39" s="26">
        <v>153.416</v>
      </c>
      <c r="I39" s="26">
        <v>330.96199999999993</v>
      </c>
      <c r="J39" s="26">
        <v>347.2179999999999</v>
      </c>
      <c r="K39" s="26">
        <v>381.762</v>
      </c>
      <c r="L39" s="26">
        <v>897.12800000000016</v>
      </c>
      <c r="M39" s="26">
        <v>466.59800000000018</v>
      </c>
      <c r="N39" s="235">
        <f t="shared" si="0"/>
        <v>3261.3599999999997</v>
      </c>
      <c r="O39" s="144">
        <f t="shared" ref="O39:O70" si="2">RANK(N39,N$5:N$127,0)</f>
        <v>35</v>
      </c>
    </row>
    <row r="40" spans="1:15" ht="14.25" x14ac:dyDescent="0.2">
      <c r="A40" s="178">
        <v>1940</v>
      </c>
      <c r="B40" s="26">
        <v>138.684</v>
      </c>
      <c r="C40" s="26">
        <v>69.850000000000009</v>
      </c>
      <c r="D40" s="26">
        <v>52.577999999999996</v>
      </c>
      <c r="E40" s="26">
        <v>29.463999999999995</v>
      </c>
      <c r="F40" s="26">
        <v>186.69000000000003</v>
      </c>
      <c r="G40" s="26">
        <v>226.31399999999994</v>
      </c>
      <c r="H40" s="26">
        <v>225.55199999999996</v>
      </c>
      <c r="I40" s="26">
        <v>561.59400000000005</v>
      </c>
      <c r="J40" s="26">
        <v>198.88199999999998</v>
      </c>
      <c r="K40" s="26">
        <v>441.96000000000004</v>
      </c>
      <c r="L40" s="26">
        <v>443.99199999999996</v>
      </c>
      <c r="M40" s="26">
        <v>68.325999999999993</v>
      </c>
      <c r="N40" s="235">
        <f t="shared" si="0"/>
        <v>2643.8860000000004</v>
      </c>
      <c r="O40" s="144">
        <f t="shared" si="2"/>
        <v>80</v>
      </c>
    </row>
    <row r="41" spans="1:15" ht="14.25" x14ac:dyDescent="0.2">
      <c r="A41" s="178">
        <v>1941</v>
      </c>
      <c r="B41" s="26">
        <v>106.67999999999998</v>
      </c>
      <c r="C41" s="26">
        <v>95.503999999999991</v>
      </c>
      <c r="D41" s="26">
        <v>67.309999999999988</v>
      </c>
      <c r="E41" s="26">
        <v>29.718000000000004</v>
      </c>
      <c r="F41" s="26">
        <v>214.12199999999999</v>
      </c>
      <c r="G41" s="26">
        <v>232.66399999999999</v>
      </c>
      <c r="H41" s="26">
        <v>370.84000000000009</v>
      </c>
      <c r="I41" s="26">
        <v>351.28199999999993</v>
      </c>
      <c r="J41" s="26">
        <v>359.40999999999997</v>
      </c>
      <c r="K41" s="26">
        <v>680.97400000000005</v>
      </c>
      <c r="L41" s="26">
        <v>520.69999999999993</v>
      </c>
      <c r="M41" s="26">
        <v>114.55399999999999</v>
      </c>
      <c r="N41" s="235">
        <f t="shared" si="0"/>
        <v>3143.7579999999998</v>
      </c>
      <c r="O41" s="144">
        <f t="shared" si="2"/>
        <v>45</v>
      </c>
    </row>
    <row r="42" spans="1:15" ht="14.25" x14ac:dyDescent="0.2">
      <c r="A42" s="178">
        <v>1942</v>
      </c>
      <c r="B42" s="26">
        <v>58.419999999999995</v>
      </c>
      <c r="C42" s="26">
        <v>46.227999999999994</v>
      </c>
      <c r="D42" s="26">
        <v>152.40000000000003</v>
      </c>
      <c r="E42" s="26">
        <v>186.18199999999999</v>
      </c>
      <c r="F42" s="26">
        <v>413.512</v>
      </c>
      <c r="G42" s="26">
        <v>262.63600000000002</v>
      </c>
      <c r="H42" s="26">
        <v>257.048</v>
      </c>
      <c r="I42" s="26">
        <v>279.90800000000013</v>
      </c>
      <c r="J42" s="26">
        <v>505.9679999999999</v>
      </c>
      <c r="K42" s="26">
        <v>675.89400000000012</v>
      </c>
      <c r="L42" s="26">
        <v>206.50199999999995</v>
      </c>
      <c r="M42" s="26">
        <v>530.85999999999979</v>
      </c>
      <c r="N42" s="235">
        <f t="shared" si="0"/>
        <v>3575.558</v>
      </c>
      <c r="O42" s="144">
        <f t="shared" si="2"/>
        <v>18</v>
      </c>
    </row>
    <row r="43" spans="1:15" ht="14.25" x14ac:dyDescent="0.2">
      <c r="A43" s="178">
        <v>1943</v>
      </c>
      <c r="B43" s="26">
        <v>48.26</v>
      </c>
      <c r="C43" s="26">
        <v>68.325999999999993</v>
      </c>
      <c r="D43" s="26">
        <v>87.375999999999991</v>
      </c>
      <c r="E43" s="26">
        <v>149.35199999999998</v>
      </c>
      <c r="F43" s="26">
        <v>468.12200000000001</v>
      </c>
      <c r="G43" s="26">
        <v>288.798</v>
      </c>
      <c r="H43" s="26">
        <v>235.96600000000001</v>
      </c>
      <c r="I43" s="26">
        <v>326.13600000000002</v>
      </c>
      <c r="J43" s="26">
        <v>415.54399999999998</v>
      </c>
      <c r="K43" s="26">
        <v>332.73999999999995</v>
      </c>
      <c r="L43" s="26">
        <v>507.49199999999996</v>
      </c>
      <c r="M43" s="26">
        <v>382.01600000000002</v>
      </c>
      <c r="N43" s="235">
        <f t="shared" si="0"/>
        <v>3310.1279999999992</v>
      </c>
      <c r="O43" s="144">
        <f t="shared" si="2"/>
        <v>30</v>
      </c>
    </row>
    <row r="44" spans="1:15" ht="14.25" x14ac:dyDescent="0.2">
      <c r="A44" s="178">
        <v>1944</v>
      </c>
      <c r="B44" s="26">
        <v>76.2</v>
      </c>
      <c r="C44" s="26">
        <v>53.847999999999992</v>
      </c>
      <c r="D44" s="26">
        <v>17.525999999999996</v>
      </c>
      <c r="E44" s="26">
        <v>256.286</v>
      </c>
      <c r="F44" s="26">
        <v>602.23399999999992</v>
      </c>
      <c r="G44" s="26">
        <v>190.75399999999999</v>
      </c>
      <c r="H44" s="26">
        <v>259.08000000000004</v>
      </c>
      <c r="I44" s="26">
        <v>429.7680000000002</v>
      </c>
      <c r="J44" s="26">
        <v>192.53199999999998</v>
      </c>
      <c r="K44" s="26">
        <v>557.27599999999984</v>
      </c>
      <c r="L44" s="26">
        <v>366.52199999999993</v>
      </c>
      <c r="M44" s="26">
        <v>499.87199999999996</v>
      </c>
      <c r="N44" s="235">
        <f t="shared" si="0"/>
        <v>3501.8979999999997</v>
      </c>
      <c r="O44" s="144">
        <f t="shared" si="2"/>
        <v>21</v>
      </c>
    </row>
    <row r="45" spans="1:15" ht="14.25" x14ac:dyDescent="0.2">
      <c r="A45" s="178">
        <v>1945</v>
      </c>
      <c r="B45" s="26">
        <v>72.643999999999991</v>
      </c>
      <c r="C45" s="26">
        <v>26.161999999999999</v>
      </c>
      <c r="D45" s="26">
        <v>19.811999999999998</v>
      </c>
      <c r="E45" s="26">
        <v>39.116</v>
      </c>
      <c r="F45" s="26">
        <v>369.31600000000003</v>
      </c>
      <c r="G45" s="26">
        <v>196.08799999999999</v>
      </c>
      <c r="H45" s="26">
        <v>387.60399999999998</v>
      </c>
      <c r="I45" s="26">
        <v>455.42199999999997</v>
      </c>
      <c r="J45" s="26">
        <v>283.71800000000002</v>
      </c>
      <c r="K45" s="26">
        <v>436.88</v>
      </c>
      <c r="L45" s="26">
        <v>821.94399999999985</v>
      </c>
      <c r="M45" s="26">
        <v>595.12199999999984</v>
      </c>
      <c r="N45" s="235">
        <f t="shared" ref="N45:N108" si="3">IF(COUNT(B45:M45)=12,SUM(B45:M45),"")</f>
        <v>3703.828</v>
      </c>
      <c r="O45" s="144">
        <f t="shared" si="2"/>
        <v>14</v>
      </c>
    </row>
    <row r="46" spans="1:15" ht="14.25" x14ac:dyDescent="0.2">
      <c r="A46" s="178">
        <v>1946</v>
      </c>
      <c r="B46" s="26">
        <v>68.58</v>
      </c>
      <c r="C46" s="26">
        <v>11.683999999999999</v>
      </c>
      <c r="D46" s="26">
        <v>32.003999999999991</v>
      </c>
      <c r="E46" s="26">
        <v>36.068000000000005</v>
      </c>
      <c r="F46" s="26">
        <v>163.57599999999996</v>
      </c>
      <c r="G46" s="26">
        <v>198.88200000000001</v>
      </c>
      <c r="H46" s="26">
        <v>325.12</v>
      </c>
      <c r="I46" s="26">
        <v>300.98999999999995</v>
      </c>
      <c r="J46" s="26">
        <v>394.71600000000001</v>
      </c>
      <c r="K46" s="26">
        <v>415.036</v>
      </c>
      <c r="L46" s="26">
        <v>559.56200000000013</v>
      </c>
      <c r="M46" s="26">
        <v>588.26399999999978</v>
      </c>
      <c r="N46" s="235">
        <f t="shared" si="3"/>
        <v>3094.4819999999995</v>
      </c>
      <c r="O46" s="144">
        <f t="shared" si="2"/>
        <v>51</v>
      </c>
    </row>
    <row r="47" spans="1:15" ht="14.25" x14ac:dyDescent="0.2">
      <c r="A47" s="178">
        <v>1947</v>
      </c>
      <c r="B47" s="26">
        <v>20.573999999999998</v>
      </c>
      <c r="C47" s="26">
        <v>28.702000000000002</v>
      </c>
      <c r="D47" s="26">
        <v>21.335999999999999</v>
      </c>
      <c r="E47" s="26">
        <v>143.76399999999998</v>
      </c>
      <c r="F47" s="26">
        <v>200.66</v>
      </c>
      <c r="G47" s="26">
        <v>223.77400000000003</v>
      </c>
      <c r="H47" s="26">
        <v>348.99600000000004</v>
      </c>
      <c r="I47" s="26">
        <v>255.26999999999998</v>
      </c>
      <c r="J47" s="26">
        <v>231.90200000000002</v>
      </c>
      <c r="K47" s="26">
        <v>271.52600000000001</v>
      </c>
      <c r="L47" s="26">
        <v>263.65199999999999</v>
      </c>
      <c r="M47" s="26">
        <v>288.28999999999991</v>
      </c>
      <c r="N47" s="235">
        <f t="shared" si="3"/>
        <v>2298.4459999999999</v>
      </c>
      <c r="O47" s="144">
        <f t="shared" si="2"/>
        <v>105</v>
      </c>
    </row>
    <row r="48" spans="1:15" ht="14.25" x14ac:dyDescent="0.2">
      <c r="A48" s="178">
        <v>1948</v>
      </c>
      <c r="B48" s="26">
        <v>75.183999999999997</v>
      </c>
      <c r="C48" s="26">
        <v>7.62</v>
      </c>
      <c r="D48" s="26">
        <v>20.065999999999995</v>
      </c>
      <c r="E48" s="26">
        <v>155.19399999999999</v>
      </c>
      <c r="F48" s="26">
        <v>263.14399999999995</v>
      </c>
      <c r="G48" s="26">
        <v>166.62400000000002</v>
      </c>
      <c r="H48" s="26">
        <v>356.61599999999999</v>
      </c>
      <c r="I48" s="26">
        <v>278.89200000000005</v>
      </c>
      <c r="J48" s="26">
        <v>225.29799999999997</v>
      </c>
      <c r="K48" s="26">
        <v>380.23800000000006</v>
      </c>
      <c r="L48" s="26">
        <v>404.36799999999999</v>
      </c>
      <c r="M48" s="26">
        <v>146.30400000000003</v>
      </c>
      <c r="N48" s="235">
        <f t="shared" si="3"/>
        <v>2479.5480000000002</v>
      </c>
      <c r="O48" s="144">
        <f t="shared" si="2"/>
        <v>97</v>
      </c>
    </row>
    <row r="49" spans="1:15" ht="14.25" x14ac:dyDescent="0.2">
      <c r="A49" s="178">
        <v>1949</v>
      </c>
      <c r="B49" s="26">
        <v>33.019999999999996</v>
      </c>
      <c r="C49" s="26">
        <v>37.592000000000006</v>
      </c>
      <c r="D49" s="26">
        <v>15.747999999999999</v>
      </c>
      <c r="E49" s="26">
        <v>61.975999999999985</v>
      </c>
      <c r="F49" s="26">
        <v>265.42999999999995</v>
      </c>
      <c r="G49" s="26">
        <v>534.16200000000003</v>
      </c>
      <c r="H49" s="26">
        <v>269.74799999999999</v>
      </c>
      <c r="I49" s="26">
        <v>394.96999999999997</v>
      </c>
      <c r="J49" s="26">
        <v>237.23599999999999</v>
      </c>
      <c r="K49" s="26">
        <v>451.86599999999999</v>
      </c>
      <c r="L49" s="26">
        <v>755.39599999999996</v>
      </c>
      <c r="M49" s="26">
        <v>411.22600000000006</v>
      </c>
      <c r="N49" s="235">
        <f t="shared" si="3"/>
        <v>3468.3700000000003</v>
      </c>
      <c r="O49" s="144">
        <f t="shared" si="2"/>
        <v>23</v>
      </c>
    </row>
    <row r="50" spans="1:15" ht="14.25" x14ac:dyDescent="0.2">
      <c r="A50" s="178">
        <v>1950</v>
      </c>
      <c r="B50" s="26">
        <v>32.512</v>
      </c>
      <c r="C50" s="26">
        <v>70.104000000000013</v>
      </c>
      <c r="D50" s="26">
        <v>30.734000000000005</v>
      </c>
      <c r="E50" s="26">
        <v>91.185999999999993</v>
      </c>
      <c r="F50" s="26">
        <v>158.49600000000001</v>
      </c>
      <c r="G50" s="26">
        <v>377.44400000000007</v>
      </c>
      <c r="H50" s="26">
        <v>354.07600000000002</v>
      </c>
      <c r="I50" s="26">
        <v>422.91000000000008</v>
      </c>
      <c r="J50" s="26">
        <v>213.35999999999999</v>
      </c>
      <c r="K50" s="26">
        <v>201.67600000000002</v>
      </c>
      <c r="L50" s="26">
        <v>735.83800000000008</v>
      </c>
      <c r="M50" s="26">
        <v>599.69399999999996</v>
      </c>
      <c r="N50" s="235">
        <f t="shared" si="3"/>
        <v>3288.03</v>
      </c>
      <c r="O50" s="144">
        <f t="shared" si="2"/>
        <v>34</v>
      </c>
    </row>
    <row r="51" spans="1:15" ht="14.25" x14ac:dyDescent="0.2">
      <c r="A51" s="178">
        <v>1951</v>
      </c>
      <c r="B51" s="26">
        <v>21.589999999999996</v>
      </c>
      <c r="C51" s="26">
        <v>170.43399999999997</v>
      </c>
      <c r="D51" s="26">
        <v>27.432000000000002</v>
      </c>
      <c r="E51" s="26">
        <v>239.01399999999998</v>
      </c>
      <c r="F51" s="26">
        <v>315.46800000000002</v>
      </c>
      <c r="G51" s="26">
        <v>216.91599999999997</v>
      </c>
      <c r="H51" s="26">
        <v>202.94599999999997</v>
      </c>
      <c r="I51" s="26">
        <v>233.42599999999996</v>
      </c>
      <c r="J51" s="26">
        <v>245.10999999999999</v>
      </c>
      <c r="K51" s="26">
        <v>449.32599999999996</v>
      </c>
      <c r="L51" s="26">
        <v>327.66000000000003</v>
      </c>
      <c r="M51" s="26">
        <v>281.68600000000004</v>
      </c>
      <c r="N51" s="235">
        <f t="shared" si="3"/>
        <v>2731.0079999999994</v>
      </c>
      <c r="O51" s="144">
        <f t="shared" si="2"/>
        <v>74</v>
      </c>
    </row>
    <row r="52" spans="1:15" ht="14.25" x14ac:dyDescent="0.2">
      <c r="A52" s="178">
        <v>1952</v>
      </c>
      <c r="B52" s="26">
        <v>108.96599999999999</v>
      </c>
      <c r="C52" s="26">
        <v>28.955999999999996</v>
      </c>
      <c r="D52" s="26">
        <v>12.192</v>
      </c>
      <c r="E52" s="26">
        <v>228.85399999999996</v>
      </c>
      <c r="F52" s="26">
        <v>240.53799999999995</v>
      </c>
      <c r="G52" s="26">
        <v>287.27400000000006</v>
      </c>
      <c r="H52" s="26">
        <v>384.30199999999996</v>
      </c>
      <c r="I52" s="26">
        <v>307.59400000000005</v>
      </c>
      <c r="J52" s="26">
        <v>241.04599999999999</v>
      </c>
      <c r="K52" s="26">
        <v>475.74199999999996</v>
      </c>
      <c r="L52" s="26">
        <v>358.14000000000004</v>
      </c>
      <c r="M52" s="26">
        <v>509.27000000000004</v>
      </c>
      <c r="N52" s="235">
        <f t="shared" si="3"/>
        <v>3182.8739999999998</v>
      </c>
      <c r="O52" s="144">
        <f t="shared" si="2"/>
        <v>41</v>
      </c>
    </row>
    <row r="53" spans="1:15" ht="14.25" x14ac:dyDescent="0.2">
      <c r="A53" s="178">
        <v>1953</v>
      </c>
      <c r="B53" s="26">
        <v>138.68400000000003</v>
      </c>
      <c r="C53" s="26">
        <v>26.924000000000003</v>
      </c>
      <c r="D53" s="26">
        <v>60.96</v>
      </c>
      <c r="E53" s="26">
        <v>152.14599999999999</v>
      </c>
      <c r="F53" s="26">
        <v>329.43799999999993</v>
      </c>
      <c r="G53" s="26">
        <v>75.438000000000002</v>
      </c>
      <c r="H53" s="26">
        <v>491.74399999999997</v>
      </c>
      <c r="I53" s="26">
        <v>314.19799999999998</v>
      </c>
      <c r="J53" s="26">
        <v>195.57999999999998</v>
      </c>
      <c r="K53" s="26">
        <v>496.82399999999996</v>
      </c>
      <c r="L53" s="26">
        <v>400.55799999999994</v>
      </c>
      <c r="M53" s="26">
        <v>235.20400000000001</v>
      </c>
      <c r="N53" s="235">
        <f t="shared" si="3"/>
        <v>2917.6980000000003</v>
      </c>
      <c r="O53" s="144">
        <f t="shared" si="2"/>
        <v>60</v>
      </c>
    </row>
    <row r="54" spans="1:15" ht="14.25" x14ac:dyDescent="0.2">
      <c r="A54" s="178">
        <v>1954</v>
      </c>
      <c r="B54" s="26">
        <v>50.038000000000004</v>
      </c>
      <c r="C54" s="26">
        <v>63.753999999999998</v>
      </c>
      <c r="D54" s="26">
        <v>25.146000000000001</v>
      </c>
      <c r="E54" s="26">
        <v>89.916000000000011</v>
      </c>
      <c r="F54" s="26">
        <v>296.92599999999999</v>
      </c>
      <c r="G54" s="26">
        <v>286.512</v>
      </c>
      <c r="H54" s="26">
        <v>322.32600000000002</v>
      </c>
      <c r="I54" s="26">
        <v>376.68200000000007</v>
      </c>
      <c r="J54" s="26">
        <v>430.52999999999992</v>
      </c>
      <c r="K54" s="26">
        <v>326.89800000000002</v>
      </c>
      <c r="L54" s="26">
        <v>831.596</v>
      </c>
      <c r="M54" s="26">
        <v>352.04399999999998</v>
      </c>
      <c r="N54" s="235">
        <f t="shared" si="3"/>
        <v>3452.3679999999999</v>
      </c>
      <c r="O54" s="144">
        <f t="shared" si="2"/>
        <v>24</v>
      </c>
    </row>
    <row r="55" spans="1:15" ht="14.25" x14ac:dyDescent="0.2">
      <c r="A55" s="178">
        <v>1955</v>
      </c>
      <c r="B55" s="26">
        <v>293.62400000000002</v>
      </c>
      <c r="C55" s="26">
        <v>31.242000000000001</v>
      </c>
      <c r="D55" s="26">
        <v>39.369999999999997</v>
      </c>
      <c r="E55" s="26">
        <v>18.033999999999999</v>
      </c>
      <c r="F55" s="26">
        <v>363.72800000000007</v>
      </c>
      <c r="G55" s="26">
        <v>356.61600000000004</v>
      </c>
      <c r="H55" s="26">
        <v>176.78399999999999</v>
      </c>
      <c r="I55" s="26">
        <v>285.49600000000004</v>
      </c>
      <c r="J55" s="26">
        <v>191.77</v>
      </c>
      <c r="K55" s="26">
        <v>327.91399999999999</v>
      </c>
      <c r="L55" s="26">
        <v>519.68399999999997</v>
      </c>
      <c r="M55" s="26">
        <v>343.66200000000003</v>
      </c>
      <c r="N55" s="235">
        <f t="shared" si="3"/>
        <v>2947.9240000000009</v>
      </c>
      <c r="O55" s="144">
        <f t="shared" si="2"/>
        <v>56</v>
      </c>
    </row>
    <row r="56" spans="1:15" ht="14.25" x14ac:dyDescent="0.2">
      <c r="A56" s="178">
        <v>1956</v>
      </c>
      <c r="B56" s="26">
        <v>311.15000000000009</v>
      </c>
      <c r="C56" s="26">
        <v>61.467999999999996</v>
      </c>
      <c r="D56" s="26">
        <v>149.60599999999997</v>
      </c>
      <c r="E56" s="26">
        <v>84.328000000000017</v>
      </c>
      <c r="F56" s="26">
        <v>505.20600000000002</v>
      </c>
      <c r="G56" s="26">
        <v>161.54399999999998</v>
      </c>
      <c r="H56" s="26">
        <v>475.74200000000008</v>
      </c>
      <c r="I56" s="26">
        <v>323.85000000000002</v>
      </c>
      <c r="J56" s="26">
        <v>345.44</v>
      </c>
      <c r="K56" s="26">
        <v>552.95799999999997</v>
      </c>
      <c r="L56" s="26">
        <v>596.13800000000003</v>
      </c>
      <c r="M56" s="26">
        <v>165.10000000000002</v>
      </c>
      <c r="N56" s="235">
        <f t="shared" si="3"/>
        <v>3732.53</v>
      </c>
      <c r="O56" s="144">
        <f t="shared" si="2"/>
        <v>12</v>
      </c>
    </row>
    <row r="57" spans="1:15" ht="14.25" x14ac:dyDescent="0.2">
      <c r="A57" s="178">
        <v>1957</v>
      </c>
      <c r="B57" s="26">
        <v>32.511999999999993</v>
      </c>
      <c r="C57" s="26">
        <v>10.667999999999997</v>
      </c>
      <c r="D57" s="26">
        <v>16.763999999999999</v>
      </c>
      <c r="E57" s="26">
        <v>6.35</v>
      </c>
      <c r="F57" s="26">
        <v>247.64999999999998</v>
      </c>
      <c r="G57" s="26">
        <v>278.89200000000005</v>
      </c>
      <c r="H57" s="26">
        <v>229.87</v>
      </c>
      <c r="I57" s="26">
        <v>353.822</v>
      </c>
      <c r="J57" s="26">
        <v>444.50000000000006</v>
      </c>
      <c r="K57" s="26">
        <v>254.25400000000002</v>
      </c>
      <c r="L57" s="26">
        <v>540.25800000000004</v>
      </c>
      <c r="M57" s="26">
        <v>189.22999999999996</v>
      </c>
      <c r="N57" s="235">
        <f t="shared" si="3"/>
        <v>2604.77</v>
      </c>
      <c r="O57" s="144">
        <f t="shared" si="2"/>
        <v>83</v>
      </c>
    </row>
    <row r="58" spans="1:15" ht="14.25" x14ac:dyDescent="0.2">
      <c r="A58" s="178">
        <v>1958</v>
      </c>
      <c r="B58" s="26">
        <v>208.78799999999995</v>
      </c>
      <c r="C58" s="26">
        <v>99.568000000000012</v>
      </c>
      <c r="D58" s="26">
        <v>136.65199999999996</v>
      </c>
      <c r="E58" s="26">
        <v>122.428</v>
      </c>
      <c r="F58" s="26">
        <v>231.39399999999995</v>
      </c>
      <c r="G58" s="26">
        <v>190.75400000000002</v>
      </c>
      <c r="H58" s="26">
        <v>591.05800000000011</v>
      </c>
      <c r="I58" s="26">
        <v>259.58799999999997</v>
      </c>
      <c r="J58" s="26">
        <v>291.59199999999998</v>
      </c>
      <c r="K58" s="26">
        <v>422.90999999999997</v>
      </c>
      <c r="L58" s="26">
        <v>290.82999999999993</v>
      </c>
      <c r="M58" s="26">
        <v>249.93600000000001</v>
      </c>
      <c r="N58" s="235">
        <f t="shared" si="3"/>
        <v>3095.498</v>
      </c>
      <c r="O58" s="144">
        <f t="shared" si="2"/>
        <v>50</v>
      </c>
    </row>
    <row r="59" spans="1:15" ht="14.25" x14ac:dyDescent="0.2">
      <c r="A59" s="178">
        <v>1959</v>
      </c>
      <c r="B59" s="26">
        <v>58.927999999999997</v>
      </c>
      <c r="C59" s="26">
        <v>3.81</v>
      </c>
      <c r="D59" s="26">
        <v>10.414</v>
      </c>
      <c r="E59" s="26">
        <v>106.42599999999999</v>
      </c>
      <c r="F59" s="26">
        <v>274.57400000000007</v>
      </c>
      <c r="G59" s="26">
        <v>241.04599999999999</v>
      </c>
      <c r="H59" s="26">
        <v>291.59199999999998</v>
      </c>
      <c r="I59" s="26">
        <v>270.25600000000003</v>
      </c>
      <c r="J59" s="26">
        <v>438.65800000000007</v>
      </c>
      <c r="K59" s="26">
        <v>199.39000000000001</v>
      </c>
      <c r="L59" s="26">
        <v>398.01800000000009</v>
      </c>
      <c r="M59" s="26">
        <v>553.71999999999946</v>
      </c>
      <c r="N59" s="235">
        <f t="shared" si="3"/>
        <v>2846.8319999999999</v>
      </c>
      <c r="O59" s="144">
        <f t="shared" si="2"/>
        <v>65</v>
      </c>
    </row>
    <row r="60" spans="1:15" ht="14.25" x14ac:dyDescent="0.2">
      <c r="A60" s="178">
        <v>1960</v>
      </c>
      <c r="B60" s="26">
        <v>102.86999999999999</v>
      </c>
      <c r="C60" s="26">
        <v>43.433999999999997</v>
      </c>
      <c r="D60" s="26">
        <v>191.00799999999998</v>
      </c>
      <c r="E60" s="26">
        <v>292.86200000000002</v>
      </c>
      <c r="F60" s="26">
        <v>526.54200000000003</v>
      </c>
      <c r="G60" s="26">
        <v>242.06199999999995</v>
      </c>
      <c r="H60" s="26">
        <v>407.41600000000005</v>
      </c>
      <c r="I60" s="26">
        <v>213.86799999999999</v>
      </c>
      <c r="J60" s="26">
        <v>232.41</v>
      </c>
      <c r="K60" s="26">
        <v>484.88599999999997</v>
      </c>
      <c r="L60" s="26">
        <v>492.25199999999995</v>
      </c>
      <c r="M60" s="26">
        <v>646.6840000000002</v>
      </c>
      <c r="N60" s="235">
        <f t="shared" si="3"/>
        <v>3876.2939999999999</v>
      </c>
      <c r="O60" s="144">
        <f t="shared" si="2"/>
        <v>7</v>
      </c>
    </row>
    <row r="61" spans="1:15" ht="14.25" x14ac:dyDescent="0.2">
      <c r="A61" s="178">
        <v>1961</v>
      </c>
      <c r="B61" s="26">
        <v>26.161999999999999</v>
      </c>
      <c r="C61" s="26">
        <v>8.6359999999999992</v>
      </c>
      <c r="D61" s="26">
        <v>23.114000000000001</v>
      </c>
      <c r="E61" s="26">
        <v>168.91</v>
      </c>
      <c r="F61" s="26">
        <v>243.33199999999999</v>
      </c>
      <c r="G61" s="26">
        <v>424.68799999999993</v>
      </c>
      <c r="H61" s="26">
        <v>207.00999999999993</v>
      </c>
      <c r="I61" s="26">
        <v>401.57400000000007</v>
      </c>
      <c r="J61" s="26">
        <v>217.67799999999997</v>
      </c>
      <c r="K61" s="26">
        <v>518.16</v>
      </c>
      <c r="L61" s="26">
        <v>486.15599999999989</v>
      </c>
      <c r="M61" s="26">
        <v>151.38399999999999</v>
      </c>
      <c r="N61" s="235">
        <f t="shared" si="3"/>
        <v>2876.8039999999996</v>
      </c>
      <c r="O61" s="144">
        <f t="shared" si="2"/>
        <v>61</v>
      </c>
    </row>
    <row r="62" spans="1:15" ht="14.25" x14ac:dyDescent="0.2">
      <c r="A62" s="178">
        <v>1962</v>
      </c>
      <c r="B62" s="26">
        <v>107.18800000000002</v>
      </c>
      <c r="C62" s="26">
        <v>24.129999999999995</v>
      </c>
      <c r="D62" s="26">
        <v>28.448</v>
      </c>
      <c r="E62" s="26">
        <v>40.893999999999991</v>
      </c>
      <c r="F62" s="26">
        <v>620.52200000000005</v>
      </c>
      <c r="G62" s="26">
        <v>159.25800000000004</v>
      </c>
      <c r="H62" s="26">
        <v>455.26960000000008</v>
      </c>
      <c r="I62" s="26">
        <v>273.30400000000003</v>
      </c>
      <c r="J62" s="26">
        <v>356.36200000000002</v>
      </c>
      <c r="K62" s="26">
        <v>290.57599999999991</v>
      </c>
      <c r="L62" s="26">
        <v>541.0200000000001</v>
      </c>
      <c r="M62" s="26">
        <v>522.47799999999995</v>
      </c>
      <c r="N62" s="235">
        <f t="shared" si="3"/>
        <v>3419.4496000000004</v>
      </c>
      <c r="O62" s="144">
        <f t="shared" si="2"/>
        <v>25</v>
      </c>
    </row>
    <row r="63" spans="1:15" ht="14.25" x14ac:dyDescent="0.2">
      <c r="A63" s="178">
        <v>1963</v>
      </c>
      <c r="B63" s="26">
        <v>180.84799999999998</v>
      </c>
      <c r="C63" s="26">
        <v>55.88000000000001</v>
      </c>
      <c r="D63" s="26">
        <v>14.477999999999998</v>
      </c>
      <c r="E63" s="26">
        <v>119.38</v>
      </c>
      <c r="F63" s="26">
        <v>408.94000000000005</v>
      </c>
      <c r="G63" s="26">
        <v>188.72199999999998</v>
      </c>
      <c r="H63" s="26">
        <v>363.72799999999995</v>
      </c>
      <c r="I63" s="26">
        <v>373.12600000000003</v>
      </c>
      <c r="J63" s="26">
        <v>216.66199999999998</v>
      </c>
      <c r="K63" s="26">
        <v>258.572</v>
      </c>
      <c r="L63" s="26">
        <v>553.97399999999982</v>
      </c>
      <c r="M63" s="26">
        <v>103.886</v>
      </c>
      <c r="N63" s="235">
        <f t="shared" si="3"/>
        <v>2838.1959999999999</v>
      </c>
      <c r="O63" s="144">
        <f t="shared" si="2"/>
        <v>67</v>
      </c>
    </row>
    <row r="64" spans="1:15" ht="14.25" x14ac:dyDescent="0.2">
      <c r="A64" s="178">
        <v>1964</v>
      </c>
      <c r="B64" s="26">
        <v>21.082000000000001</v>
      </c>
      <c r="C64" s="26">
        <v>9.6519999999999992</v>
      </c>
      <c r="D64" s="26">
        <v>8.1280000000000001</v>
      </c>
      <c r="E64" s="26">
        <v>80.26400000000001</v>
      </c>
      <c r="F64" s="26">
        <v>351.28199999999998</v>
      </c>
      <c r="G64" s="26">
        <v>426.71999999999997</v>
      </c>
      <c r="H64" s="26">
        <v>460.2480000000001</v>
      </c>
      <c r="I64" s="26">
        <v>252.22199999999998</v>
      </c>
      <c r="J64" s="26">
        <v>340.86799999999994</v>
      </c>
      <c r="K64" s="26">
        <v>284.48</v>
      </c>
      <c r="L64" s="26">
        <v>268.98599999999999</v>
      </c>
      <c r="M64" s="26">
        <v>65.024000000000001</v>
      </c>
      <c r="N64" s="235">
        <f t="shared" si="3"/>
        <v>2568.9559999999997</v>
      </c>
      <c r="O64" s="144">
        <f t="shared" si="2"/>
        <v>87</v>
      </c>
    </row>
    <row r="65" spans="1:16" ht="14.25" x14ac:dyDescent="0.2">
      <c r="A65" s="178">
        <v>1965</v>
      </c>
      <c r="B65" s="26">
        <v>142.49399999999997</v>
      </c>
      <c r="C65" s="26">
        <v>33.782000000000004</v>
      </c>
      <c r="D65" s="26">
        <v>5.08</v>
      </c>
      <c r="E65" s="26">
        <v>43.18</v>
      </c>
      <c r="F65" s="26">
        <v>367.28400000000005</v>
      </c>
      <c r="G65" s="26">
        <v>179.07</v>
      </c>
      <c r="H65" s="26">
        <v>123.95200000000001</v>
      </c>
      <c r="I65" s="26">
        <v>328.93</v>
      </c>
      <c r="J65" s="26">
        <v>296.67200000000003</v>
      </c>
      <c r="K65" s="26">
        <v>609.59999999999991</v>
      </c>
      <c r="L65" s="26">
        <v>854.96399999999994</v>
      </c>
      <c r="M65" s="26">
        <v>190.49999999999994</v>
      </c>
      <c r="N65" s="235">
        <f t="shared" si="3"/>
        <v>3175.5079999999998</v>
      </c>
      <c r="O65" s="144">
        <f t="shared" si="2"/>
        <v>42</v>
      </c>
      <c r="P65" s="13"/>
    </row>
    <row r="66" spans="1:16" ht="14.25" x14ac:dyDescent="0.2">
      <c r="A66" s="178">
        <v>1966</v>
      </c>
      <c r="B66" s="26">
        <v>57.149999999999991</v>
      </c>
      <c r="C66" s="26">
        <v>29.209999999999997</v>
      </c>
      <c r="D66" s="26">
        <v>48.005999999999993</v>
      </c>
      <c r="E66" s="26">
        <v>178.56199999999998</v>
      </c>
      <c r="F66" s="26">
        <v>334.51799999999992</v>
      </c>
      <c r="G66" s="26">
        <v>165.1</v>
      </c>
      <c r="H66" s="26">
        <v>417.57600000000008</v>
      </c>
      <c r="I66" s="26">
        <v>520.19199999999989</v>
      </c>
      <c r="J66" s="26">
        <v>289.56</v>
      </c>
      <c r="K66" s="26">
        <v>398.27200000000005</v>
      </c>
      <c r="L66" s="26">
        <v>941.32399999999984</v>
      </c>
      <c r="M66" s="26">
        <v>357.88600000000002</v>
      </c>
      <c r="N66" s="235">
        <f t="shared" si="3"/>
        <v>3737.3559999999993</v>
      </c>
      <c r="O66" s="144">
        <f t="shared" si="2"/>
        <v>11</v>
      </c>
      <c r="P66" s="13"/>
    </row>
    <row r="67" spans="1:16" ht="14.25" x14ac:dyDescent="0.2">
      <c r="A67" s="178">
        <v>1967</v>
      </c>
      <c r="B67" s="26">
        <v>36.576000000000008</v>
      </c>
      <c r="C67" s="26">
        <v>9.3980000000000015</v>
      </c>
      <c r="D67" s="26">
        <v>23.114000000000001</v>
      </c>
      <c r="E67" s="26">
        <v>125.476</v>
      </c>
      <c r="F67" s="26">
        <v>193.80199999999996</v>
      </c>
      <c r="G67" s="26">
        <v>491.9980000000001</v>
      </c>
      <c r="H67" s="26">
        <v>466.09</v>
      </c>
      <c r="I67" s="26">
        <v>240.53800000000001</v>
      </c>
      <c r="J67" s="26">
        <v>201.16800000000003</v>
      </c>
      <c r="K67" s="26">
        <v>352.04399999999993</v>
      </c>
      <c r="L67" s="26">
        <v>657.86</v>
      </c>
      <c r="M67" s="26">
        <v>252.476</v>
      </c>
      <c r="N67" s="235">
        <f t="shared" si="3"/>
        <v>3050.5400000000004</v>
      </c>
      <c r="O67" s="144">
        <f t="shared" si="2"/>
        <v>53</v>
      </c>
      <c r="P67" s="13"/>
    </row>
    <row r="68" spans="1:16" ht="14.25" x14ac:dyDescent="0.2">
      <c r="A68" s="178">
        <v>1968</v>
      </c>
      <c r="B68" s="26">
        <v>14.731999999999999</v>
      </c>
      <c r="C68" s="26">
        <v>64.262</v>
      </c>
      <c r="D68" s="26">
        <v>82.804000000000016</v>
      </c>
      <c r="E68" s="26">
        <v>22.097999999999999</v>
      </c>
      <c r="F68" s="26">
        <v>223.52000000000004</v>
      </c>
      <c r="G68" s="26">
        <v>296.16400000000004</v>
      </c>
      <c r="H68" s="26">
        <v>329.69200000000001</v>
      </c>
      <c r="I68" s="26">
        <v>351.02800000000002</v>
      </c>
      <c r="J68" s="26">
        <v>274.82800000000003</v>
      </c>
      <c r="K68" s="26">
        <v>627.12599999999998</v>
      </c>
      <c r="L68" s="26">
        <v>316.99199999999996</v>
      </c>
      <c r="M68" s="26">
        <v>65.277999999999992</v>
      </c>
      <c r="N68" s="235">
        <f t="shared" si="3"/>
        <v>2668.5239999999999</v>
      </c>
      <c r="O68" s="144">
        <f t="shared" si="2"/>
        <v>78</v>
      </c>
      <c r="P68" s="13"/>
    </row>
    <row r="69" spans="1:16" ht="14.25" x14ac:dyDescent="0.2">
      <c r="A69" s="178">
        <v>1969</v>
      </c>
      <c r="B69" s="26">
        <v>81.787999999999982</v>
      </c>
      <c r="C69" s="26">
        <v>41.91</v>
      </c>
      <c r="D69" s="26">
        <v>28.448</v>
      </c>
      <c r="E69" s="26">
        <v>53.34</v>
      </c>
      <c r="F69" s="26">
        <v>347.98000000000013</v>
      </c>
      <c r="G69" s="26">
        <v>234.44199999999998</v>
      </c>
      <c r="H69" s="26">
        <v>356.86999999999995</v>
      </c>
      <c r="I69" s="26">
        <v>404.87599999999992</v>
      </c>
      <c r="J69" s="26">
        <v>441.70599999999996</v>
      </c>
      <c r="K69" s="26">
        <v>368.55400000000003</v>
      </c>
      <c r="L69" s="26">
        <v>366.77600000000001</v>
      </c>
      <c r="M69" s="26">
        <v>475.23399999999987</v>
      </c>
      <c r="N69" s="235">
        <f t="shared" si="3"/>
        <v>3201.9239999999995</v>
      </c>
      <c r="O69" s="144">
        <f t="shared" si="2"/>
        <v>40</v>
      </c>
      <c r="P69" s="13"/>
    </row>
    <row r="70" spans="1:16" ht="14.25" x14ac:dyDescent="0.2">
      <c r="A70" s="178">
        <v>1970</v>
      </c>
      <c r="B70" s="26">
        <v>290.06800000000004</v>
      </c>
      <c r="C70" s="26">
        <v>110.74400000000001</v>
      </c>
      <c r="D70" s="26">
        <v>63.754000000000005</v>
      </c>
      <c r="E70" s="26">
        <v>270.76399999999995</v>
      </c>
      <c r="F70" s="26">
        <v>433.57800000000003</v>
      </c>
      <c r="G70" s="26">
        <v>261.87399999999991</v>
      </c>
      <c r="H70" s="26">
        <v>420.87799999999999</v>
      </c>
      <c r="I70" s="26">
        <v>372.87200000000001</v>
      </c>
      <c r="J70" s="26">
        <v>217.67799999999997</v>
      </c>
      <c r="K70" s="26">
        <v>399.28799999999995</v>
      </c>
      <c r="L70" s="26">
        <v>681.48200000000008</v>
      </c>
      <c r="M70" s="26">
        <v>428.75200000000018</v>
      </c>
      <c r="N70" s="235">
        <f t="shared" si="3"/>
        <v>3951.732</v>
      </c>
      <c r="O70" s="144">
        <f t="shared" si="2"/>
        <v>5</v>
      </c>
      <c r="P70" s="13"/>
    </row>
    <row r="71" spans="1:16" ht="14.25" x14ac:dyDescent="0.2">
      <c r="A71" s="178">
        <v>1971</v>
      </c>
      <c r="B71" s="26">
        <v>134.95019999999997</v>
      </c>
      <c r="C71" s="26">
        <v>62.738</v>
      </c>
      <c r="D71" s="26">
        <v>87.122</v>
      </c>
      <c r="E71" s="26">
        <v>17.272000000000002</v>
      </c>
      <c r="F71" s="26">
        <v>353.82200000000012</v>
      </c>
      <c r="G71" s="26">
        <v>319.53199999999998</v>
      </c>
      <c r="H71" s="26">
        <v>276.09800000000007</v>
      </c>
      <c r="I71" s="26">
        <v>427.22800000000007</v>
      </c>
      <c r="J71" s="26">
        <v>321.56400000000002</v>
      </c>
      <c r="K71" s="26">
        <v>271.77999999999997</v>
      </c>
      <c r="L71" s="26">
        <v>296.92599999999999</v>
      </c>
      <c r="M71" s="26">
        <v>18.795999999999999</v>
      </c>
      <c r="N71" s="235">
        <f t="shared" si="3"/>
        <v>2587.8281999999999</v>
      </c>
      <c r="O71" s="144">
        <f t="shared" ref="O71:O102" si="4">RANK(N71,N$5:N$127,0)</f>
        <v>84</v>
      </c>
      <c r="P71" s="13"/>
    </row>
    <row r="72" spans="1:16" ht="14.25" x14ac:dyDescent="0.2">
      <c r="A72" s="178">
        <v>1972</v>
      </c>
      <c r="B72" s="26">
        <v>253.74600000000001</v>
      </c>
      <c r="C72" s="26">
        <v>58.419999999999987</v>
      </c>
      <c r="D72" s="26">
        <v>20.573999999999998</v>
      </c>
      <c r="E72" s="26">
        <v>303.78399999999993</v>
      </c>
      <c r="F72" s="26">
        <v>220.47199999999995</v>
      </c>
      <c r="G72" s="26">
        <v>266.44599999999997</v>
      </c>
      <c r="H72" s="26">
        <v>130.30199999999999</v>
      </c>
      <c r="I72" s="26">
        <v>196.596</v>
      </c>
      <c r="J72" s="26">
        <v>314.45199999999994</v>
      </c>
      <c r="K72" s="26">
        <v>433.57800000000003</v>
      </c>
      <c r="L72" s="26">
        <v>204.72399999999999</v>
      </c>
      <c r="M72" s="26">
        <v>98.044000000000025</v>
      </c>
      <c r="N72" s="235">
        <f t="shared" si="3"/>
        <v>2501.1379999999999</v>
      </c>
      <c r="O72" s="144">
        <f t="shared" si="4"/>
        <v>95</v>
      </c>
      <c r="P72" s="13"/>
    </row>
    <row r="73" spans="1:16" ht="14.25" x14ac:dyDescent="0.2">
      <c r="A73" s="178">
        <v>1973</v>
      </c>
      <c r="B73" s="26">
        <v>45.72</v>
      </c>
      <c r="C73" s="26">
        <v>45.72</v>
      </c>
      <c r="D73" s="26">
        <v>5.08</v>
      </c>
      <c r="E73" s="26">
        <v>58.419999999999995</v>
      </c>
      <c r="F73" s="26">
        <v>187.96</v>
      </c>
      <c r="G73" s="26">
        <v>218.44</v>
      </c>
      <c r="H73" s="26">
        <v>182.88</v>
      </c>
      <c r="I73" s="26">
        <v>246.38</v>
      </c>
      <c r="J73" s="26">
        <v>233.67999999999998</v>
      </c>
      <c r="K73" s="26">
        <v>294.64</v>
      </c>
      <c r="L73" s="26">
        <v>574.04</v>
      </c>
      <c r="M73" s="26">
        <v>198.11999999999992</v>
      </c>
      <c r="N73" s="235">
        <f t="shared" si="3"/>
        <v>2291.08</v>
      </c>
      <c r="O73" s="144">
        <f t="shared" si="4"/>
        <v>106</v>
      </c>
      <c r="P73" s="13"/>
    </row>
    <row r="74" spans="1:16" ht="14.25" x14ac:dyDescent="0.2">
      <c r="A74" s="178">
        <v>1974</v>
      </c>
      <c r="B74" s="26">
        <v>12.7</v>
      </c>
      <c r="C74" s="26">
        <v>40.64</v>
      </c>
      <c r="D74" s="26">
        <v>35.56</v>
      </c>
      <c r="E74" s="26">
        <v>63.499999999999993</v>
      </c>
      <c r="F74" s="26">
        <v>170.18</v>
      </c>
      <c r="G74" s="26">
        <v>248.92000000000002</v>
      </c>
      <c r="H74" s="26">
        <v>523.24000000000012</v>
      </c>
      <c r="I74" s="26">
        <v>254</v>
      </c>
      <c r="J74" s="26">
        <v>449.58</v>
      </c>
      <c r="K74" s="26">
        <v>424.18000000000006</v>
      </c>
      <c r="L74" s="26">
        <v>751.84000000000026</v>
      </c>
      <c r="M74" s="26">
        <v>139.70000000000002</v>
      </c>
      <c r="N74" s="235">
        <f t="shared" si="3"/>
        <v>3114.04</v>
      </c>
      <c r="O74" s="144">
        <f t="shared" si="4"/>
        <v>47</v>
      </c>
      <c r="P74" s="13"/>
    </row>
    <row r="75" spans="1:16" ht="14.25" x14ac:dyDescent="0.2">
      <c r="A75" s="178">
        <v>1975</v>
      </c>
      <c r="B75" s="26">
        <v>25.4</v>
      </c>
      <c r="C75" s="26">
        <v>12.7</v>
      </c>
      <c r="D75" s="26">
        <v>81.28</v>
      </c>
      <c r="E75" s="26">
        <v>22.86</v>
      </c>
      <c r="F75" s="26">
        <v>287.02000000000004</v>
      </c>
      <c r="G75" s="26">
        <v>337.82000000000005</v>
      </c>
      <c r="H75" s="26">
        <v>322.5800000000001</v>
      </c>
      <c r="I75" s="26">
        <v>454.66000000000014</v>
      </c>
      <c r="J75" s="26">
        <v>340.36</v>
      </c>
      <c r="K75" s="26">
        <v>429.2600000000001</v>
      </c>
      <c r="L75" s="26">
        <v>345.44000000000011</v>
      </c>
      <c r="M75" s="26">
        <v>635</v>
      </c>
      <c r="N75" s="235">
        <f t="shared" si="3"/>
        <v>3294.3800000000006</v>
      </c>
      <c r="O75" s="144">
        <f t="shared" si="4"/>
        <v>33</v>
      </c>
      <c r="P75" s="13"/>
    </row>
    <row r="76" spans="1:16" ht="14.25" x14ac:dyDescent="0.2">
      <c r="A76" s="178">
        <v>1976</v>
      </c>
      <c r="B76" s="26">
        <v>58.42</v>
      </c>
      <c r="C76" s="26">
        <v>12.7</v>
      </c>
      <c r="D76" s="26">
        <v>2.54</v>
      </c>
      <c r="E76" s="26">
        <v>172.72</v>
      </c>
      <c r="F76" s="26">
        <v>251.45999999999998</v>
      </c>
      <c r="G76" s="26">
        <v>320.04000000000002</v>
      </c>
      <c r="H76" s="26">
        <v>314.96000000000004</v>
      </c>
      <c r="I76" s="26">
        <v>353.06</v>
      </c>
      <c r="J76" s="26">
        <v>289.56000000000006</v>
      </c>
      <c r="K76" s="26">
        <v>322.58000000000004</v>
      </c>
      <c r="L76" s="26">
        <v>284.48</v>
      </c>
      <c r="M76" s="26">
        <v>109.22</v>
      </c>
      <c r="N76" s="235">
        <f t="shared" si="3"/>
        <v>2491.7399999999998</v>
      </c>
      <c r="O76" s="144">
        <f t="shared" si="4"/>
        <v>96</v>
      </c>
      <c r="P76" s="13"/>
    </row>
    <row r="77" spans="1:16" ht="14.25" x14ac:dyDescent="0.2">
      <c r="A77" s="178">
        <v>1977</v>
      </c>
      <c r="B77" s="26">
        <v>43.18</v>
      </c>
      <c r="C77" s="26">
        <v>22.86</v>
      </c>
      <c r="D77" s="26">
        <v>5.08</v>
      </c>
      <c r="E77" s="26">
        <v>106.68</v>
      </c>
      <c r="F77" s="26">
        <v>193.04000000000002</v>
      </c>
      <c r="G77" s="26">
        <v>307.33999999999997</v>
      </c>
      <c r="H77" s="26">
        <v>147.32000000000002</v>
      </c>
      <c r="I77" s="26">
        <v>327.65999999999997</v>
      </c>
      <c r="J77" s="26">
        <v>259.08</v>
      </c>
      <c r="K77" s="26">
        <v>386.0800000000001</v>
      </c>
      <c r="L77" s="26">
        <v>233.68</v>
      </c>
      <c r="M77" s="26">
        <v>55.879999999999988</v>
      </c>
      <c r="N77" s="235">
        <f t="shared" si="3"/>
        <v>2087.88</v>
      </c>
      <c r="O77" s="144">
        <f t="shared" si="4"/>
        <v>111</v>
      </c>
      <c r="P77" s="13"/>
    </row>
    <row r="78" spans="1:16" ht="14.25" x14ac:dyDescent="0.2">
      <c r="A78" s="178">
        <v>1978</v>
      </c>
      <c r="B78" s="26">
        <v>7.62</v>
      </c>
      <c r="C78" s="26">
        <v>48.26</v>
      </c>
      <c r="D78" s="26">
        <v>73.66</v>
      </c>
      <c r="E78" s="26">
        <v>309.88</v>
      </c>
      <c r="F78" s="26">
        <v>121.92</v>
      </c>
      <c r="G78" s="26">
        <v>360.67999999999995</v>
      </c>
      <c r="H78" s="26">
        <v>269.24</v>
      </c>
      <c r="I78" s="26">
        <v>314.95999999999998</v>
      </c>
      <c r="J78" s="26">
        <v>312.42000000000007</v>
      </c>
      <c r="K78" s="26">
        <v>220.98000000000002</v>
      </c>
      <c r="L78" s="26">
        <v>220.9800000000001</v>
      </c>
      <c r="M78" s="26">
        <v>45.72</v>
      </c>
      <c r="N78" s="235">
        <f t="shared" si="3"/>
        <v>2306.3199999999997</v>
      </c>
      <c r="O78" s="144">
        <f t="shared" si="4"/>
        <v>104</v>
      </c>
      <c r="P78" s="13"/>
    </row>
    <row r="79" spans="1:16" ht="14.25" x14ac:dyDescent="0.2">
      <c r="A79" s="178">
        <v>1979</v>
      </c>
      <c r="B79" s="26">
        <v>15.239999999999998</v>
      </c>
      <c r="C79" s="26">
        <v>76.2</v>
      </c>
      <c r="D79" s="26">
        <v>10.16</v>
      </c>
      <c r="E79" s="26">
        <v>261.62</v>
      </c>
      <c r="F79" s="26">
        <v>375.92</v>
      </c>
      <c r="G79" s="26">
        <v>365.76000000000005</v>
      </c>
      <c r="H79" s="26">
        <v>264.15999999999997</v>
      </c>
      <c r="I79" s="26">
        <v>419.1</v>
      </c>
      <c r="J79" s="26">
        <v>248.91999999999996</v>
      </c>
      <c r="K79" s="26">
        <v>307.34000000000003</v>
      </c>
      <c r="L79" s="26">
        <v>264.16000000000003</v>
      </c>
      <c r="M79" s="26">
        <v>261.62</v>
      </c>
      <c r="N79" s="235">
        <f t="shared" si="3"/>
        <v>2870.2</v>
      </c>
      <c r="O79" s="144">
        <f t="shared" si="4"/>
        <v>62</v>
      </c>
      <c r="P79" s="13"/>
    </row>
    <row r="80" spans="1:16" ht="14.25" x14ac:dyDescent="0.2">
      <c r="A80" s="178">
        <v>1980</v>
      </c>
      <c r="B80" s="26">
        <v>172.72</v>
      </c>
      <c r="C80" s="26">
        <v>78.740000000000023</v>
      </c>
      <c r="D80" s="26">
        <v>10.16</v>
      </c>
      <c r="E80" s="26">
        <v>60.959999999999994</v>
      </c>
      <c r="F80" s="26">
        <v>462.28000000000003</v>
      </c>
      <c r="G80" s="26">
        <v>187.95999999999998</v>
      </c>
      <c r="H80" s="26">
        <v>195.57999999999998</v>
      </c>
      <c r="I80" s="26">
        <v>271.78000000000009</v>
      </c>
      <c r="J80" s="26">
        <v>208.27999999999997</v>
      </c>
      <c r="K80" s="26">
        <v>238.75999999999993</v>
      </c>
      <c r="L80" s="26">
        <v>254.00000000000003</v>
      </c>
      <c r="M80" s="26">
        <v>271.77999999999997</v>
      </c>
      <c r="N80" s="235">
        <f t="shared" si="3"/>
        <v>2413</v>
      </c>
      <c r="O80" s="144">
        <f t="shared" si="4"/>
        <v>100</v>
      </c>
      <c r="P80" s="13"/>
    </row>
    <row r="81" spans="1:16" ht="14.25" x14ac:dyDescent="0.2">
      <c r="A81" s="178">
        <v>1981</v>
      </c>
      <c r="B81" s="26">
        <v>200.65999999999997</v>
      </c>
      <c r="C81" s="26">
        <v>48.259999999999991</v>
      </c>
      <c r="D81" s="26">
        <v>99.060000000000016</v>
      </c>
      <c r="E81" s="26">
        <v>350.52000000000004</v>
      </c>
      <c r="F81" s="26">
        <v>424.18000000000018</v>
      </c>
      <c r="G81" s="26">
        <v>231.14</v>
      </c>
      <c r="H81" s="26">
        <v>360.68000000000006</v>
      </c>
      <c r="I81" s="26">
        <v>340.36</v>
      </c>
      <c r="J81" s="26">
        <v>172.72</v>
      </c>
      <c r="K81" s="26">
        <v>340.36</v>
      </c>
      <c r="L81" s="26">
        <v>1076.96</v>
      </c>
      <c r="M81" s="26">
        <v>482.6</v>
      </c>
      <c r="N81" s="235">
        <f t="shared" si="3"/>
        <v>4127.5</v>
      </c>
      <c r="O81" s="144">
        <f t="shared" si="4"/>
        <v>3</v>
      </c>
      <c r="P81" s="13"/>
    </row>
    <row r="82" spans="1:16" ht="14.25" x14ac:dyDescent="0.2">
      <c r="A82" s="178">
        <v>1982</v>
      </c>
      <c r="B82" s="26">
        <v>203.2</v>
      </c>
      <c r="C82" s="26">
        <v>53.339999999999996</v>
      </c>
      <c r="D82" s="26">
        <v>30.48</v>
      </c>
      <c r="E82" s="26">
        <v>243.83999999999997</v>
      </c>
      <c r="F82" s="26">
        <v>180.34000000000003</v>
      </c>
      <c r="G82" s="26">
        <v>330.2</v>
      </c>
      <c r="H82" s="26">
        <v>472.44000000000023</v>
      </c>
      <c r="I82" s="26">
        <v>228.59999999999997</v>
      </c>
      <c r="J82" s="26">
        <v>251.46</v>
      </c>
      <c r="K82" s="26">
        <v>403.86</v>
      </c>
      <c r="L82" s="26">
        <v>190.5</v>
      </c>
      <c r="M82" s="26">
        <v>27.94</v>
      </c>
      <c r="N82" s="235">
        <f t="shared" si="3"/>
        <v>2616.2000000000003</v>
      </c>
      <c r="O82" s="144">
        <f t="shared" si="4"/>
        <v>82</v>
      </c>
      <c r="P82" s="13"/>
    </row>
    <row r="83" spans="1:16" ht="14.25" x14ac:dyDescent="0.2">
      <c r="A83" s="178">
        <v>1983</v>
      </c>
      <c r="B83" s="26">
        <v>35.56</v>
      </c>
      <c r="C83" s="26">
        <v>5.08</v>
      </c>
      <c r="D83" s="26">
        <v>0</v>
      </c>
      <c r="E83" s="26">
        <v>152.4</v>
      </c>
      <c r="F83" s="26">
        <v>386.0800000000001</v>
      </c>
      <c r="G83" s="26">
        <v>243.84000000000006</v>
      </c>
      <c r="H83" s="26">
        <v>264.15999999999997</v>
      </c>
      <c r="I83" s="26">
        <v>281.94</v>
      </c>
      <c r="J83" s="26">
        <v>284.48</v>
      </c>
      <c r="K83" s="26">
        <v>264.16000000000008</v>
      </c>
      <c r="L83" s="26">
        <v>231.14000000000001</v>
      </c>
      <c r="M83" s="26">
        <v>411.48000000000008</v>
      </c>
      <c r="N83" s="235">
        <f t="shared" si="3"/>
        <v>2560.3200000000002</v>
      </c>
      <c r="O83" s="144">
        <f t="shared" si="4"/>
        <v>90</v>
      </c>
      <c r="P83" s="13"/>
    </row>
    <row r="84" spans="1:16" ht="14.25" x14ac:dyDescent="0.2">
      <c r="A84" s="178">
        <v>1984</v>
      </c>
      <c r="B84" s="26">
        <v>60.96</v>
      </c>
      <c r="C84" s="26">
        <v>53.339999999999996</v>
      </c>
      <c r="D84" s="26">
        <v>10.16</v>
      </c>
      <c r="E84" s="26">
        <v>50.8</v>
      </c>
      <c r="F84" s="26">
        <v>297.18000000000006</v>
      </c>
      <c r="G84" s="26">
        <v>320.04000000000008</v>
      </c>
      <c r="H84" s="26">
        <v>101.60000000000002</v>
      </c>
      <c r="I84" s="26">
        <v>256.54000000000002</v>
      </c>
      <c r="J84" s="26">
        <v>165.09999999999997</v>
      </c>
      <c r="K84" s="26">
        <v>274.32000000000005</v>
      </c>
      <c r="L84" s="26">
        <v>414.02</v>
      </c>
      <c r="M84" s="26">
        <v>127.00000000000003</v>
      </c>
      <c r="N84" s="235">
        <f t="shared" si="3"/>
        <v>2131.06</v>
      </c>
      <c r="O84" s="144">
        <f t="shared" si="4"/>
        <v>110</v>
      </c>
      <c r="P84" s="13"/>
    </row>
    <row r="85" spans="1:16" ht="14.25" x14ac:dyDescent="0.2">
      <c r="A85" s="178">
        <v>1985</v>
      </c>
      <c r="B85" s="26">
        <v>172.72</v>
      </c>
      <c r="C85" s="26">
        <v>33.019999999999996</v>
      </c>
      <c r="D85" s="26">
        <v>20.319999999999997</v>
      </c>
      <c r="E85" s="26">
        <v>17.779999999999998</v>
      </c>
      <c r="F85" s="26">
        <v>226.05999999999997</v>
      </c>
      <c r="G85" s="26">
        <v>271.77999999999997</v>
      </c>
      <c r="H85" s="26">
        <v>330.20000000000005</v>
      </c>
      <c r="I85" s="26">
        <v>256.54000000000002</v>
      </c>
      <c r="J85" s="26">
        <v>299.72000000000003</v>
      </c>
      <c r="K85" s="26">
        <v>259.08000000000004</v>
      </c>
      <c r="L85" s="26">
        <v>340.36</v>
      </c>
      <c r="M85" s="26">
        <v>337.82000000000005</v>
      </c>
      <c r="N85" s="235">
        <f t="shared" si="3"/>
        <v>2565.4000000000005</v>
      </c>
      <c r="O85" s="144">
        <f t="shared" si="4"/>
        <v>89</v>
      </c>
      <c r="P85" s="13"/>
    </row>
    <row r="86" spans="1:16" ht="14.25" x14ac:dyDescent="0.2">
      <c r="A86" s="178">
        <v>1986</v>
      </c>
      <c r="B86" s="26">
        <v>30.48</v>
      </c>
      <c r="C86" s="26">
        <v>35.559999999999995</v>
      </c>
      <c r="D86" s="26">
        <v>22.86</v>
      </c>
      <c r="E86" s="26">
        <v>149.86000000000001</v>
      </c>
      <c r="F86" s="26">
        <v>203.20000000000002</v>
      </c>
      <c r="G86" s="26">
        <v>228.6</v>
      </c>
      <c r="H86" s="26">
        <v>193.04</v>
      </c>
      <c r="I86" s="26">
        <v>439.42</v>
      </c>
      <c r="J86" s="26">
        <v>251.46</v>
      </c>
      <c r="K86" s="26">
        <v>497.84</v>
      </c>
      <c r="L86" s="26">
        <v>238.75999999999996</v>
      </c>
      <c r="M86" s="26">
        <v>142.24</v>
      </c>
      <c r="N86" s="235">
        <f t="shared" si="3"/>
        <v>2433.3199999999997</v>
      </c>
      <c r="O86" s="144">
        <f t="shared" si="4"/>
        <v>99</v>
      </c>
      <c r="P86" s="13"/>
    </row>
    <row r="87" spans="1:16" ht="14.25" x14ac:dyDescent="0.2">
      <c r="A87" s="178">
        <v>1987</v>
      </c>
      <c r="B87" s="26">
        <v>30.48</v>
      </c>
      <c r="C87" s="26">
        <v>45.72</v>
      </c>
      <c r="D87" s="26">
        <v>5.08</v>
      </c>
      <c r="E87" s="26">
        <v>254</v>
      </c>
      <c r="F87" s="26">
        <v>525.78</v>
      </c>
      <c r="G87" s="26">
        <v>269.24</v>
      </c>
      <c r="H87" s="26">
        <v>464.82</v>
      </c>
      <c r="I87" s="26">
        <v>447.04</v>
      </c>
      <c r="J87" s="26">
        <v>530.86000000000013</v>
      </c>
      <c r="K87" s="26">
        <v>574.04</v>
      </c>
      <c r="L87" s="26">
        <v>360.68</v>
      </c>
      <c r="M87" s="26">
        <v>269.24</v>
      </c>
      <c r="N87" s="235">
        <f t="shared" si="3"/>
        <v>3776.9799999999996</v>
      </c>
      <c r="O87" s="144">
        <f t="shared" si="4"/>
        <v>10</v>
      </c>
      <c r="P87" s="13"/>
    </row>
    <row r="88" spans="1:16" ht="14.25" x14ac:dyDescent="0.2">
      <c r="A88" s="178">
        <v>1988</v>
      </c>
      <c r="B88" s="26">
        <v>30.479999999999997</v>
      </c>
      <c r="C88" s="26">
        <v>78.740000000000009</v>
      </c>
      <c r="D88" s="26">
        <v>2.54</v>
      </c>
      <c r="E88" s="26">
        <v>35.56</v>
      </c>
      <c r="F88" s="26">
        <v>162.56000000000003</v>
      </c>
      <c r="G88" s="26">
        <v>190.5</v>
      </c>
      <c r="H88" s="26">
        <v>345.44000000000005</v>
      </c>
      <c r="I88" s="26">
        <v>154.94</v>
      </c>
      <c r="J88" s="26">
        <v>309.88</v>
      </c>
      <c r="K88" s="26">
        <v>355.60000000000008</v>
      </c>
      <c r="L88" s="26">
        <v>309.87999999999994</v>
      </c>
      <c r="M88" s="26">
        <v>182.88000000000005</v>
      </c>
      <c r="N88" s="235">
        <f t="shared" si="3"/>
        <v>2159</v>
      </c>
      <c r="O88" s="144">
        <f t="shared" si="4"/>
        <v>109</v>
      </c>
      <c r="P88" s="13"/>
    </row>
    <row r="89" spans="1:16" ht="14.25" x14ac:dyDescent="0.2">
      <c r="A89" s="178">
        <v>1989</v>
      </c>
      <c r="B89" s="26">
        <v>12.7</v>
      </c>
      <c r="C89" s="26">
        <v>53.339999999999989</v>
      </c>
      <c r="D89" s="26">
        <v>30.479999999999997</v>
      </c>
      <c r="E89" s="26">
        <v>17.779999999999998</v>
      </c>
      <c r="F89" s="26">
        <v>119.38000000000001</v>
      </c>
      <c r="G89" s="26">
        <v>160.01999999999998</v>
      </c>
      <c r="H89" s="26">
        <v>337.82000000000005</v>
      </c>
      <c r="I89" s="26">
        <v>320.03999999999996</v>
      </c>
      <c r="J89" s="26">
        <v>111.75999999999999</v>
      </c>
      <c r="K89" s="26">
        <v>508</v>
      </c>
      <c r="L89" s="26">
        <v>424.18</v>
      </c>
      <c r="M89" s="26">
        <v>127</v>
      </c>
      <c r="N89" s="235">
        <f t="shared" si="3"/>
        <v>2222.5</v>
      </c>
      <c r="O89" s="144">
        <f t="shared" si="4"/>
        <v>107</v>
      </c>
      <c r="P89" s="13"/>
    </row>
    <row r="90" spans="1:16" ht="14.25" x14ac:dyDescent="0.2">
      <c r="A90" s="178">
        <v>1990</v>
      </c>
      <c r="B90" s="26">
        <v>48.26</v>
      </c>
      <c r="C90" s="26">
        <v>2.54</v>
      </c>
      <c r="D90" s="26">
        <v>48.260000000000005</v>
      </c>
      <c r="E90" s="26">
        <v>154.94000000000003</v>
      </c>
      <c r="F90" s="26">
        <v>345.44000000000005</v>
      </c>
      <c r="G90" s="26">
        <v>228.6</v>
      </c>
      <c r="H90" s="26">
        <v>368.3</v>
      </c>
      <c r="I90" s="26">
        <v>302.26</v>
      </c>
      <c r="J90" s="26">
        <v>561.34000000000015</v>
      </c>
      <c r="K90" s="26">
        <v>490.22</v>
      </c>
      <c r="L90" s="26">
        <v>292.10000000000002</v>
      </c>
      <c r="M90" s="26">
        <v>330.2000000000001</v>
      </c>
      <c r="N90" s="235">
        <f t="shared" si="3"/>
        <v>3172.4600000000009</v>
      </c>
      <c r="O90" s="144">
        <f t="shared" si="4"/>
        <v>43</v>
      </c>
      <c r="P90" s="13"/>
    </row>
    <row r="91" spans="1:16" ht="14.25" x14ac:dyDescent="0.2">
      <c r="A91" s="178">
        <v>1991</v>
      </c>
      <c r="B91" s="26">
        <v>58.42</v>
      </c>
      <c r="C91" s="26">
        <v>20.32</v>
      </c>
      <c r="D91" s="26">
        <v>111.76000000000002</v>
      </c>
      <c r="E91" s="26">
        <v>66.040000000000006</v>
      </c>
      <c r="F91" s="26">
        <v>424.18000000000006</v>
      </c>
      <c r="G91" s="26">
        <v>228.6</v>
      </c>
      <c r="H91" s="26">
        <v>134.62000000000003</v>
      </c>
      <c r="I91" s="26">
        <v>253.99999999999997</v>
      </c>
      <c r="J91" s="26">
        <v>431.7999999999999</v>
      </c>
      <c r="K91" s="26">
        <v>218.44</v>
      </c>
      <c r="L91" s="26">
        <v>574.04</v>
      </c>
      <c r="M91" s="26">
        <v>45.719999999999992</v>
      </c>
      <c r="N91" s="235">
        <f t="shared" si="3"/>
        <v>2567.94</v>
      </c>
      <c r="O91" s="144">
        <f t="shared" si="4"/>
        <v>88</v>
      </c>
      <c r="P91" s="13"/>
    </row>
    <row r="92" spans="1:16" ht="14.25" x14ac:dyDescent="0.2">
      <c r="A92" s="178">
        <v>1992</v>
      </c>
      <c r="B92" s="26">
        <v>30.48</v>
      </c>
      <c r="C92" s="26">
        <v>5.08</v>
      </c>
      <c r="D92" s="26">
        <v>22.86</v>
      </c>
      <c r="E92" s="26">
        <v>292.10000000000008</v>
      </c>
      <c r="F92" s="26">
        <v>513.08000000000004</v>
      </c>
      <c r="G92" s="26">
        <v>170.17999999999998</v>
      </c>
      <c r="H92" s="26">
        <v>254</v>
      </c>
      <c r="I92" s="26">
        <v>355.6</v>
      </c>
      <c r="J92" s="26">
        <v>388.61999999999995</v>
      </c>
      <c r="K92" s="26">
        <v>317.50000000000011</v>
      </c>
      <c r="L92" s="26">
        <v>340.36</v>
      </c>
      <c r="M92" s="26">
        <v>233.68</v>
      </c>
      <c r="N92" s="235">
        <f t="shared" si="3"/>
        <v>2923.54</v>
      </c>
      <c r="O92" s="144">
        <f t="shared" si="4"/>
        <v>58</v>
      </c>
      <c r="P92" s="13"/>
    </row>
    <row r="93" spans="1:16" ht="14.25" x14ac:dyDescent="0.2">
      <c r="A93" s="178">
        <v>1993</v>
      </c>
      <c r="B93" s="26">
        <v>121.92000000000003</v>
      </c>
      <c r="C93" s="26">
        <v>48.259999999999991</v>
      </c>
      <c r="D93" s="26">
        <v>78.740000000000009</v>
      </c>
      <c r="E93" s="26">
        <v>350.52</v>
      </c>
      <c r="F93" s="26">
        <v>162.55999999999997</v>
      </c>
      <c r="G93" s="26">
        <v>238.76</v>
      </c>
      <c r="H93" s="26">
        <v>322.58000000000004</v>
      </c>
      <c r="I93" s="26">
        <v>274.32</v>
      </c>
      <c r="J93" s="26">
        <v>419.10000000000008</v>
      </c>
      <c r="K93" s="26">
        <v>325.12</v>
      </c>
      <c r="L93" s="26">
        <v>393.7</v>
      </c>
      <c r="M93" s="26">
        <v>261.62</v>
      </c>
      <c r="N93" s="235">
        <f t="shared" si="3"/>
        <v>2997.2</v>
      </c>
      <c r="O93" s="144">
        <f t="shared" si="4"/>
        <v>55</v>
      </c>
      <c r="P93" s="13"/>
    </row>
    <row r="94" spans="1:16" ht="14.25" x14ac:dyDescent="0.2">
      <c r="A94" s="178">
        <v>1994</v>
      </c>
      <c r="B94" s="26">
        <v>30.48</v>
      </c>
      <c r="C94" s="26">
        <v>20.32</v>
      </c>
      <c r="D94" s="26">
        <v>43.179999999999993</v>
      </c>
      <c r="E94" s="26">
        <v>116.84</v>
      </c>
      <c r="F94" s="26">
        <v>386.08000000000004</v>
      </c>
      <c r="G94" s="26">
        <v>495.30000000000013</v>
      </c>
      <c r="H94" s="26">
        <v>233.67999999999998</v>
      </c>
      <c r="I94" s="26">
        <v>515.62000000000012</v>
      </c>
      <c r="J94" s="26">
        <v>233.68000000000006</v>
      </c>
      <c r="K94" s="26">
        <v>198.11999999999998</v>
      </c>
      <c r="L94" s="26">
        <v>381.00000000000006</v>
      </c>
      <c r="M94" s="26">
        <v>124.46</v>
      </c>
      <c r="N94" s="235">
        <f t="shared" si="3"/>
        <v>2778.76</v>
      </c>
      <c r="O94" s="144">
        <f t="shared" si="4"/>
        <v>71</v>
      </c>
      <c r="P94" s="13"/>
    </row>
    <row r="95" spans="1:16" ht="14.25" x14ac:dyDescent="0.2">
      <c r="A95" s="178">
        <v>1995</v>
      </c>
      <c r="B95" s="26">
        <v>264.16000000000003</v>
      </c>
      <c r="C95" s="26">
        <v>12.7</v>
      </c>
      <c r="D95" s="26">
        <v>45.72</v>
      </c>
      <c r="E95" s="26">
        <v>121.92</v>
      </c>
      <c r="F95" s="26">
        <v>312.42000000000007</v>
      </c>
      <c r="G95" s="26">
        <v>246.38000000000005</v>
      </c>
      <c r="H95" s="26">
        <v>403.86000000000013</v>
      </c>
      <c r="I95" s="26">
        <v>256.53999999999996</v>
      </c>
      <c r="J95" s="26">
        <v>170.18</v>
      </c>
      <c r="K95" s="26">
        <v>350.52000000000004</v>
      </c>
      <c r="L95" s="26">
        <v>535.94000000000005</v>
      </c>
      <c r="M95" s="26">
        <v>388.61999999999995</v>
      </c>
      <c r="N95" s="235">
        <f t="shared" si="3"/>
        <v>3108.9600000000005</v>
      </c>
      <c r="O95" s="144">
        <f t="shared" si="4"/>
        <v>48</v>
      </c>
      <c r="P95" s="13"/>
    </row>
    <row r="96" spans="1:16" ht="14.25" x14ac:dyDescent="0.2">
      <c r="A96" s="178">
        <v>1996</v>
      </c>
      <c r="B96" s="26">
        <v>414.02000000000004</v>
      </c>
      <c r="C96" s="26">
        <v>139.69999999999999</v>
      </c>
      <c r="D96" s="26">
        <v>60.96</v>
      </c>
      <c r="E96" s="26">
        <v>93.97999999999999</v>
      </c>
      <c r="F96" s="26">
        <v>254.00000000000003</v>
      </c>
      <c r="G96" s="26">
        <v>289.56000000000006</v>
      </c>
      <c r="H96" s="26">
        <v>203.2</v>
      </c>
      <c r="I96" s="26">
        <v>218.44000000000003</v>
      </c>
      <c r="J96" s="26">
        <v>119.38000000000001</v>
      </c>
      <c r="K96" s="26">
        <v>256.54000000000002</v>
      </c>
      <c r="L96" s="26">
        <v>612.14</v>
      </c>
      <c r="M96" s="26">
        <v>198.12000000000003</v>
      </c>
      <c r="N96" s="235">
        <f t="shared" si="3"/>
        <v>2860.0400000000004</v>
      </c>
      <c r="O96" s="144">
        <f t="shared" si="4"/>
        <v>64</v>
      </c>
      <c r="P96" s="13"/>
    </row>
    <row r="97" spans="1:16" ht="14.25" x14ac:dyDescent="0.2">
      <c r="A97" s="178">
        <v>1997</v>
      </c>
      <c r="B97" s="26">
        <v>45.719999999999992</v>
      </c>
      <c r="C97" s="26">
        <v>15.239999999999998</v>
      </c>
      <c r="D97" s="26">
        <v>0</v>
      </c>
      <c r="E97" s="26">
        <v>10.16</v>
      </c>
      <c r="F97" s="26">
        <v>241.3</v>
      </c>
      <c r="G97" s="26">
        <v>116.84000000000002</v>
      </c>
      <c r="H97" s="26">
        <v>116.84000000000003</v>
      </c>
      <c r="I97" s="26">
        <v>160.02000000000001</v>
      </c>
      <c r="J97" s="26">
        <v>462.28000000000003</v>
      </c>
      <c r="K97" s="26">
        <v>213.36</v>
      </c>
      <c r="L97" s="26">
        <v>215.90000000000003</v>
      </c>
      <c r="M97" s="26">
        <v>20.32</v>
      </c>
      <c r="N97" s="235">
        <f t="shared" si="3"/>
        <v>1617.9800000000002</v>
      </c>
      <c r="O97" s="144">
        <f t="shared" si="4"/>
        <v>116</v>
      </c>
      <c r="P97" s="13"/>
    </row>
    <row r="98" spans="1:16" ht="14.25" x14ac:dyDescent="0.2">
      <c r="A98" s="178">
        <v>1998</v>
      </c>
      <c r="B98" s="26">
        <v>15.24</v>
      </c>
      <c r="C98" s="26">
        <v>40.64</v>
      </c>
      <c r="D98" s="26">
        <v>45.72</v>
      </c>
      <c r="E98" s="26">
        <v>520.69999999999993</v>
      </c>
      <c r="F98" s="26">
        <v>292.09999999999997</v>
      </c>
      <c r="G98" s="26">
        <v>223.52</v>
      </c>
      <c r="H98" s="26">
        <v>419.10000000000008</v>
      </c>
      <c r="I98" s="26">
        <v>271.78000000000003</v>
      </c>
      <c r="J98" s="26">
        <v>83.820000000000022</v>
      </c>
      <c r="K98" s="26">
        <v>264.15999999999997</v>
      </c>
      <c r="L98" s="26">
        <v>223.51999999999998</v>
      </c>
      <c r="M98" s="26">
        <v>363.21999999999997</v>
      </c>
      <c r="N98" s="235">
        <f t="shared" si="3"/>
        <v>2763.5199999999995</v>
      </c>
      <c r="O98" s="144">
        <f t="shared" si="4"/>
        <v>72</v>
      </c>
      <c r="P98" s="13"/>
    </row>
    <row r="99" spans="1:16" ht="14.25" x14ac:dyDescent="0.2">
      <c r="A99" s="178">
        <v>1999</v>
      </c>
      <c r="B99" s="26">
        <v>101.60000000000001</v>
      </c>
      <c r="C99" s="26">
        <v>53.339999999999989</v>
      </c>
      <c r="D99" s="26">
        <v>149.86000000000001</v>
      </c>
      <c r="E99" s="26">
        <v>137.16</v>
      </c>
      <c r="F99" s="26">
        <v>261.61999999999995</v>
      </c>
      <c r="G99" s="26">
        <v>241.3</v>
      </c>
      <c r="H99" s="26">
        <v>345.44</v>
      </c>
      <c r="I99" s="26">
        <v>510.54000000000013</v>
      </c>
      <c r="J99" s="26">
        <v>187.95999999999998</v>
      </c>
      <c r="K99" s="26">
        <v>317.50000000000006</v>
      </c>
      <c r="L99" s="26">
        <v>398.78000000000014</v>
      </c>
      <c r="M99" s="26">
        <v>693.42000000000007</v>
      </c>
      <c r="N99" s="235">
        <f t="shared" si="3"/>
        <v>3398.5200000000004</v>
      </c>
      <c r="O99" s="144">
        <f t="shared" si="4"/>
        <v>26</v>
      </c>
      <c r="P99" s="13"/>
    </row>
    <row r="100" spans="1:16" ht="14.25" x14ac:dyDescent="0.2">
      <c r="A100" s="178">
        <v>2000</v>
      </c>
      <c r="B100" s="26">
        <v>119.38000000000002</v>
      </c>
      <c r="C100" s="26">
        <v>22.86</v>
      </c>
      <c r="D100" s="26">
        <v>15.239999999999998</v>
      </c>
      <c r="E100" s="26">
        <v>132.08000000000001</v>
      </c>
      <c r="F100" s="26">
        <v>406.40000000000009</v>
      </c>
      <c r="G100" s="26">
        <v>579.12</v>
      </c>
      <c r="H100" s="26">
        <v>228.6</v>
      </c>
      <c r="I100" s="26">
        <v>241.3</v>
      </c>
      <c r="J100" s="26">
        <v>142.24000000000004</v>
      </c>
      <c r="K100" s="26">
        <v>680.71999999999991</v>
      </c>
      <c r="L100" s="26">
        <v>182.88000000000002</v>
      </c>
      <c r="M100" s="26">
        <v>718.81999999999994</v>
      </c>
      <c r="N100" s="235">
        <f t="shared" si="3"/>
        <v>3469.6400000000003</v>
      </c>
      <c r="O100" s="144">
        <f t="shared" si="4"/>
        <v>22</v>
      </c>
      <c r="P100" s="13"/>
    </row>
    <row r="101" spans="1:16" ht="14.25" x14ac:dyDescent="0.2">
      <c r="A101" s="178">
        <v>2001</v>
      </c>
      <c r="B101" s="26">
        <v>66.040000000000006</v>
      </c>
      <c r="C101" s="26">
        <v>5.08</v>
      </c>
      <c r="D101" s="26">
        <v>132.08000000000001</v>
      </c>
      <c r="E101" s="26">
        <v>35.559999999999995</v>
      </c>
      <c r="F101" s="26">
        <v>149.86000000000001</v>
      </c>
      <c r="G101" s="26">
        <v>134.62</v>
      </c>
      <c r="H101" s="26">
        <v>246.38000000000002</v>
      </c>
      <c r="I101" s="26">
        <v>269.24000000000007</v>
      </c>
      <c r="J101" s="26">
        <v>325.12</v>
      </c>
      <c r="K101" s="26">
        <v>464.82</v>
      </c>
      <c r="L101" s="26">
        <v>558.79999999999995</v>
      </c>
      <c r="M101" s="26">
        <v>416.56</v>
      </c>
      <c r="N101" s="235">
        <f t="shared" si="3"/>
        <v>2804.16</v>
      </c>
      <c r="O101" s="144">
        <f t="shared" si="4"/>
        <v>69</v>
      </c>
    </row>
    <row r="102" spans="1:16" ht="14.25" x14ac:dyDescent="0.2">
      <c r="A102" s="178">
        <v>2002</v>
      </c>
      <c r="B102" s="26">
        <v>187.96</v>
      </c>
      <c r="C102" s="26">
        <v>20.32</v>
      </c>
      <c r="D102" s="26">
        <v>93.98</v>
      </c>
      <c r="E102" s="26">
        <v>218.44000000000003</v>
      </c>
      <c r="F102" s="26">
        <v>193.04000000000002</v>
      </c>
      <c r="G102" s="26">
        <v>142.24</v>
      </c>
      <c r="H102" s="26">
        <v>388.62</v>
      </c>
      <c r="I102" s="26">
        <v>401.32000000000011</v>
      </c>
      <c r="J102" s="26">
        <v>231.14</v>
      </c>
      <c r="K102" s="26">
        <v>231.14000000000001</v>
      </c>
      <c r="L102" s="26">
        <v>525.78</v>
      </c>
      <c r="M102" s="26">
        <v>45.72</v>
      </c>
      <c r="N102" s="235">
        <f t="shared" si="3"/>
        <v>2679.6999999999994</v>
      </c>
      <c r="O102" s="144">
        <f t="shared" si="4"/>
        <v>77</v>
      </c>
    </row>
    <row r="103" spans="1:16" ht="14.25" x14ac:dyDescent="0.2">
      <c r="A103" s="178">
        <v>2003</v>
      </c>
      <c r="B103" s="26">
        <v>27.939999999999998</v>
      </c>
      <c r="C103" s="26">
        <v>12.7</v>
      </c>
      <c r="D103" s="26">
        <v>0</v>
      </c>
      <c r="E103" s="26">
        <v>231.14000000000001</v>
      </c>
      <c r="F103" s="26">
        <v>274.32</v>
      </c>
      <c r="G103" s="26">
        <v>297.18</v>
      </c>
      <c r="H103" s="26">
        <v>241.3</v>
      </c>
      <c r="I103" s="26">
        <v>419.1</v>
      </c>
      <c r="J103" s="26">
        <v>355.6</v>
      </c>
      <c r="K103" s="26">
        <v>203.2</v>
      </c>
      <c r="L103" s="26">
        <v>279.40000000000003</v>
      </c>
      <c r="M103" s="26">
        <v>419.1</v>
      </c>
      <c r="N103" s="235">
        <f t="shared" si="3"/>
        <v>2760.9799999999996</v>
      </c>
      <c r="O103" s="144">
        <f t="shared" ref="O103:O111" si="5">RANK(N103,N$5:N$127,0)</f>
        <v>73</v>
      </c>
    </row>
    <row r="104" spans="1:16" ht="14.25" x14ac:dyDescent="0.2">
      <c r="A104" s="178">
        <v>2004</v>
      </c>
      <c r="B104" s="26">
        <v>55.879999999999988</v>
      </c>
      <c r="C104" s="26">
        <v>2.54</v>
      </c>
      <c r="D104" s="26">
        <v>43.18</v>
      </c>
      <c r="E104" s="26">
        <v>134.62</v>
      </c>
      <c r="F104" s="26">
        <v>421.63999999999993</v>
      </c>
      <c r="G104" s="26">
        <v>368.30000000000013</v>
      </c>
      <c r="H104" s="26">
        <v>322.58000000000004</v>
      </c>
      <c r="I104" s="26">
        <v>426.72</v>
      </c>
      <c r="J104" s="26">
        <v>236.21999999999997</v>
      </c>
      <c r="K104" s="26">
        <v>421.64000000000004</v>
      </c>
      <c r="L104" s="26">
        <v>434.34000000000003</v>
      </c>
      <c r="M104" s="26">
        <v>342.90000000000015</v>
      </c>
      <c r="N104" s="235">
        <f t="shared" si="3"/>
        <v>3210.5600000000004</v>
      </c>
      <c r="O104" s="144">
        <f t="shared" si="5"/>
        <v>39</v>
      </c>
    </row>
    <row r="105" spans="1:16" ht="14.25" x14ac:dyDescent="0.2">
      <c r="A105" s="178">
        <v>2005</v>
      </c>
      <c r="B105" s="26">
        <v>121.92000000000003</v>
      </c>
      <c r="C105" s="26">
        <v>35.56</v>
      </c>
      <c r="D105" s="26">
        <v>68.580000000000013</v>
      </c>
      <c r="E105" s="26">
        <v>274.32</v>
      </c>
      <c r="F105" s="26">
        <v>256.54000000000002</v>
      </c>
      <c r="G105" s="26">
        <v>144.77999999999997</v>
      </c>
      <c r="H105" s="26">
        <v>246.38</v>
      </c>
      <c r="I105" s="26">
        <v>414.0200000000001</v>
      </c>
      <c r="J105" s="26">
        <v>365.76000000000005</v>
      </c>
      <c r="K105" s="26">
        <v>142.24</v>
      </c>
      <c r="L105" s="26">
        <v>436.88</v>
      </c>
      <c r="M105" s="26">
        <v>198.12</v>
      </c>
      <c r="N105" s="235">
        <f t="shared" si="3"/>
        <v>2705.1</v>
      </c>
      <c r="O105" s="144">
        <f t="shared" si="5"/>
        <v>76</v>
      </c>
    </row>
    <row r="106" spans="1:16" ht="14.25" x14ac:dyDescent="0.2">
      <c r="A106" s="178">
        <v>2006</v>
      </c>
      <c r="B106" s="26">
        <v>68.580000000000013</v>
      </c>
      <c r="C106" s="26">
        <v>50.79999999999999</v>
      </c>
      <c r="D106" s="26">
        <v>121.92000000000003</v>
      </c>
      <c r="E106" s="26">
        <v>83.820000000000007</v>
      </c>
      <c r="F106" s="26">
        <v>287.02000000000004</v>
      </c>
      <c r="G106" s="26">
        <v>86.360000000000028</v>
      </c>
      <c r="H106" s="26">
        <v>528.32000000000005</v>
      </c>
      <c r="I106" s="26">
        <v>223.52000000000007</v>
      </c>
      <c r="J106" s="26">
        <v>294.6400000000001</v>
      </c>
      <c r="K106" s="26">
        <v>347.98</v>
      </c>
      <c r="L106" s="26">
        <v>591.81999999999994</v>
      </c>
      <c r="M106" s="26">
        <v>411.48</v>
      </c>
      <c r="N106" s="235">
        <f t="shared" si="3"/>
        <v>3096.2599999999998</v>
      </c>
      <c r="O106" s="144">
        <f t="shared" si="5"/>
        <v>49</v>
      </c>
    </row>
    <row r="107" spans="1:16" ht="14.25" x14ac:dyDescent="0.2">
      <c r="A107" s="178">
        <v>2007</v>
      </c>
      <c r="B107" s="26">
        <v>7.62</v>
      </c>
      <c r="C107" s="26">
        <v>22.86</v>
      </c>
      <c r="D107" s="26">
        <v>66.040000000000006</v>
      </c>
      <c r="E107" s="26">
        <v>154</v>
      </c>
      <c r="F107" s="26">
        <v>348</v>
      </c>
      <c r="G107" s="26">
        <v>211</v>
      </c>
      <c r="H107" s="26">
        <v>220</v>
      </c>
      <c r="I107" s="26">
        <v>324</v>
      </c>
      <c r="J107" s="26">
        <v>319</v>
      </c>
      <c r="K107" s="26">
        <v>363</v>
      </c>
      <c r="L107" s="26">
        <v>698</v>
      </c>
      <c r="M107" s="26">
        <v>191</v>
      </c>
      <c r="N107" s="235">
        <f t="shared" si="3"/>
        <v>2924.52</v>
      </c>
      <c r="O107" s="144">
        <f t="shared" si="5"/>
        <v>57</v>
      </c>
    </row>
    <row r="108" spans="1:16" ht="14.25" x14ac:dyDescent="0.2">
      <c r="A108" s="178">
        <v>2008</v>
      </c>
      <c r="B108" s="26">
        <v>155</v>
      </c>
      <c r="C108" s="26">
        <v>62</v>
      </c>
      <c r="D108" s="26">
        <v>32</v>
      </c>
      <c r="E108" s="26">
        <v>110</v>
      </c>
      <c r="F108" s="26">
        <v>185</v>
      </c>
      <c r="G108" s="26">
        <v>89</v>
      </c>
      <c r="H108" s="26">
        <v>164</v>
      </c>
      <c r="I108" s="26">
        <v>144</v>
      </c>
      <c r="J108" s="26">
        <v>139</v>
      </c>
      <c r="K108" s="26">
        <v>167</v>
      </c>
      <c r="L108" s="26">
        <v>691</v>
      </c>
      <c r="M108" s="26">
        <v>84</v>
      </c>
      <c r="N108" s="235">
        <f t="shared" si="3"/>
        <v>2022</v>
      </c>
      <c r="O108" s="144">
        <f t="shared" si="5"/>
        <v>113</v>
      </c>
    </row>
    <row r="109" spans="1:16" ht="14.25" x14ac:dyDescent="0.2">
      <c r="A109" s="178">
        <v>2009</v>
      </c>
      <c r="B109" s="26">
        <v>75</v>
      </c>
      <c r="C109" s="26">
        <v>43</v>
      </c>
      <c r="D109" s="26">
        <v>44</v>
      </c>
      <c r="E109" s="26">
        <v>111</v>
      </c>
      <c r="F109" s="26">
        <v>57</v>
      </c>
      <c r="G109" s="26">
        <v>82</v>
      </c>
      <c r="H109" s="26">
        <v>128</v>
      </c>
      <c r="I109" s="26">
        <v>266</v>
      </c>
      <c r="J109" s="26">
        <v>186</v>
      </c>
      <c r="K109" s="26">
        <v>306</v>
      </c>
      <c r="L109" s="26">
        <v>446</v>
      </c>
      <c r="M109" s="26">
        <v>89</v>
      </c>
      <c r="N109" s="235">
        <f t="shared" ref="N109:N120" si="6">IF(COUNT(B109:M109)=12,SUM(B109:M109),"")</f>
        <v>1833</v>
      </c>
      <c r="O109" s="144">
        <f t="shared" si="5"/>
        <v>115</v>
      </c>
    </row>
    <row r="110" spans="1:16" ht="14.25" x14ac:dyDescent="0.2">
      <c r="A110" s="178">
        <v>2010</v>
      </c>
      <c r="B110" s="26">
        <v>26</v>
      </c>
      <c r="C110" s="26">
        <v>19</v>
      </c>
      <c r="D110" s="26">
        <v>69</v>
      </c>
      <c r="E110" s="26">
        <v>57</v>
      </c>
      <c r="F110" s="26">
        <v>134</v>
      </c>
      <c r="G110" s="26">
        <v>367</v>
      </c>
      <c r="H110" s="26">
        <v>125</v>
      </c>
      <c r="I110" s="26">
        <v>399</v>
      </c>
      <c r="J110" s="26">
        <v>137</v>
      </c>
      <c r="K110" s="26">
        <v>621</v>
      </c>
      <c r="L110" s="26">
        <v>606</v>
      </c>
      <c r="M110" s="26">
        <v>1105</v>
      </c>
      <c r="N110" s="235">
        <f t="shared" si="6"/>
        <v>3665</v>
      </c>
      <c r="O110" s="144">
        <f t="shared" si="5"/>
        <v>15</v>
      </c>
    </row>
    <row r="111" spans="1:16" ht="14.25" x14ac:dyDescent="0.2">
      <c r="A111" s="178">
        <v>2011</v>
      </c>
      <c r="B111" s="26">
        <v>176</v>
      </c>
      <c r="C111" s="26">
        <v>93</v>
      </c>
      <c r="D111" s="26">
        <v>76</v>
      </c>
      <c r="E111" s="26">
        <v>106</v>
      </c>
      <c r="F111" s="26">
        <v>206</v>
      </c>
      <c r="G111" s="26">
        <v>271</v>
      </c>
      <c r="H111" s="26">
        <v>381</v>
      </c>
      <c r="I111" s="26">
        <v>188</v>
      </c>
      <c r="J111" s="26">
        <v>109</v>
      </c>
      <c r="K111" s="26">
        <v>323</v>
      </c>
      <c r="L111" s="26">
        <v>767</v>
      </c>
      <c r="M111" s="26">
        <v>523</v>
      </c>
      <c r="N111" s="235">
        <f t="shared" si="6"/>
        <v>3219</v>
      </c>
      <c r="O111" s="144">
        <f t="shared" si="5"/>
        <v>37</v>
      </c>
    </row>
    <row r="112" spans="1:16" ht="14.25" x14ac:dyDescent="0.2">
      <c r="A112" s="178">
        <v>2012</v>
      </c>
      <c r="B112" s="26">
        <v>28</v>
      </c>
      <c r="C112" s="26">
        <v>26</v>
      </c>
      <c r="D112" s="26">
        <v>76</v>
      </c>
      <c r="E112" s="26" t="s">
        <v>60</v>
      </c>
      <c r="F112" s="26">
        <v>259</v>
      </c>
      <c r="G112" s="26">
        <v>309</v>
      </c>
      <c r="H112" s="26">
        <v>332</v>
      </c>
      <c r="I112" s="26">
        <v>143</v>
      </c>
      <c r="J112" s="26">
        <v>381</v>
      </c>
      <c r="K112" s="26">
        <v>271</v>
      </c>
      <c r="L112" s="26" t="s">
        <v>60</v>
      </c>
      <c r="M112" s="26">
        <v>505</v>
      </c>
      <c r="N112" s="235"/>
      <c r="O112" s="144"/>
    </row>
    <row r="113" spans="1:15" ht="14.25" x14ac:dyDescent="0.2">
      <c r="A113" s="178">
        <v>2013</v>
      </c>
      <c r="B113" s="26">
        <v>5</v>
      </c>
      <c r="C113" s="26">
        <v>43</v>
      </c>
      <c r="D113" s="26">
        <v>47</v>
      </c>
      <c r="E113" s="26">
        <v>137</v>
      </c>
      <c r="F113" s="26">
        <v>395</v>
      </c>
      <c r="G113" s="26">
        <v>255</v>
      </c>
      <c r="H113" s="26">
        <v>288</v>
      </c>
      <c r="I113" s="26">
        <v>337</v>
      </c>
      <c r="J113" s="26">
        <v>181</v>
      </c>
      <c r="K113" s="26">
        <v>290</v>
      </c>
      <c r="L113" s="26">
        <v>141</v>
      </c>
      <c r="M113" s="26">
        <v>269</v>
      </c>
      <c r="N113" s="235">
        <f t="shared" si="6"/>
        <v>2388</v>
      </c>
      <c r="O113" s="144">
        <f>RANK(N113,N$5:N$127,0)</f>
        <v>101</v>
      </c>
    </row>
    <row r="114" spans="1:15" ht="14.25" x14ac:dyDescent="0.2">
      <c r="A114" s="178">
        <v>2014</v>
      </c>
      <c r="B114" s="26">
        <v>24</v>
      </c>
      <c r="C114" s="26">
        <v>39</v>
      </c>
      <c r="D114" s="26">
        <v>17</v>
      </c>
      <c r="E114" s="26">
        <v>127</v>
      </c>
      <c r="F114" s="26">
        <v>402</v>
      </c>
      <c r="G114" s="26">
        <v>332</v>
      </c>
      <c r="H114" s="26">
        <v>152</v>
      </c>
      <c r="I114" s="26">
        <v>403</v>
      </c>
      <c r="J114" s="26">
        <v>242</v>
      </c>
      <c r="K114" s="26">
        <v>273</v>
      </c>
      <c r="L114" s="26">
        <v>288</v>
      </c>
      <c r="M114" s="26">
        <v>225</v>
      </c>
      <c r="N114" s="235">
        <f t="shared" si="6"/>
        <v>2524</v>
      </c>
      <c r="O114" s="144">
        <f>RANK(N114,N$5:N$127,0)</f>
        <v>91</v>
      </c>
    </row>
    <row r="115" spans="1:15" ht="14.25" x14ac:dyDescent="0.2">
      <c r="A115" s="178">
        <v>2015</v>
      </c>
      <c r="B115" s="26">
        <v>35</v>
      </c>
      <c r="C115" s="26">
        <v>31</v>
      </c>
      <c r="D115" s="26">
        <v>19</v>
      </c>
      <c r="E115" s="26">
        <v>62</v>
      </c>
      <c r="F115" s="26">
        <v>234</v>
      </c>
      <c r="G115" s="26">
        <v>119</v>
      </c>
      <c r="H115" s="26">
        <v>127</v>
      </c>
      <c r="I115" s="26">
        <v>262</v>
      </c>
      <c r="J115" s="26">
        <v>402</v>
      </c>
      <c r="K115" s="26">
        <v>298</v>
      </c>
      <c r="L115" s="26">
        <v>293</v>
      </c>
      <c r="M115" s="26">
        <v>63</v>
      </c>
      <c r="N115" s="235">
        <f t="shared" si="6"/>
        <v>1945</v>
      </c>
      <c r="O115" s="144">
        <f>RANK(N115,N$5:N$127,0)</f>
        <v>114</v>
      </c>
    </row>
    <row r="116" spans="1:15" ht="14.25" x14ac:dyDescent="0.2">
      <c r="A116" s="138">
        <v>2016</v>
      </c>
      <c r="B116" s="26">
        <v>17</v>
      </c>
      <c r="C116" s="26">
        <v>23</v>
      </c>
      <c r="D116" s="26">
        <v>4</v>
      </c>
      <c r="E116" s="26">
        <v>13</v>
      </c>
      <c r="F116" s="26">
        <v>69</v>
      </c>
      <c r="G116" s="26">
        <v>250</v>
      </c>
      <c r="H116" s="26">
        <v>301</v>
      </c>
      <c r="I116" s="26">
        <v>116</v>
      </c>
      <c r="J116" s="26">
        <v>364</v>
      </c>
      <c r="K116" s="26">
        <v>268</v>
      </c>
      <c r="L116" s="26">
        <v>916</v>
      </c>
      <c r="M116" s="26"/>
      <c r="N116" s="235"/>
      <c r="O116" s="144"/>
    </row>
    <row r="117" spans="1:15" ht="14.25" x14ac:dyDescent="0.2">
      <c r="A117" s="138">
        <v>2017</v>
      </c>
      <c r="B117" s="26">
        <v>24</v>
      </c>
      <c r="C117" s="26">
        <v>8</v>
      </c>
      <c r="D117" s="26">
        <v>38</v>
      </c>
      <c r="E117" s="26">
        <v>34</v>
      </c>
      <c r="F117" s="26">
        <v>352</v>
      </c>
      <c r="G117" s="26">
        <v>234</v>
      </c>
      <c r="H117" s="26">
        <v>396</v>
      </c>
      <c r="I117" s="26">
        <v>253</v>
      </c>
      <c r="J117" s="26">
        <v>198</v>
      </c>
      <c r="K117" s="26">
        <v>268</v>
      </c>
      <c r="L117" s="26">
        <v>655</v>
      </c>
      <c r="M117" s="26">
        <v>459</v>
      </c>
      <c r="N117" s="235">
        <f t="shared" si="6"/>
        <v>2919</v>
      </c>
      <c r="O117" s="144">
        <f>RANK(N117,N$5:N$127,0)</f>
        <v>59</v>
      </c>
    </row>
    <row r="118" spans="1:15" ht="14.25" x14ac:dyDescent="0.2">
      <c r="A118" s="138">
        <v>2018</v>
      </c>
      <c r="B118" s="26">
        <v>541</v>
      </c>
      <c r="C118" s="26">
        <v>7</v>
      </c>
      <c r="D118" s="26">
        <v>56</v>
      </c>
      <c r="E118" s="26">
        <v>74</v>
      </c>
      <c r="F118" s="26">
        <v>282</v>
      </c>
      <c r="G118" s="26">
        <v>465</v>
      </c>
      <c r="H118" s="26">
        <v>391</v>
      </c>
      <c r="I118" s="26">
        <v>248</v>
      </c>
      <c r="J118" s="26">
        <v>450</v>
      </c>
      <c r="K118" s="26">
        <v>295</v>
      </c>
      <c r="L118" s="26">
        <v>380</v>
      </c>
      <c r="M118" s="26">
        <v>27</v>
      </c>
      <c r="N118" s="235">
        <f t="shared" si="6"/>
        <v>3216</v>
      </c>
      <c r="O118" s="144">
        <f>RANK(N118,N$5:N$127,0)</f>
        <v>38</v>
      </c>
    </row>
    <row r="119" spans="1:15" ht="14.25" x14ac:dyDescent="0.2">
      <c r="A119" s="138">
        <v>2019</v>
      </c>
      <c r="B119" s="26">
        <v>31</v>
      </c>
      <c r="C119" s="26">
        <v>7</v>
      </c>
      <c r="D119" s="26">
        <v>30</v>
      </c>
      <c r="E119" s="26">
        <v>198</v>
      </c>
      <c r="F119" s="26">
        <v>146</v>
      </c>
      <c r="G119" s="26">
        <v>178</v>
      </c>
      <c r="H119" s="26">
        <v>311</v>
      </c>
      <c r="I119" s="26">
        <v>285</v>
      </c>
      <c r="J119" s="26">
        <v>261</v>
      </c>
      <c r="K119" s="26">
        <v>130</v>
      </c>
      <c r="L119" s="26">
        <v>293</v>
      </c>
      <c r="M119" s="26">
        <v>707</v>
      </c>
      <c r="N119" s="235">
        <f t="shared" si="6"/>
        <v>2577</v>
      </c>
      <c r="O119" s="144">
        <f>RANK(N119,N$5:N$127,0)</f>
        <v>85</v>
      </c>
    </row>
    <row r="120" spans="1:15" ht="14.25" x14ac:dyDescent="0.2">
      <c r="A120" s="138">
        <v>2020</v>
      </c>
      <c r="B120" s="26">
        <v>69</v>
      </c>
      <c r="C120" s="26">
        <v>51</v>
      </c>
      <c r="D120" s="26">
        <v>5</v>
      </c>
      <c r="E120" s="26">
        <v>100</v>
      </c>
      <c r="F120" s="26">
        <v>260</v>
      </c>
      <c r="G120" s="26">
        <v>253</v>
      </c>
      <c r="H120" s="26">
        <v>261</v>
      </c>
      <c r="I120" s="26">
        <v>386</v>
      </c>
      <c r="J120" s="26">
        <v>295</v>
      </c>
      <c r="K120" s="26">
        <v>155</v>
      </c>
      <c r="L120" s="26">
        <v>375</v>
      </c>
      <c r="M120" s="26">
        <v>293</v>
      </c>
      <c r="N120" s="235">
        <f t="shared" si="6"/>
        <v>2503</v>
      </c>
      <c r="O120" s="144">
        <f>RANK(N120,N$5:N$127,0)</f>
        <v>94</v>
      </c>
    </row>
    <row r="121" spans="1:15" ht="14.25" x14ac:dyDescent="0.2">
      <c r="A121" s="138">
        <v>2021</v>
      </c>
      <c r="B121" s="3">
        <v>48</v>
      </c>
      <c r="C121" s="3">
        <v>70</v>
      </c>
      <c r="D121" s="3">
        <v>95</v>
      </c>
      <c r="E121" s="3">
        <v>199</v>
      </c>
      <c r="F121" s="3">
        <v>146</v>
      </c>
      <c r="G121" s="3">
        <v>323</v>
      </c>
      <c r="H121" s="3">
        <v>393</v>
      </c>
      <c r="I121" s="3">
        <v>432</v>
      </c>
      <c r="J121" s="3">
        <v>324</v>
      </c>
      <c r="K121" s="3">
        <v>280</v>
      </c>
      <c r="L121" s="3">
        <v>577</v>
      </c>
      <c r="M121" s="3">
        <v>170</v>
      </c>
      <c r="N121" s="235">
        <f t="shared" ref="N121" si="7">IF(COUNT(B121:M121)=12,SUM(B121:M121),"")</f>
        <v>3057</v>
      </c>
      <c r="O121" s="144">
        <f>RANK(N121,N$5:N$127,0)</f>
        <v>52</v>
      </c>
    </row>
    <row r="122" spans="1:15" ht="14.25" x14ac:dyDescent="0.2">
      <c r="A122" s="138">
        <v>2022</v>
      </c>
      <c r="B122" s="3">
        <v>31</v>
      </c>
      <c r="C122" s="3">
        <v>109</v>
      </c>
      <c r="D122" s="3">
        <v>177</v>
      </c>
      <c r="E122" s="3">
        <v>272</v>
      </c>
      <c r="F122" s="3">
        <v>436</v>
      </c>
      <c r="G122" s="3">
        <v>397</v>
      </c>
      <c r="H122" s="3">
        <v>464</v>
      </c>
      <c r="I122" s="3">
        <v>380</v>
      </c>
      <c r="J122" s="3">
        <v>238</v>
      </c>
      <c r="K122" s="3">
        <v>336</v>
      </c>
      <c r="L122" s="3">
        <v>387</v>
      </c>
      <c r="M122" s="3">
        <v>92</v>
      </c>
      <c r="N122" s="235">
        <f t="shared" ref="N122:N123" si="8">IF(COUNT(B122:M122)=12,SUM(B122:M122),"")</f>
        <v>3319</v>
      </c>
      <c r="O122" s="144">
        <f t="shared" ref="O122:O123" si="9">RANK(N122,N$5:N$127,0)</f>
        <v>28</v>
      </c>
    </row>
    <row r="123" spans="1:15" ht="14.25" x14ac:dyDescent="0.2">
      <c r="A123" s="138">
        <v>2023</v>
      </c>
      <c r="B123" s="3">
        <v>106</v>
      </c>
      <c r="C123" s="3">
        <v>12</v>
      </c>
      <c r="D123" s="3">
        <v>19</v>
      </c>
      <c r="E123" s="3">
        <v>21</v>
      </c>
      <c r="F123" s="3">
        <v>110</v>
      </c>
      <c r="G123" s="3">
        <v>321</v>
      </c>
      <c r="H123" s="3">
        <v>329</v>
      </c>
      <c r="I123" s="3">
        <v>170</v>
      </c>
      <c r="J123" s="3">
        <v>423</v>
      </c>
      <c r="K123" s="3">
        <v>126</v>
      </c>
      <c r="L123" s="3">
        <v>456</v>
      </c>
      <c r="M123" s="3">
        <v>126</v>
      </c>
      <c r="N123" s="235">
        <f t="shared" si="8"/>
        <v>2219</v>
      </c>
      <c r="O123" s="144">
        <f t="shared" si="9"/>
        <v>108</v>
      </c>
    </row>
    <row r="124" spans="1:15" ht="14.25" x14ac:dyDescent="0.2">
      <c r="A124" s="138">
        <v>2024</v>
      </c>
      <c r="B124" s="26"/>
      <c r="C124" s="26"/>
      <c r="D124" s="26"/>
      <c r="E124" s="26"/>
      <c r="F124" s="26"/>
      <c r="G124" s="26"/>
      <c r="H124" s="26"/>
      <c r="I124" s="26"/>
      <c r="J124" s="26"/>
      <c r="K124" s="26"/>
      <c r="L124" s="26"/>
      <c r="M124" s="26"/>
      <c r="N124" s="235"/>
      <c r="O124" s="144"/>
    </row>
    <row r="125" spans="1:15" ht="14.25" x14ac:dyDescent="0.2">
      <c r="A125" s="138">
        <v>2025</v>
      </c>
      <c r="B125" s="26"/>
      <c r="C125" s="26"/>
      <c r="D125" s="26"/>
      <c r="E125" s="26"/>
      <c r="F125" s="26"/>
      <c r="G125" s="26"/>
      <c r="H125" s="26"/>
      <c r="I125" s="26"/>
      <c r="J125" s="26"/>
      <c r="K125" s="26"/>
      <c r="L125" s="26"/>
      <c r="M125" s="26"/>
      <c r="N125" s="235"/>
      <c r="O125" s="144"/>
    </row>
    <row r="126" spans="1:15" ht="14.25" x14ac:dyDescent="0.2">
      <c r="A126" s="138">
        <v>2026</v>
      </c>
      <c r="B126" s="26"/>
      <c r="C126" s="26"/>
      <c r="D126" s="26"/>
      <c r="E126" s="26"/>
      <c r="F126" s="26"/>
      <c r="G126" s="26"/>
      <c r="H126" s="26"/>
      <c r="I126" s="26"/>
      <c r="J126" s="26"/>
      <c r="K126" s="26"/>
      <c r="L126" s="26"/>
      <c r="M126" s="26"/>
      <c r="N126" s="235"/>
      <c r="O126" s="144"/>
    </row>
    <row r="127" spans="1:15" ht="13.5" thickBot="1" x14ac:dyDescent="0.25">
      <c r="A127" s="184"/>
      <c r="B127" s="26"/>
      <c r="C127" s="26"/>
      <c r="D127" s="26"/>
      <c r="E127" s="26"/>
      <c r="F127" s="26"/>
      <c r="G127" s="26"/>
      <c r="H127" s="26"/>
      <c r="I127" s="26"/>
      <c r="J127" s="26"/>
      <c r="K127" s="26"/>
      <c r="L127" s="26"/>
      <c r="M127" s="26"/>
      <c r="N127" s="236"/>
    </row>
    <row r="128" spans="1:15" x14ac:dyDescent="0.2">
      <c r="A128" s="147" t="s">
        <v>603</v>
      </c>
      <c r="B128" s="105">
        <f>AVERAGE(B5:B127)</f>
        <v>86.703813445378145</v>
      </c>
      <c r="C128" s="105">
        <f>AVERAGE(C5:C127)</f>
        <v>43.522571428571425</v>
      </c>
      <c r="D128" s="105">
        <f t="shared" ref="D128:N128" si="10">AVERAGE(D5:D127)</f>
        <v>46.008907563025197</v>
      </c>
      <c r="E128" s="105">
        <f t="shared" si="10"/>
        <v>130.18186440677971</v>
      </c>
      <c r="F128" s="105">
        <f t="shared" si="10"/>
        <v>301.55500840336134</v>
      </c>
      <c r="G128" s="105">
        <f t="shared" si="10"/>
        <v>279.87422033898304</v>
      </c>
      <c r="H128" s="105">
        <f t="shared" si="10"/>
        <v>310.31991186440678</v>
      </c>
      <c r="I128" s="105">
        <f t="shared" si="10"/>
        <v>327.25891525423719</v>
      </c>
      <c r="J128" s="105">
        <f t="shared" si="10"/>
        <v>283.7353949579832</v>
      </c>
      <c r="K128" s="105">
        <f t="shared" si="10"/>
        <v>373.54334453781519</v>
      </c>
      <c r="L128" s="105">
        <f t="shared" si="10"/>
        <v>491.71174576271198</v>
      </c>
      <c r="M128" s="105">
        <f t="shared" si="10"/>
        <v>293.93089830508467</v>
      </c>
      <c r="N128" s="105">
        <f t="shared" si="10"/>
        <v>2966.8791327586214</v>
      </c>
    </row>
    <row r="129" spans="1:14" x14ac:dyDescent="0.2">
      <c r="A129" s="148" t="s">
        <v>604</v>
      </c>
      <c r="B129" s="3">
        <f>STDEV(B5:B127)</f>
        <v>86.013575900830674</v>
      </c>
      <c r="C129" s="3">
        <f>STDEV(C5:C127)</f>
        <v>40.411237877468508</v>
      </c>
      <c r="D129" s="3">
        <f t="shared" ref="D129:N129" si="11">STDEV(D5:D127)</f>
        <v>43.085403596041161</v>
      </c>
      <c r="E129" s="3">
        <f t="shared" si="11"/>
        <v>99.24164309616144</v>
      </c>
      <c r="F129" s="3">
        <f t="shared" si="11"/>
        <v>119.80616564136575</v>
      </c>
      <c r="G129" s="3">
        <f t="shared" si="11"/>
        <v>99.43796834733233</v>
      </c>
      <c r="H129" s="3">
        <f t="shared" si="11"/>
        <v>111.44425334512158</v>
      </c>
      <c r="I129" s="3">
        <f t="shared" si="11"/>
        <v>100.16753996040522</v>
      </c>
      <c r="J129" s="3">
        <f t="shared" si="11"/>
        <v>97.010306982563193</v>
      </c>
      <c r="K129" s="3">
        <f t="shared" si="11"/>
        <v>133.33637595070715</v>
      </c>
      <c r="L129" s="3">
        <f t="shared" si="11"/>
        <v>220.58310935817988</v>
      </c>
      <c r="M129" s="3">
        <f t="shared" si="11"/>
        <v>205.84216951773351</v>
      </c>
      <c r="N129" s="114">
        <f t="shared" si="11"/>
        <v>542.89645798359948</v>
      </c>
    </row>
    <row r="130" spans="1:14" x14ac:dyDescent="0.2">
      <c r="A130" s="148" t="s">
        <v>605</v>
      </c>
      <c r="B130" s="3">
        <f>B129/B128*100</f>
        <v>99.203913280028559</v>
      </c>
      <c r="C130" s="3">
        <f>C129/C128*100</f>
        <v>92.85121846210491</v>
      </c>
      <c r="D130" s="3">
        <f t="shared" ref="D130:N130" si="12">D129/D128*100</f>
        <v>93.645787040304569</v>
      </c>
      <c r="E130" s="3">
        <f t="shared" si="12"/>
        <v>76.233078661449142</v>
      </c>
      <c r="F130" s="3">
        <f t="shared" si="12"/>
        <v>39.729456418482854</v>
      </c>
      <c r="G130" s="3">
        <f t="shared" si="12"/>
        <v>35.529520449183664</v>
      </c>
      <c r="H130" s="3">
        <f t="shared" si="12"/>
        <v>35.912698181551676</v>
      </c>
      <c r="I130" s="3">
        <f t="shared" si="12"/>
        <v>30.60804008428256</v>
      </c>
      <c r="J130" s="3">
        <f t="shared" si="12"/>
        <v>34.190414275571399</v>
      </c>
      <c r="K130" s="3">
        <f t="shared" si="12"/>
        <v>35.695021180389155</v>
      </c>
      <c r="L130" s="3">
        <f t="shared" si="12"/>
        <v>44.860248155354796</v>
      </c>
      <c r="M130" s="3">
        <f t="shared" si="12"/>
        <v>70.030803397906212</v>
      </c>
      <c r="N130" s="114">
        <f t="shared" si="12"/>
        <v>18.29857010315116</v>
      </c>
    </row>
    <row r="131" spans="1:14" x14ac:dyDescent="0.2">
      <c r="A131" s="148" t="s">
        <v>606</v>
      </c>
      <c r="B131" s="3">
        <f>MIN(B5:B127)</f>
        <v>5</v>
      </c>
      <c r="C131" s="3">
        <f>MIN(C5:C127)</f>
        <v>2.54</v>
      </c>
      <c r="D131" s="3">
        <f t="shared" ref="D131:N131" si="13">MIN(D5:D127)</f>
        <v>0</v>
      </c>
      <c r="E131" s="3">
        <f t="shared" si="13"/>
        <v>3.5559999999999996</v>
      </c>
      <c r="F131" s="3">
        <f t="shared" si="13"/>
        <v>57</v>
      </c>
      <c r="G131" s="3">
        <f t="shared" si="13"/>
        <v>75.438000000000002</v>
      </c>
      <c r="H131" s="3">
        <f t="shared" si="13"/>
        <v>101.60000000000002</v>
      </c>
      <c r="I131" s="3">
        <f t="shared" si="13"/>
        <v>116</v>
      </c>
      <c r="J131" s="3">
        <f t="shared" si="13"/>
        <v>83.820000000000022</v>
      </c>
      <c r="K131" s="3">
        <f t="shared" si="13"/>
        <v>126</v>
      </c>
      <c r="L131" s="3">
        <f t="shared" si="13"/>
        <v>141</v>
      </c>
      <c r="M131" s="3">
        <f t="shared" si="13"/>
        <v>18.795999999999999</v>
      </c>
      <c r="N131" s="114">
        <f t="shared" si="13"/>
        <v>1617.9800000000002</v>
      </c>
    </row>
    <row r="132" spans="1:14" x14ac:dyDescent="0.2">
      <c r="A132" s="148" t="s">
        <v>607</v>
      </c>
      <c r="B132" s="3">
        <f>MAX(B5:B127)</f>
        <v>541</v>
      </c>
      <c r="C132" s="3">
        <f>MAX(C5:C127)</f>
        <v>334.51800000000003</v>
      </c>
      <c r="D132" s="3">
        <f t="shared" ref="D132:N132" si="14">MAX(D5:D127)</f>
        <v>230.63200000000001</v>
      </c>
      <c r="E132" s="3">
        <f t="shared" si="14"/>
        <v>520.69999999999993</v>
      </c>
      <c r="F132" s="3">
        <f t="shared" si="14"/>
        <v>731.77399999999989</v>
      </c>
      <c r="G132" s="3">
        <f t="shared" si="14"/>
        <v>579.12</v>
      </c>
      <c r="H132" s="3">
        <f t="shared" si="14"/>
        <v>596.13799999999992</v>
      </c>
      <c r="I132" s="3">
        <f t="shared" si="14"/>
        <v>612.64799999999991</v>
      </c>
      <c r="J132" s="3">
        <f t="shared" si="14"/>
        <v>561.34000000000015</v>
      </c>
      <c r="K132" s="3">
        <f t="shared" si="14"/>
        <v>1009.9039999999997</v>
      </c>
      <c r="L132" s="3">
        <f t="shared" si="14"/>
        <v>1184.6559999999999</v>
      </c>
      <c r="M132" s="3">
        <f t="shared" si="14"/>
        <v>1105</v>
      </c>
      <c r="N132" s="114">
        <f t="shared" si="14"/>
        <v>4170.4260000000004</v>
      </c>
    </row>
    <row r="133" spans="1:14" x14ac:dyDescent="0.2">
      <c r="A133" s="148" t="s">
        <v>608</v>
      </c>
      <c r="B133" s="3">
        <f>QUARTILE(B5:B127,1)</f>
        <v>30.48</v>
      </c>
      <c r="C133" s="3">
        <f>QUARTILE(C5:C127,1)</f>
        <v>17.78</v>
      </c>
      <c r="D133" s="3">
        <f t="shared" ref="D133:N133" si="15">QUARTILE(D5:D127,1)</f>
        <v>17.262999999999998</v>
      </c>
      <c r="E133" s="3">
        <f t="shared" si="15"/>
        <v>46.037500000000001</v>
      </c>
      <c r="F133" s="3">
        <f t="shared" si="15"/>
        <v>219.964</v>
      </c>
      <c r="G133" s="3">
        <f t="shared" si="15"/>
        <v>219.71</v>
      </c>
      <c r="H133" s="3">
        <f t="shared" si="15"/>
        <v>230.82249999999999</v>
      </c>
      <c r="I133" s="3">
        <f t="shared" si="15"/>
        <v>254.3175</v>
      </c>
      <c r="J133" s="3">
        <f t="shared" si="15"/>
        <v>213.86799999999999</v>
      </c>
      <c r="K133" s="3">
        <f t="shared" si="15"/>
        <v>279.70000000000005</v>
      </c>
      <c r="L133" s="3">
        <f t="shared" si="15"/>
        <v>330.83500000000004</v>
      </c>
      <c r="M133" s="3">
        <f t="shared" si="15"/>
        <v>139.76349999999999</v>
      </c>
      <c r="N133" s="114">
        <f t="shared" si="15"/>
        <v>2568.7019999999998</v>
      </c>
    </row>
    <row r="134" spans="1:14" x14ac:dyDescent="0.2">
      <c r="A134" s="148" t="s">
        <v>609</v>
      </c>
      <c r="B134" s="3">
        <f>QUARTILE(B5:B127,2)</f>
        <v>58.419999999999995</v>
      </c>
      <c r="C134" s="3">
        <f>QUARTILE(C5:C127,2)</f>
        <v>35.559999999999995</v>
      </c>
      <c r="D134" s="3">
        <f t="shared" ref="D134:N134" si="16">QUARTILE(D5:D127,2)</f>
        <v>30.479999999999997</v>
      </c>
      <c r="E134" s="3">
        <f t="shared" si="16"/>
        <v>113.92</v>
      </c>
      <c r="F134" s="3">
        <f t="shared" si="16"/>
        <v>288.03600000000012</v>
      </c>
      <c r="G134" s="3">
        <f t="shared" si="16"/>
        <v>270.12</v>
      </c>
      <c r="H134" s="3">
        <f t="shared" si="16"/>
        <v>322.58000000000004</v>
      </c>
      <c r="I134" s="3">
        <f t="shared" si="16"/>
        <v>323.92500000000001</v>
      </c>
      <c r="J134" s="3">
        <f t="shared" si="16"/>
        <v>275.84399999999994</v>
      </c>
      <c r="K134" s="3">
        <f t="shared" si="16"/>
        <v>355.60000000000008</v>
      </c>
      <c r="L134" s="3">
        <f t="shared" si="16"/>
        <v>445.25</v>
      </c>
      <c r="M134" s="3">
        <f t="shared" si="16"/>
        <v>242.316</v>
      </c>
      <c r="N134" s="114">
        <f t="shared" si="16"/>
        <v>2921.27</v>
      </c>
    </row>
    <row r="135" spans="1:14" x14ac:dyDescent="0.2">
      <c r="A135" s="148" t="s">
        <v>610</v>
      </c>
      <c r="B135" s="3">
        <f>QUARTILE(B5:B127,3)</f>
        <v>118.49100000000001</v>
      </c>
      <c r="C135" s="3">
        <f>QUARTILE(C5:C127,3)</f>
        <v>57.15</v>
      </c>
      <c r="D135" s="3">
        <f t="shared" ref="D135:N135" si="17">QUARTILE(D5:D127,3)</f>
        <v>66.929000000000002</v>
      </c>
      <c r="E135" s="3">
        <f t="shared" si="17"/>
        <v>177.673</v>
      </c>
      <c r="F135" s="3">
        <f t="shared" si="17"/>
        <v>382.77800000000002</v>
      </c>
      <c r="G135" s="3">
        <f t="shared" si="17"/>
        <v>331.55</v>
      </c>
      <c r="H135" s="3">
        <f t="shared" si="17"/>
        <v>386.77850000000001</v>
      </c>
      <c r="I135" s="3">
        <f t="shared" si="17"/>
        <v>402.64350000000002</v>
      </c>
      <c r="J135" s="3">
        <f t="shared" si="17"/>
        <v>346.32899999999995</v>
      </c>
      <c r="K135" s="3">
        <f t="shared" si="17"/>
        <v>444.88099999999997</v>
      </c>
      <c r="L135" s="3">
        <f t="shared" si="17"/>
        <v>595.05849999999998</v>
      </c>
      <c r="M135" s="3">
        <f t="shared" si="17"/>
        <v>418.46500000000003</v>
      </c>
      <c r="N135" s="114">
        <f t="shared" si="17"/>
        <v>3311.5249999999996</v>
      </c>
    </row>
    <row r="136" spans="1:14" x14ac:dyDescent="0.2">
      <c r="A136" s="148" t="s">
        <v>611</v>
      </c>
      <c r="B136" s="5">
        <f>RANK(B123,B5:B127,0)</f>
        <v>35</v>
      </c>
      <c r="C136" s="5">
        <f t="shared" ref="C136:N136" si="18">RANK(C123,C5:C127,0)</f>
        <v>101</v>
      </c>
      <c r="D136" s="5">
        <f t="shared" si="18"/>
        <v>84</v>
      </c>
      <c r="E136" s="5">
        <f t="shared" si="18"/>
        <v>108</v>
      </c>
      <c r="F136" s="5">
        <f t="shared" si="18"/>
        <v>116</v>
      </c>
      <c r="G136" s="5">
        <f t="shared" si="18"/>
        <v>35</v>
      </c>
      <c r="H136" s="5">
        <f t="shared" si="18"/>
        <v>51</v>
      </c>
      <c r="I136" s="5">
        <f t="shared" si="18"/>
        <v>111</v>
      </c>
      <c r="J136" s="5">
        <f t="shared" si="18"/>
        <v>13</v>
      </c>
      <c r="K136" s="5">
        <f t="shared" si="18"/>
        <v>119</v>
      </c>
      <c r="L136" s="5">
        <f t="shared" si="18"/>
        <v>57</v>
      </c>
      <c r="M136" s="5">
        <f t="shared" si="18"/>
        <v>92</v>
      </c>
      <c r="N136" s="171">
        <f t="shared" si="18"/>
        <v>108</v>
      </c>
    </row>
    <row r="137" spans="1:14" x14ac:dyDescent="0.2">
      <c r="A137" s="148" t="s">
        <v>612</v>
      </c>
      <c r="B137" s="5">
        <f>COUNT(B5:B127)</f>
        <v>119</v>
      </c>
      <c r="C137" s="5">
        <f>COUNT(C5:C127)</f>
        <v>119</v>
      </c>
      <c r="D137" s="5">
        <f t="shared" ref="D137:N137" si="19">COUNT(D5:D127)</f>
        <v>119</v>
      </c>
      <c r="E137" s="5">
        <f t="shared" si="19"/>
        <v>118</v>
      </c>
      <c r="F137" s="5">
        <f t="shared" si="19"/>
        <v>119</v>
      </c>
      <c r="G137" s="5">
        <f t="shared" si="19"/>
        <v>118</v>
      </c>
      <c r="H137" s="5">
        <f t="shared" si="19"/>
        <v>118</v>
      </c>
      <c r="I137" s="5">
        <f t="shared" si="19"/>
        <v>118</v>
      </c>
      <c r="J137" s="5">
        <f t="shared" si="19"/>
        <v>119</v>
      </c>
      <c r="K137" s="5">
        <f t="shared" si="19"/>
        <v>119</v>
      </c>
      <c r="L137" s="5">
        <f t="shared" si="19"/>
        <v>118</v>
      </c>
      <c r="M137" s="5">
        <f t="shared" si="19"/>
        <v>118</v>
      </c>
      <c r="N137" s="171">
        <f t="shared" si="19"/>
        <v>116</v>
      </c>
    </row>
    <row r="138" spans="1:14" x14ac:dyDescent="0.2">
      <c r="A138" s="148" t="s">
        <v>614</v>
      </c>
      <c r="B138" s="3">
        <f>B123</f>
        <v>106</v>
      </c>
      <c r="C138" s="3">
        <f>B138+C123</f>
        <v>118</v>
      </c>
      <c r="D138" s="3">
        <f t="shared" ref="D138:M138" si="20">C138+D123</f>
        <v>137</v>
      </c>
      <c r="E138" s="3">
        <f t="shared" si="20"/>
        <v>158</v>
      </c>
      <c r="F138" s="3">
        <f t="shared" si="20"/>
        <v>268</v>
      </c>
      <c r="G138" s="3">
        <f t="shared" si="20"/>
        <v>589</v>
      </c>
      <c r="H138" s="3">
        <f t="shared" si="20"/>
        <v>918</v>
      </c>
      <c r="I138" s="3">
        <f t="shared" si="20"/>
        <v>1088</v>
      </c>
      <c r="J138" s="3">
        <f t="shared" si="20"/>
        <v>1511</v>
      </c>
      <c r="K138" s="3">
        <f t="shared" si="20"/>
        <v>1637</v>
      </c>
      <c r="L138" s="3">
        <f t="shared" si="20"/>
        <v>2093</v>
      </c>
      <c r="M138" s="3">
        <f t="shared" si="20"/>
        <v>2219</v>
      </c>
      <c r="N138" s="3"/>
    </row>
    <row r="139" spans="1:14" x14ac:dyDescent="0.2">
      <c r="A139" s="148" t="s">
        <v>613</v>
      </c>
      <c r="B139" s="3">
        <f>B128</f>
        <v>86.703813445378145</v>
      </c>
      <c r="C139" s="3">
        <f>B139+C128</f>
        <v>130.22638487394957</v>
      </c>
      <c r="D139" s="3">
        <f t="shared" ref="D139:M139" si="21">C139+D128</f>
        <v>176.23529243697476</v>
      </c>
      <c r="E139" s="3">
        <f t="shared" si="21"/>
        <v>306.41715684375447</v>
      </c>
      <c r="F139" s="3">
        <f t="shared" si="21"/>
        <v>607.97216524711575</v>
      </c>
      <c r="G139" s="3">
        <f t="shared" si="21"/>
        <v>887.84638558609879</v>
      </c>
      <c r="H139" s="3">
        <f t="shared" si="21"/>
        <v>1198.1662974505057</v>
      </c>
      <c r="I139" s="3">
        <f t="shared" si="21"/>
        <v>1525.425212704743</v>
      </c>
      <c r="J139" s="3">
        <f t="shared" si="21"/>
        <v>1809.1606076627263</v>
      </c>
      <c r="K139" s="3">
        <f t="shared" si="21"/>
        <v>2182.7039522005416</v>
      </c>
      <c r="L139" s="3">
        <f t="shared" si="21"/>
        <v>2674.4156979632535</v>
      </c>
      <c r="M139" s="3">
        <f t="shared" si="21"/>
        <v>2968.3465962683381</v>
      </c>
      <c r="N139" s="3"/>
    </row>
  </sheetData>
  <customSheetViews>
    <customSheetView guid="{5162BB63-DB3B-11D3-AA0A-00104B61DA78}" showRuler="0">
      <pane xSplit="1" ySplit="4" topLeftCell="B95" activePane="bottomRight" state="frozen"/>
      <selection pane="bottomRight" activeCell="N38" sqref="N38:N122"/>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127">
    <cfRule type="top10" dxfId="1155" priority="159" bottom="1" rank="1"/>
    <cfRule type="top10" dxfId="1154" priority="160" rank="1"/>
  </conditionalFormatting>
  <conditionalFormatting sqref="N5:N127">
    <cfRule type="top10" dxfId="1153" priority="31" bottom="1" rank="1"/>
    <cfRule type="top10" dxfId="1152" priority="32" rank="1"/>
  </conditionalFormatting>
  <conditionalFormatting sqref="B5:B127">
    <cfRule type="top10" dxfId="1151" priority="55" bottom="1" rank="1"/>
    <cfRule type="top10" dxfId="1150" priority="56" rank="1"/>
  </conditionalFormatting>
  <conditionalFormatting sqref="C5:C127">
    <cfRule type="top10" dxfId="1149" priority="25" bottom="1" rank="1"/>
    <cfRule type="top10" dxfId="1148" priority="26" rank="1"/>
  </conditionalFormatting>
  <conditionalFormatting sqref="D5:D127">
    <cfRule type="top10" dxfId="1147" priority="23" bottom="1" rank="1"/>
    <cfRule type="top10" dxfId="1146" priority="24" rank="1"/>
  </conditionalFormatting>
  <conditionalFormatting sqref="E5:E127">
    <cfRule type="top10" dxfId="1145" priority="21" bottom="1" rank="1"/>
    <cfRule type="top10" dxfId="1144" priority="22" rank="1"/>
  </conditionalFormatting>
  <conditionalFormatting sqref="F5:F127">
    <cfRule type="top10" dxfId="1143" priority="19" bottom="1" rank="1"/>
    <cfRule type="top10" dxfId="1142" priority="20" rank="1"/>
  </conditionalFormatting>
  <conditionalFormatting sqref="G5:G127">
    <cfRule type="top10" dxfId="1141" priority="17" bottom="1" rank="1"/>
    <cfRule type="top10" dxfId="1140" priority="18" rank="1"/>
  </conditionalFormatting>
  <conditionalFormatting sqref="H5:H127">
    <cfRule type="top10" dxfId="1139" priority="15" bottom="1" rank="1"/>
    <cfRule type="top10" dxfId="1138" priority="16" rank="1"/>
  </conditionalFormatting>
  <conditionalFormatting sqref="I5:I127">
    <cfRule type="top10" dxfId="1137" priority="13" bottom="1" rank="1"/>
    <cfRule type="top10" dxfId="1136" priority="14" rank="1"/>
  </conditionalFormatting>
  <conditionalFormatting sqref="J5:J127">
    <cfRule type="top10" dxfId="1135" priority="11" bottom="1" rank="1"/>
    <cfRule type="top10" dxfId="1134" priority="12" rank="1"/>
  </conditionalFormatting>
  <conditionalFormatting sqref="K5:K127">
    <cfRule type="top10" dxfId="1133" priority="9" bottom="1" rank="1"/>
    <cfRule type="top10" dxfId="1132" priority="10" rank="1"/>
  </conditionalFormatting>
  <conditionalFormatting sqref="L5:L127">
    <cfRule type="top10" dxfId="1131" priority="7" bottom="1" rank="1"/>
    <cfRule type="top10" dxfId="1130" priority="8" rank="1"/>
  </conditionalFormatting>
  <conditionalFormatting sqref="M5:M127">
    <cfRule type="top10" dxfId="1129" priority="5" bottom="1" rank="1"/>
    <cfRule type="top10" dxfId="1128" priority="6"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5"/>
  <dimension ref="A1:AZ71"/>
  <sheetViews>
    <sheetView zoomScale="75" zoomScaleNormal="75" workbookViewId="0">
      <selection activeCell="N26" sqref="N26:N27"/>
    </sheetView>
  </sheetViews>
  <sheetFormatPr defaultRowHeight="12.75" x14ac:dyDescent="0.2"/>
  <cols>
    <col min="1" max="1" width="9.85546875" style="148" bestFit="1" customWidth="1"/>
    <col min="2" max="13" width="7.7109375" style="3" customWidth="1"/>
    <col min="14" max="14" width="9.140625" style="103" bestFit="1" customWidth="1"/>
    <col min="16" max="36" width="9.140625" style="10"/>
  </cols>
  <sheetData>
    <row r="1" spans="1:52" ht="16.5" thickBot="1" x14ac:dyDescent="0.3">
      <c r="A1" s="252" t="s">
        <v>600</v>
      </c>
      <c r="B1" s="253"/>
      <c r="C1" s="253"/>
      <c r="D1" s="253"/>
      <c r="E1" s="254"/>
      <c r="F1" s="254"/>
      <c r="G1" s="254"/>
      <c r="H1" s="254"/>
      <c r="I1" s="254"/>
      <c r="J1" s="254"/>
      <c r="K1" s="254"/>
      <c r="L1" s="254"/>
      <c r="M1" s="254"/>
      <c r="N1" s="255"/>
    </row>
    <row r="2" spans="1:52" ht="13.5" thickBot="1" x14ac:dyDescent="0.25">
      <c r="A2" s="150" t="s">
        <v>140</v>
      </c>
      <c r="B2" s="40" t="s">
        <v>175</v>
      </c>
      <c r="C2" s="37" t="s">
        <v>470</v>
      </c>
      <c r="D2" s="38"/>
      <c r="E2" s="58"/>
      <c r="F2" s="68"/>
      <c r="G2" s="247" t="s">
        <v>80</v>
      </c>
      <c r="H2" s="247"/>
      <c r="I2" s="69"/>
      <c r="J2" s="73"/>
      <c r="K2" s="73"/>
      <c r="L2" s="73"/>
      <c r="M2" s="73"/>
      <c r="N2" s="165"/>
    </row>
    <row r="3" spans="1:52" ht="13.5" thickBot="1" x14ac:dyDescent="0.25">
      <c r="A3" s="151"/>
      <c r="B3" s="41" t="s">
        <v>176</v>
      </c>
      <c r="C3" s="36" t="s">
        <v>471</v>
      </c>
      <c r="D3" s="39"/>
      <c r="E3" s="41" t="s">
        <v>78</v>
      </c>
      <c r="F3" s="65">
        <v>590.00000000000011</v>
      </c>
      <c r="G3" s="17"/>
      <c r="H3" s="66" t="s">
        <v>81</v>
      </c>
      <c r="I3" s="67">
        <v>179.83200000000002</v>
      </c>
      <c r="J3" s="22"/>
      <c r="K3" s="22"/>
      <c r="L3" s="22"/>
      <c r="M3" s="22"/>
      <c r="N3" s="39"/>
    </row>
    <row r="4" spans="1:52" ht="15.75" thickBot="1" x14ac:dyDescent="0.3">
      <c r="A4" s="149" t="s">
        <v>1</v>
      </c>
      <c r="B4" s="49" t="s">
        <v>2</v>
      </c>
      <c r="C4" s="43" t="s">
        <v>3</v>
      </c>
      <c r="D4" s="49" t="s">
        <v>4</v>
      </c>
      <c r="E4" s="43" t="s">
        <v>5</v>
      </c>
      <c r="F4" s="49" t="s">
        <v>6</v>
      </c>
      <c r="G4" s="43" t="s">
        <v>7</v>
      </c>
      <c r="H4" s="49" t="s">
        <v>8</v>
      </c>
      <c r="I4" s="43" t="s">
        <v>9</v>
      </c>
      <c r="J4" s="49" t="s">
        <v>10</v>
      </c>
      <c r="K4" s="43" t="s">
        <v>11</v>
      </c>
      <c r="L4" s="49" t="s">
        <v>12</v>
      </c>
      <c r="M4" s="45" t="s">
        <v>13</v>
      </c>
      <c r="N4" s="112" t="s">
        <v>582</v>
      </c>
      <c r="O4" s="143" t="s">
        <v>611</v>
      </c>
      <c r="P4" s="27"/>
      <c r="Q4" s="27"/>
      <c r="R4" s="27"/>
      <c r="S4" s="27"/>
      <c r="T4" s="27"/>
      <c r="U4" s="27"/>
      <c r="V4" s="27"/>
      <c r="W4" s="27"/>
      <c r="X4" s="27"/>
      <c r="Y4" s="27"/>
      <c r="Z4" s="27"/>
      <c r="AA4" s="27"/>
    </row>
    <row r="5" spans="1:52" ht="14.25" x14ac:dyDescent="0.2">
      <c r="A5" s="178">
        <v>2001</v>
      </c>
      <c r="B5" s="98">
        <v>7.62</v>
      </c>
      <c r="C5" s="98">
        <v>12.7</v>
      </c>
      <c r="D5" s="98">
        <v>7.62</v>
      </c>
      <c r="E5" s="98">
        <v>25.4</v>
      </c>
      <c r="F5" s="98">
        <v>121.92000000000002</v>
      </c>
      <c r="G5" s="98">
        <v>116.84000000000003</v>
      </c>
      <c r="H5" s="98">
        <v>264.16000000000003</v>
      </c>
      <c r="I5" s="98">
        <v>137.16000000000003</v>
      </c>
      <c r="J5" s="98">
        <v>292.09999999999997</v>
      </c>
      <c r="K5" s="98">
        <v>243.83999999999995</v>
      </c>
      <c r="L5" s="98">
        <v>246.38</v>
      </c>
      <c r="M5" s="98">
        <v>279.40000000000003</v>
      </c>
      <c r="N5" s="174">
        <f t="shared" ref="N5:N12" si="0">IF(COUNT(B5:M5)=12,SUM(B5:M5),"")</f>
        <v>1755.1399999999999</v>
      </c>
      <c r="O5" s="144">
        <f t="shared" ref="O5" si="1">RANK(N5,N$5:N$31,0)</f>
        <v>14</v>
      </c>
      <c r="AJ5" s="33"/>
      <c r="AK5" s="33"/>
      <c r="AL5" s="33"/>
      <c r="AM5" s="33"/>
      <c r="AN5" s="33"/>
      <c r="AO5" s="33"/>
      <c r="AP5" s="33"/>
      <c r="AQ5" s="33"/>
      <c r="AR5" s="33"/>
      <c r="AS5" s="33"/>
      <c r="AT5" s="33"/>
      <c r="AU5" s="33"/>
      <c r="AV5" s="33"/>
      <c r="AW5" s="33"/>
      <c r="AX5" s="33"/>
      <c r="AY5" s="29"/>
      <c r="AZ5" s="29"/>
    </row>
    <row r="6" spans="1:52" ht="14.25" x14ac:dyDescent="0.2">
      <c r="A6" s="178">
        <v>2002</v>
      </c>
      <c r="B6" s="98">
        <v>15.239999999999998</v>
      </c>
      <c r="C6" s="98">
        <v>10.16</v>
      </c>
      <c r="D6" s="98">
        <v>2.54</v>
      </c>
      <c r="E6" s="98">
        <v>83.820000000000007</v>
      </c>
      <c r="F6" s="98">
        <v>154.94</v>
      </c>
      <c r="G6" s="98">
        <v>55.879999999999988</v>
      </c>
      <c r="H6" s="98">
        <v>228.6</v>
      </c>
      <c r="I6" s="98">
        <v>142.24000000000004</v>
      </c>
      <c r="J6" s="98">
        <v>101.60000000000004</v>
      </c>
      <c r="K6" s="98">
        <v>187.96</v>
      </c>
      <c r="L6" s="98">
        <v>200.65999999999997</v>
      </c>
      <c r="M6" s="98">
        <v>30.48</v>
      </c>
      <c r="N6" s="174">
        <f t="shared" si="0"/>
        <v>1214.1199999999999</v>
      </c>
      <c r="O6" s="144">
        <f t="shared" ref="O6:O17" si="2">RANK(N6,N$5:N$31,0)</f>
        <v>21</v>
      </c>
      <c r="AJ6" s="98"/>
      <c r="AO6" s="98"/>
      <c r="AT6" s="98"/>
      <c r="AY6" s="98"/>
    </row>
    <row r="7" spans="1:52" ht="14.25" x14ac:dyDescent="0.2">
      <c r="A7" s="178">
        <v>2003</v>
      </c>
      <c r="B7" s="98">
        <v>0</v>
      </c>
      <c r="C7" s="98">
        <v>20.32</v>
      </c>
      <c r="D7" s="98">
        <v>0</v>
      </c>
      <c r="E7" s="98">
        <v>73.66</v>
      </c>
      <c r="F7" s="98">
        <v>154.93999999999997</v>
      </c>
      <c r="G7" s="98">
        <v>198.12000000000006</v>
      </c>
      <c r="H7" s="98">
        <v>231.14</v>
      </c>
      <c r="I7" s="98">
        <v>284.48</v>
      </c>
      <c r="J7" s="98">
        <v>236.22000000000003</v>
      </c>
      <c r="K7" s="98">
        <v>294.64</v>
      </c>
      <c r="L7" s="98">
        <v>281.93999999999994</v>
      </c>
      <c r="M7" s="98">
        <v>167.64</v>
      </c>
      <c r="N7" s="174">
        <f t="shared" si="0"/>
        <v>1943.1</v>
      </c>
      <c r="O7" s="144">
        <f t="shared" si="2"/>
        <v>10</v>
      </c>
      <c r="AJ7" s="98"/>
      <c r="AO7" s="98"/>
      <c r="AT7" s="98"/>
      <c r="AY7" s="98"/>
    </row>
    <row r="8" spans="1:52" ht="14.25" x14ac:dyDescent="0.2">
      <c r="A8" s="178">
        <v>2004</v>
      </c>
      <c r="B8" s="98">
        <v>40.64</v>
      </c>
      <c r="C8" s="98">
        <v>0</v>
      </c>
      <c r="D8" s="98">
        <v>0</v>
      </c>
      <c r="E8" s="98">
        <v>132.07999999999998</v>
      </c>
      <c r="F8" s="98">
        <v>218.44000000000005</v>
      </c>
      <c r="G8" s="98">
        <v>198.12</v>
      </c>
      <c r="H8" s="98">
        <v>187.96000000000004</v>
      </c>
      <c r="I8" s="98">
        <v>391.16000000000008</v>
      </c>
      <c r="J8" s="98">
        <v>160.01999999999998</v>
      </c>
      <c r="K8" s="98">
        <v>287.02</v>
      </c>
      <c r="L8" s="98">
        <v>254</v>
      </c>
      <c r="M8" s="98">
        <v>223.52</v>
      </c>
      <c r="N8" s="174">
        <f t="shared" si="0"/>
        <v>2092.96</v>
      </c>
      <c r="O8" s="144">
        <f t="shared" si="2"/>
        <v>5</v>
      </c>
      <c r="AJ8" s="98"/>
      <c r="AO8" s="98"/>
      <c r="AT8" s="98"/>
      <c r="AY8" s="98"/>
    </row>
    <row r="9" spans="1:52" ht="14.25" x14ac:dyDescent="0.2">
      <c r="A9" s="178">
        <v>2005</v>
      </c>
      <c r="B9" s="98">
        <v>7.62</v>
      </c>
      <c r="C9" s="98">
        <v>0</v>
      </c>
      <c r="D9" s="98">
        <v>73.660000000000011</v>
      </c>
      <c r="E9" s="98">
        <v>55.879999999999995</v>
      </c>
      <c r="F9" s="98">
        <v>269.24</v>
      </c>
      <c r="G9" s="98">
        <v>157.48000000000005</v>
      </c>
      <c r="H9" s="98">
        <v>134.62000000000003</v>
      </c>
      <c r="I9" s="98">
        <v>238.76</v>
      </c>
      <c r="J9" s="98">
        <v>274.32</v>
      </c>
      <c r="K9" s="98">
        <v>182.88</v>
      </c>
      <c r="L9" s="98">
        <v>142.23999999999998</v>
      </c>
      <c r="M9" s="98">
        <v>78.739999999999995</v>
      </c>
      <c r="N9" s="174">
        <f t="shared" si="0"/>
        <v>1615.44</v>
      </c>
      <c r="O9" s="144">
        <f t="shared" si="2"/>
        <v>15</v>
      </c>
      <c r="AJ9" s="98"/>
      <c r="AO9" s="98"/>
      <c r="AT9" s="98"/>
      <c r="AY9" s="98"/>
    </row>
    <row r="10" spans="1:52" ht="14.25" x14ac:dyDescent="0.2">
      <c r="A10" s="178">
        <v>2006</v>
      </c>
      <c r="B10" s="98">
        <v>43.18</v>
      </c>
      <c r="C10" s="98">
        <v>2.54</v>
      </c>
      <c r="D10" s="98">
        <v>45.72</v>
      </c>
      <c r="E10" s="98">
        <v>121.92</v>
      </c>
      <c r="F10" s="98">
        <v>266.70000000000005</v>
      </c>
      <c r="G10" s="98">
        <v>223.52000000000004</v>
      </c>
      <c r="H10" s="98">
        <v>182.87999999999997</v>
      </c>
      <c r="I10" s="98">
        <v>251.45999999999998</v>
      </c>
      <c r="J10" s="98">
        <v>200.66000000000005</v>
      </c>
      <c r="K10" s="98">
        <v>182.87999999999997</v>
      </c>
      <c r="L10" s="98">
        <v>317.50000000000006</v>
      </c>
      <c r="M10" s="98">
        <v>81.28</v>
      </c>
      <c r="N10" s="174">
        <f t="shared" si="0"/>
        <v>1920.24</v>
      </c>
      <c r="O10" s="144">
        <f t="shared" si="2"/>
        <v>11</v>
      </c>
      <c r="AJ10" s="98"/>
      <c r="AO10" s="98"/>
      <c r="AT10" s="98"/>
      <c r="AY10" s="98"/>
    </row>
    <row r="11" spans="1:52" ht="14.25" x14ac:dyDescent="0.2">
      <c r="A11" s="178">
        <v>2007</v>
      </c>
      <c r="B11" s="98">
        <v>0</v>
      </c>
      <c r="C11" s="98">
        <v>0</v>
      </c>
      <c r="D11" s="98">
        <v>0</v>
      </c>
      <c r="E11" s="98">
        <v>120</v>
      </c>
      <c r="F11" s="98">
        <v>352</v>
      </c>
      <c r="G11" s="98">
        <v>270</v>
      </c>
      <c r="H11" s="98">
        <v>192</v>
      </c>
      <c r="I11" s="98">
        <v>246</v>
      </c>
      <c r="J11" s="98">
        <v>234</v>
      </c>
      <c r="K11" s="98">
        <v>309</v>
      </c>
      <c r="L11" s="98">
        <v>168</v>
      </c>
      <c r="M11" s="98">
        <v>133</v>
      </c>
      <c r="N11" s="174">
        <f t="shared" si="0"/>
        <v>2024</v>
      </c>
      <c r="O11" s="144">
        <f t="shared" si="2"/>
        <v>6</v>
      </c>
      <c r="AJ11" s="98"/>
      <c r="AO11" s="98"/>
      <c r="AT11" s="98"/>
      <c r="AY11" s="98"/>
    </row>
    <row r="12" spans="1:52" ht="14.25" x14ac:dyDescent="0.2">
      <c r="A12" s="178">
        <v>2008</v>
      </c>
      <c r="B12" s="98">
        <v>7</v>
      </c>
      <c r="C12" s="98">
        <v>74</v>
      </c>
      <c r="D12" s="98">
        <v>2</v>
      </c>
      <c r="E12" s="98">
        <v>38</v>
      </c>
      <c r="F12" s="98">
        <v>180</v>
      </c>
      <c r="G12" s="98">
        <v>268</v>
      </c>
      <c r="H12" s="98">
        <v>183</v>
      </c>
      <c r="I12" s="98">
        <v>212</v>
      </c>
      <c r="J12" s="98">
        <v>94</v>
      </c>
      <c r="K12" s="98">
        <v>145</v>
      </c>
      <c r="L12" s="98">
        <v>296</v>
      </c>
      <c r="M12" s="98">
        <v>24</v>
      </c>
      <c r="N12" s="174">
        <f t="shared" si="0"/>
        <v>1523</v>
      </c>
      <c r="O12" s="144">
        <f t="shared" si="2"/>
        <v>19</v>
      </c>
      <c r="AJ12" s="98"/>
      <c r="AO12" s="98"/>
      <c r="AT12" s="98"/>
      <c r="AY12" s="98"/>
    </row>
    <row r="13" spans="1:52" ht="14.25" x14ac:dyDescent="0.2">
      <c r="A13" s="178">
        <v>2009</v>
      </c>
      <c r="B13" s="98">
        <v>12</v>
      </c>
      <c r="C13" s="98">
        <v>5</v>
      </c>
      <c r="D13" s="98">
        <v>5</v>
      </c>
      <c r="E13" s="98">
        <v>14</v>
      </c>
      <c r="F13" s="98">
        <v>149</v>
      </c>
      <c r="G13" s="98">
        <v>213</v>
      </c>
      <c r="H13" s="98">
        <v>158</v>
      </c>
      <c r="I13" s="98">
        <v>200</v>
      </c>
      <c r="J13" s="98">
        <v>190</v>
      </c>
      <c r="K13" s="98">
        <v>304</v>
      </c>
      <c r="L13" s="98">
        <v>234</v>
      </c>
      <c r="M13" s="98">
        <v>57</v>
      </c>
      <c r="N13" s="174">
        <f t="shared" ref="N13:N23" si="3">IF(COUNT(B13:M13)=12,SUM(B13:M13),"")</f>
        <v>1541</v>
      </c>
      <c r="O13" s="144">
        <f t="shared" si="2"/>
        <v>18</v>
      </c>
      <c r="AJ13" s="98"/>
      <c r="AO13" s="98"/>
      <c r="AT13" s="98"/>
      <c r="AY13" s="98"/>
    </row>
    <row r="14" spans="1:52" ht="14.25" x14ac:dyDescent="0.2">
      <c r="A14" s="178">
        <v>2010</v>
      </c>
      <c r="B14" s="98">
        <v>19</v>
      </c>
      <c r="C14" s="98">
        <v>14</v>
      </c>
      <c r="D14" s="98">
        <v>11</v>
      </c>
      <c r="E14" s="98">
        <v>210</v>
      </c>
      <c r="F14" s="98">
        <v>209</v>
      </c>
      <c r="G14" s="98">
        <v>325</v>
      </c>
      <c r="H14" s="98">
        <v>467</v>
      </c>
      <c r="I14" s="98">
        <v>153</v>
      </c>
      <c r="J14" s="98">
        <v>172</v>
      </c>
      <c r="K14" s="98">
        <v>296</v>
      </c>
      <c r="L14" s="98">
        <v>325</v>
      </c>
      <c r="M14" s="98">
        <v>333</v>
      </c>
      <c r="N14" s="174">
        <f t="shared" si="3"/>
        <v>2534</v>
      </c>
      <c r="O14" s="144">
        <f t="shared" si="2"/>
        <v>1</v>
      </c>
      <c r="AJ14" s="98"/>
      <c r="AO14" s="98"/>
      <c r="AT14" s="98"/>
      <c r="AY14" s="98"/>
    </row>
    <row r="15" spans="1:52" ht="14.25" x14ac:dyDescent="0.2">
      <c r="A15" s="178">
        <v>2011</v>
      </c>
      <c r="B15" s="98">
        <v>88</v>
      </c>
      <c r="C15" s="98">
        <v>2</v>
      </c>
      <c r="D15" s="98">
        <v>12</v>
      </c>
      <c r="E15" s="98">
        <v>54</v>
      </c>
      <c r="F15" s="98">
        <v>306</v>
      </c>
      <c r="G15" s="98">
        <v>190</v>
      </c>
      <c r="H15" s="98">
        <v>285</v>
      </c>
      <c r="I15" s="98">
        <v>225</v>
      </c>
      <c r="J15" s="98">
        <v>189</v>
      </c>
      <c r="K15" s="98">
        <v>315</v>
      </c>
      <c r="L15" s="98">
        <v>481</v>
      </c>
      <c r="M15" s="98">
        <v>216</v>
      </c>
      <c r="N15" s="174">
        <f t="shared" si="3"/>
        <v>2363</v>
      </c>
      <c r="O15" s="144">
        <f t="shared" si="2"/>
        <v>2</v>
      </c>
      <c r="AJ15" s="98"/>
      <c r="AO15" s="98"/>
      <c r="AT15" s="98"/>
      <c r="AY15" s="98"/>
    </row>
    <row r="16" spans="1:52" ht="14.25" x14ac:dyDescent="0.2">
      <c r="A16" s="178">
        <v>2012</v>
      </c>
      <c r="B16" s="98">
        <v>0</v>
      </c>
      <c r="C16" s="98">
        <v>0</v>
      </c>
      <c r="D16" s="98">
        <v>4</v>
      </c>
      <c r="E16" s="98">
        <v>273</v>
      </c>
      <c r="F16" s="98">
        <v>202</v>
      </c>
      <c r="G16" s="98">
        <v>269</v>
      </c>
      <c r="H16" s="98">
        <v>240</v>
      </c>
      <c r="I16" s="98">
        <v>126</v>
      </c>
      <c r="J16" s="98">
        <v>230</v>
      </c>
      <c r="K16" s="98">
        <v>245</v>
      </c>
      <c r="L16" s="98">
        <v>247</v>
      </c>
      <c r="M16" s="98">
        <v>158</v>
      </c>
      <c r="N16" s="174">
        <f t="shared" si="3"/>
        <v>1994</v>
      </c>
      <c r="O16" s="144">
        <f t="shared" si="2"/>
        <v>9</v>
      </c>
      <c r="AJ16" s="98"/>
      <c r="AO16" s="98"/>
      <c r="AT16" s="98"/>
      <c r="AY16" s="98"/>
    </row>
    <row r="17" spans="1:51" ht="14.25" x14ac:dyDescent="0.2">
      <c r="A17" s="178">
        <v>2013</v>
      </c>
      <c r="B17" s="98">
        <v>0</v>
      </c>
      <c r="C17" s="98">
        <v>1</v>
      </c>
      <c r="D17" s="98">
        <v>3</v>
      </c>
      <c r="E17" s="98">
        <v>93</v>
      </c>
      <c r="F17" s="98">
        <v>238</v>
      </c>
      <c r="G17" s="98">
        <v>165</v>
      </c>
      <c r="H17" s="98">
        <v>205</v>
      </c>
      <c r="I17" s="98">
        <v>210</v>
      </c>
      <c r="J17" s="98">
        <v>327</v>
      </c>
      <c r="K17" s="98">
        <v>376</v>
      </c>
      <c r="L17" s="98">
        <v>221</v>
      </c>
      <c r="M17" s="98">
        <v>165</v>
      </c>
      <c r="N17" s="174">
        <f t="shared" si="3"/>
        <v>2004</v>
      </c>
      <c r="O17" s="144">
        <f t="shared" si="2"/>
        <v>7</v>
      </c>
      <c r="AJ17" s="98"/>
      <c r="AO17" s="98"/>
      <c r="AT17" s="98"/>
      <c r="AY17" s="98"/>
    </row>
    <row r="18" spans="1:51" x14ac:dyDescent="0.2">
      <c r="A18" s="178">
        <v>2014</v>
      </c>
      <c r="B18" s="98">
        <v>2</v>
      </c>
      <c r="C18" s="98">
        <v>5</v>
      </c>
      <c r="D18" s="98">
        <v>25</v>
      </c>
      <c r="E18" s="98">
        <v>28</v>
      </c>
      <c r="F18" s="98">
        <v>309</v>
      </c>
      <c r="G18" s="98">
        <v>261</v>
      </c>
      <c r="H18" s="98">
        <v>147</v>
      </c>
      <c r="I18" s="98">
        <v>210</v>
      </c>
      <c r="J18" s="98">
        <v>232</v>
      </c>
      <c r="K18" s="98">
        <v>240</v>
      </c>
      <c r="L18" s="98">
        <v>195</v>
      </c>
      <c r="M18" s="98" t="s">
        <v>60</v>
      </c>
      <c r="N18" s="174"/>
      <c r="AJ18" s="98"/>
      <c r="AO18" s="98"/>
      <c r="AT18" s="98"/>
      <c r="AY18" s="3"/>
    </row>
    <row r="19" spans="1:51" ht="14.25" x14ac:dyDescent="0.2">
      <c r="A19" s="178">
        <v>2015</v>
      </c>
      <c r="B19" s="98">
        <v>0</v>
      </c>
      <c r="C19" s="98">
        <v>7</v>
      </c>
      <c r="D19" s="98">
        <v>5</v>
      </c>
      <c r="E19" s="98">
        <v>83</v>
      </c>
      <c r="F19" s="98">
        <v>110</v>
      </c>
      <c r="G19" s="98">
        <v>131</v>
      </c>
      <c r="H19" s="98">
        <v>117</v>
      </c>
      <c r="I19" s="98">
        <v>141</v>
      </c>
      <c r="J19" s="98">
        <v>408</v>
      </c>
      <c r="K19" s="98">
        <v>237.5</v>
      </c>
      <c r="L19" s="98">
        <v>256</v>
      </c>
      <c r="M19" s="98">
        <v>46</v>
      </c>
      <c r="N19" s="174">
        <f t="shared" si="3"/>
        <v>1541.5</v>
      </c>
      <c r="O19" s="144">
        <f>RANK(N19,N$5:N$31,0)</f>
        <v>17</v>
      </c>
      <c r="AJ19" s="98"/>
      <c r="AO19" s="98"/>
      <c r="AT19" s="98"/>
      <c r="AY19" s="3"/>
    </row>
    <row r="20" spans="1:51" ht="14.25" x14ac:dyDescent="0.2">
      <c r="A20" s="138">
        <v>2016</v>
      </c>
      <c r="B20" s="98">
        <v>0</v>
      </c>
      <c r="C20" s="98">
        <v>1</v>
      </c>
      <c r="D20" s="98">
        <v>0</v>
      </c>
      <c r="E20" s="98">
        <v>158</v>
      </c>
      <c r="F20" s="98">
        <v>330</v>
      </c>
      <c r="G20" s="98">
        <v>316</v>
      </c>
      <c r="H20" s="98">
        <v>296</v>
      </c>
      <c r="I20" s="98">
        <v>166</v>
      </c>
      <c r="J20" s="98">
        <v>204</v>
      </c>
      <c r="K20" s="98">
        <v>190</v>
      </c>
      <c r="L20" s="98">
        <v>572</v>
      </c>
      <c r="M20" s="98">
        <v>54</v>
      </c>
      <c r="N20" s="174">
        <f t="shared" si="3"/>
        <v>2287</v>
      </c>
      <c r="O20" s="144">
        <f>RANK(N20,N$5:N$31,0)</f>
        <v>3</v>
      </c>
      <c r="AJ20" s="98"/>
      <c r="AO20" s="98"/>
      <c r="AT20" s="98"/>
      <c r="AY20" s="3"/>
    </row>
    <row r="21" spans="1:51" ht="14.25" x14ac:dyDescent="0.2">
      <c r="A21" s="138">
        <v>2017</v>
      </c>
      <c r="B21" s="3">
        <v>9</v>
      </c>
      <c r="C21" s="3">
        <v>2</v>
      </c>
      <c r="D21" s="3">
        <v>14</v>
      </c>
      <c r="E21" s="3">
        <v>165</v>
      </c>
      <c r="F21" s="3">
        <v>330</v>
      </c>
      <c r="G21" s="3">
        <v>237</v>
      </c>
      <c r="H21" s="3">
        <v>123</v>
      </c>
      <c r="I21" s="3">
        <v>234</v>
      </c>
      <c r="J21" s="3">
        <v>157</v>
      </c>
      <c r="K21" s="3">
        <v>295</v>
      </c>
      <c r="L21" s="3">
        <v>248</v>
      </c>
      <c r="M21" s="3">
        <v>48</v>
      </c>
      <c r="N21" s="174">
        <f t="shared" si="3"/>
        <v>1862</v>
      </c>
      <c r="O21" s="144">
        <f>RANK(N21,N$5:N$31,0)</f>
        <v>12</v>
      </c>
      <c r="AJ21" s="98"/>
      <c r="AO21" s="98"/>
      <c r="AT21" s="98"/>
      <c r="AY21" s="3"/>
    </row>
    <row r="22" spans="1:51" ht="14.25" x14ac:dyDescent="0.2">
      <c r="A22" s="138">
        <v>2018</v>
      </c>
      <c r="B22" s="3">
        <v>56</v>
      </c>
      <c r="C22" s="3">
        <v>0</v>
      </c>
      <c r="D22" s="3">
        <v>5</v>
      </c>
      <c r="E22" s="3">
        <v>83</v>
      </c>
      <c r="F22" s="3">
        <v>145</v>
      </c>
      <c r="G22" s="3">
        <v>414</v>
      </c>
      <c r="H22" s="3">
        <v>414</v>
      </c>
      <c r="I22" s="3">
        <v>274</v>
      </c>
      <c r="J22" s="3">
        <v>162</v>
      </c>
      <c r="K22" s="3">
        <v>269</v>
      </c>
      <c r="L22" s="3">
        <v>160</v>
      </c>
      <c r="M22" s="3">
        <v>21</v>
      </c>
      <c r="N22" s="174">
        <f t="shared" si="3"/>
        <v>2003</v>
      </c>
      <c r="O22" s="144">
        <f>RANK(N22,N$5:N$31,0)</f>
        <v>8</v>
      </c>
      <c r="AJ22" s="98"/>
      <c r="AO22" s="98"/>
      <c r="AT22" s="98"/>
      <c r="AY22" s="3"/>
    </row>
    <row r="23" spans="1:51" ht="14.25" x14ac:dyDescent="0.2">
      <c r="A23" s="138">
        <v>2019</v>
      </c>
      <c r="B23" s="170">
        <v>5</v>
      </c>
      <c r="C23" s="170">
        <v>0</v>
      </c>
      <c r="D23" s="170">
        <v>5</v>
      </c>
      <c r="E23" s="170">
        <v>29</v>
      </c>
      <c r="F23" s="170">
        <v>173</v>
      </c>
      <c r="G23" s="170">
        <v>169</v>
      </c>
      <c r="H23" s="170">
        <v>381</v>
      </c>
      <c r="I23" s="170">
        <v>202</v>
      </c>
      <c r="J23" s="170">
        <v>153</v>
      </c>
      <c r="K23" s="170">
        <v>155</v>
      </c>
      <c r="L23" s="170">
        <v>203</v>
      </c>
      <c r="M23" s="170">
        <v>68</v>
      </c>
      <c r="N23" s="174">
        <f t="shared" si="3"/>
        <v>1543</v>
      </c>
      <c r="O23" s="144">
        <f>RANK(N23,N$5:N$31,0)</f>
        <v>16</v>
      </c>
      <c r="AJ23" s="98"/>
      <c r="AO23" s="98"/>
      <c r="AT23" s="98"/>
      <c r="AY23" s="3"/>
    </row>
    <row r="24" spans="1:51" ht="14.25" x14ac:dyDescent="0.2">
      <c r="A24" s="138">
        <v>2020</v>
      </c>
      <c r="B24" s="3">
        <v>4</v>
      </c>
      <c r="C24" s="3">
        <v>0</v>
      </c>
      <c r="D24" s="3">
        <v>1</v>
      </c>
      <c r="E24" s="3">
        <v>85</v>
      </c>
      <c r="F24" s="3">
        <v>371</v>
      </c>
      <c r="G24" s="3">
        <v>205</v>
      </c>
      <c r="H24" s="3">
        <v>203</v>
      </c>
      <c r="I24" s="3">
        <v>182</v>
      </c>
      <c r="J24" s="3">
        <v>214</v>
      </c>
      <c r="L24" s="3">
        <v>213</v>
      </c>
      <c r="M24" s="3">
        <v>84</v>
      </c>
      <c r="N24" s="174"/>
      <c r="O24" s="144"/>
      <c r="AJ24" s="98"/>
      <c r="AO24" s="98"/>
      <c r="AT24" s="98"/>
      <c r="AY24" s="3"/>
    </row>
    <row r="25" spans="1:51" ht="14.25" x14ac:dyDescent="0.2">
      <c r="A25" s="138">
        <v>2021</v>
      </c>
      <c r="B25" s="3">
        <v>20</v>
      </c>
      <c r="C25" s="3">
        <v>0</v>
      </c>
      <c r="D25" s="3">
        <v>23</v>
      </c>
      <c r="E25" s="3">
        <v>109</v>
      </c>
      <c r="F25" s="3">
        <v>264</v>
      </c>
      <c r="G25" s="3">
        <v>367</v>
      </c>
      <c r="H25" s="3">
        <v>327</v>
      </c>
      <c r="I25" s="3">
        <v>332</v>
      </c>
      <c r="J25" s="3">
        <v>269</v>
      </c>
      <c r="K25" s="3">
        <v>202</v>
      </c>
      <c r="L25" s="3">
        <v>185</v>
      </c>
      <c r="M25" s="3">
        <v>124</v>
      </c>
      <c r="N25" s="174">
        <f t="shared" ref="N25" si="4">IF(COUNT(B25:M25)=12,SUM(B25:M25),"")</f>
        <v>2222</v>
      </c>
      <c r="O25" s="144">
        <f>RANK(N25,N$5:N$31,0)</f>
        <v>4</v>
      </c>
      <c r="AJ25" s="98"/>
      <c r="AO25" s="98"/>
      <c r="AT25" s="98"/>
      <c r="AY25" s="3"/>
    </row>
    <row r="26" spans="1:51" ht="14.25" x14ac:dyDescent="0.2">
      <c r="A26" s="138">
        <v>2022</v>
      </c>
      <c r="B26" s="3">
        <v>2</v>
      </c>
      <c r="C26" s="3">
        <v>4</v>
      </c>
      <c r="D26" s="3">
        <v>26</v>
      </c>
      <c r="E26" s="3">
        <v>165</v>
      </c>
      <c r="F26" s="3">
        <v>213</v>
      </c>
      <c r="G26" s="3">
        <v>208</v>
      </c>
      <c r="H26" s="3">
        <v>253</v>
      </c>
      <c r="I26" s="3">
        <v>286</v>
      </c>
      <c r="J26" s="3">
        <v>181</v>
      </c>
      <c r="K26" s="3">
        <v>248</v>
      </c>
      <c r="L26" s="3">
        <v>224</v>
      </c>
      <c r="M26" s="3">
        <v>24</v>
      </c>
      <c r="N26" s="174">
        <f t="shared" ref="N26:N27" si="5">IF(COUNT(B26:M26)=12,SUM(B26:M26),"")</f>
        <v>1834</v>
      </c>
      <c r="O26" s="144">
        <f t="shared" ref="O26:O27" si="6">RANK(N26,N$5:N$31,0)</f>
        <v>13</v>
      </c>
      <c r="AJ26" s="98"/>
      <c r="AO26" s="98"/>
      <c r="AT26" s="98"/>
      <c r="AY26" s="3"/>
    </row>
    <row r="27" spans="1:51" ht="14.25" x14ac:dyDescent="0.2">
      <c r="A27" s="138">
        <v>2023</v>
      </c>
      <c r="B27" s="3">
        <v>61</v>
      </c>
      <c r="C27" s="3">
        <v>0</v>
      </c>
      <c r="D27" s="3">
        <v>15</v>
      </c>
      <c r="E27" s="3">
        <v>23</v>
      </c>
      <c r="F27" s="3">
        <v>138</v>
      </c>
      <c r="G27" s="3">
        <v>176</v>
      </c>
      <c r="H27" s="3">
        <v>303</v>
      </c>
      <c r="I27" s="3">
        <v>195</v>
      </c>
      <c r="J27" s="3">
        <v>156</v>
      </c>
      <c r="K27" s="3">
        <v>155</v>
      </c>
      <c r="L27" s="3">
        <v>189</v>
      </c>
      <c r="M27" s="3">
        <v>68</v>
      </c>
      <c r="N27" s="174">
        <f t="shared" si="5"/>
        <v>1479</v>
      </c>
      <c r="O27" s="144">
        <f t="shared" si="6"/>
        <v>20</v>
      </c>
      <c r="AJ27" s="98"/>
      <c r="AO27" s="98"/>
      <c r="AT27" s="98"/>
      <c r="AY27" s="3"/>
    </row>
    <row r="28" spans="1:51" ht="14.25" x14ac:dyDescent="0.2">
      <c r="A28" s="138">
        <v>2024</v>
      </c>
      <c r="N28" s="174"/>
      <c r="O28" s="144"/>
      <c r="AJ28" s="98"/>
      <c r="AO28" s="98"/>
      <c r="AT28" s="98"/>
      <c r="AY28" s="3"/>
    </row>
    <row r="29" spans="1:51" ht="14.25" x14ac:dyDescent="0.2">
      <c r="A29" s="138">
        <v>2025</v>
      </c>
      <c r="N29" s="174"/>
      <c r="O29" s="144"/>
      <c r="AJ29" s="98"/>
      <c r="AO29" s="98"/>
      <c r="AT29" s="98"/>
      <c r="AY29" s="3"/>
    </row>
    <row r="30" spans="1:51" ht="14.25" x14ac:dyDescent="0.2">
      <c r="A30" s="138">
        <v>2026</v>
      </c>
      <c r="N30" s="174"/>
      <c r="O30" s="144"/>
      <c r="AJ30" s="98"/>
      <c r="AO30" s="98"/>
      <c r="AT30" s="98"/>
      <c r="AY30" s="3"/>
    </row>
    <row r="31" spans="1:51" ht="13.5" thickBot="1" x14ac:dyDescent="0.25">
      <c r="A31" s="184"/>
      <c r="B31" s="98"/>
      <c r="C31" s="98"/>
      <c r="D31" s="98"/>
      <c r="E31" s="98"/>
      <c r="F31" s="98"/>
      <c r="G31" s="98"/>
      <c r="H31" s="98"/>
      <c r="I31" s="98"/>
      <c r="J31" s="98"/>
      <c r="K31" s="98"/>
      <c r="L31" s="98"/>
      <c r="M31" s="98"/>
      <c r="N31" s="175"/>
      <c r="AJ31" s="98"/>
      <c r="AO31" s="98"/>
      <c r="AT31" s="98"/>
      <c r="AY31" s="3"/>
    </row>
    <row r="32" spans="1:51" x14ac:dyDescent="0.2">
      <c r="A32" s="147" t="s">
        <v>603</v>
      </c>
      <c r="B32" s="105">
        <f>AVERAGE(B5:B31)</f>
        <v>17.360869565217392</v>
      </c>
      <c r="C32" s="105">
        <f>AVERAGE(C5:C31)</f>
        <v>6.9878260869565221</v>
      </c>
      <c r="D32" s="105">
        <f t="shared" ref="D32:N32" si="7">AVERAGE(D5:D31)</f>
        <v>12.414782608695653</v>
      </c>
      <c r="E32" s="105">
        <f t="shared" si="7"/>
        <v>96.641739130434786</v>
      </c>
      <c r="F32" s="105">
        <f t="shared" si="7"/>
        <v>226.31217391304349</v>
      </c>
      <c r="G32" s="105">
        <f t="shared" si="7"/>
        <v>223.21565217391304</v>
      </c>
      <c r="H32" s="105">
        <f t="shared" si="7"/>
        <v>240.14608695652171</v>
      </c>
      <c r="I32" s="105">
        <f t="shared" si="7"/>
        <v>219.09826086956522</v>
      </c>
      <c r="J32" s="105">
        <f t="shared" si="7"/>
        <v>210.3008695652174</v>
      </c>
      <c r="K32" s="105">
        <f t="shared" si="7"/>
        <v>243.66909090909087</v>
      </c>
      <c r="L32" s="105">
        <f t="shared" si="7"/>
        <v>254.77043478260867</v>
      </c>
      <c r="M32" s="105">
        <f t="shared" si="7"/>
        <v>112.91181818181818</v>
      </c>
      <c r="N32" s="105">
        <f t="shared" si="7"/>
        <v>1871.2142857142858</v>
      </c>
      <c r="AJ32" s="98"/>
      <c r="AO32" s="98"/>
      <c r="AT32" s="98"/>
      <c r="AY32" s="3"/>
    </row>
    <row r="33" spans="1:51" x14ac:dyDescent="0.2">
      <c r="A33" s="148" t="s">
        <v>604</v>
      </c>
      <c r="B33" s="3">
        <f>STDEV(B5:B31)</f>
        <v>23.948157247962158</v>
      </c>
      <c r="C33" s="3">
        <f>STDEV(C5:C31)</f>
        <v>15.60563154660456</v>
      </c>
      <c r="D33" s="3">
        <f t="shared" ref="D33:N33" si="8">STDEV(D5:D31)</f>
        <v>17.427398718310098</v>
      </c>
      <c r="E33" s="3">
        <f t="shared" si="8"/>
        <v>65.506260329013514</v>
      </c>
      <c r="F33" s="3">
        <f t="shared" si="8"/>
        <v>79.077577959674372</v>
      </c>
      <c r="G33" s="3">
        <f t="shared" si="8"/>
        <v>81.931273850603631</v>
      </c>
      <c r="H33" s="3">
        <f t="shared" si="8"/>
        <v>92.628160539337046</v>
      </c>
      <c r="I33" s="3">
        <f t="shared" si="8"/>
        <v>65.34435578687409</v>
      </c>
      <c r="J33" s="3">
        <f t="shared" si="8"/>
        <v>71.237335328211358</v>
      </c>
      <c r="K33" s="3">
        <f t="shared" si="8"/>
        <v>62.351838473608495</v>
      </c>
      <c r="L33" s="3">
        <f t="shared" si="8"/>
        <v>98.882335745721846</v>
      </c>
      <c r="M33" s="3">
        <f t="shared" si="8"/>
        <v>87.468482848251654</v>
      </c>
      <c r="N33" s="114">
        <f t="shared" si="8"/>
        <v>333.16116989486375</v>
      </c>
      <c r="AJ33" s="98"/>
      <c r="AO33" s="98"/>
      <c r="AT33" s="98"/>
      <c r="AY33" s="3"/>
    </row>
    <row r="34" spans="1:51" x14ac:dyDescent="0.2">
      <c r="A34" s="148" t="s">
        <v>605</v>
      </c>
      <c r="B34" s="15">
        <f>B33/B32*100</f>
        <v>137.94330495946144</v>
      </c>
      <c r="C34" s="15">
        <f>C33/C32*100</f>
        <v>223.32598654299707</v>
      </c>
      <c r="D34" s="15">
        <f t="shared" ref="D34:N34" si="9">D33/D32*100</f>
        <v>140.37618915778253</v>
      </c>
      <c r="E34" s="15">
        <f t="shared" si="9"/>
        <v>67.782576057123151</v>
      </c>
      <c r="F34" s="15">
        <f t="shared" si="9"/>
        <v>34.941813598617351</v>
      </c>
      <c r="G34" s="15">
        <f t="shared" si="9"/>
        <v>36.704985986721425</v>
      </c>
      <c r="H34" s="15">
        <f t="shared" si="9"/>
        <v>38.57158853315287</v>
      </c>
      <c r="I34" s="15">
        <f t="shared" si="9"/>
        <v>29.82422385624286</v>
      </c>
      <c r="J34" s="15">
        <f t="shared" si="9"/>
        <v>33.874008926111273</v>
      </c>
      <c r="K34" s="15">
        <f t="shared" si="9"/>
        <v>25.588735215034308</v>
      </c>
      <c r="L34" s="15">
        <f t="shared" si="9"/>
        <v>38.812327588205626</v>
      </c>
      <c r="M34" s="15">
        <f t="shared" si="9"/>
        <v>77.46618932962717</v>
      </c>
      <c r="N34" s="164">
        <f t="shared" si="9"/>
        <v>17.80454394979613</v>
      </c>
      <c r="AJ34" s="98"/>
      <c r="AO34" s="98"/>
      <c r="AT34" s="98"/>
      <c r="AY34" s="3"/>
    </row>
    <row r="35" spans="1:51" x14ac:dyDescent="0.2">
      <c r="A35" s="148" t="s">
        <v>606</v>
      </c>
      <c r="B35" s="15">
        <f>MIN(B5:B31)</f>
        <v>0</v>
      </c>
      <c r="C35" s="15">
        <f>MIN(C5:C31)</f>
        <v>0</v>
      </c>
      <c r="D35" s="15">
        <f t="shared" ref="D35:N35" si="10">MIN(D5:D31)</f>
        <v>0</v>
      </c>
      <c r="E35" s="15">
        <f t="shared" si="10"/>
        <v>14</v>
      </c>
      <c r="F35" s="15">
        <f t="shared" si="10"/>
        <v>110</v>
      </c>
      <c r="G35" s="15">
        <f t="shared" si="10"/>
        <v>55.879999999999988</v>
      </c>
      <c r="H35" s="15">
        <f t="shared" si="10"/>
        <v>117</v>
      </c>
      <c r="I35" s="15">
        <f t="shared" si="10"/>
        <v>126</v>
      </c>
      <c r="J35" s="15">
        <f t="shared" si="10"/>
        <v>94</v>
      </c>
      <c r="K35" s="15">
        <f t="shared" si="10"/>
        <v>145</v>
      </c>
      <c r="L35" s="15">
        <f t="shared" si="10"/>
        <v>142.23999999999998</v>
      </c>
      <c r="M35" s="15">
        <f t="shared" si="10"/>
        <v>21</v>
      </c>
      <c r="N35" s="164">
        <f t="shared" si="10"/>
        <v>1214.1199999999999</v>
      </c>
      <c r="AJ35" s="98"/>
      <c r="AO35" s="98"/>
      <c r="AT35" s="98"/>
      <c r="AY35" s="3"/>
    </row>
    <row r="36" spans="1:51" x14ac:dyDescent="0.2">
      <c r="A36" s="148" t="s">
        <v>607</v>
      </c>
      <c r="B36" s="15">
        <f>MAX(B5:B31)</f>
        <v>88</v>
      </c>
      <c r="C36" s="15">
        <f>MAX(C5:C31)</f>
        <v>74</v>
      </c>
      <c r="D36" s="15">
        <f t="shared" ref="D36:N36" si="11">MAX(D5:D31)</f>
        <v>73.660000000000011</v>
      </c>
      <c r="E36" s="15">
        <f t="shared" si="11"/>
        <v>273</v>
      </c>
      <c r="F36" s="15">
        <f t="shared" si="11"/>
        <v>371</v>
      </c>
      <c r="G36" s="15">
        <f t="shared" si="11"/>
        <v>414</v>
      </c>
      <c r="H36" s="15">
        <f t="shared" si="11"/>
        <v>467</v>
      </c>
      <c r="I36" s="15">
        <f t="shared" si="11"/>
        <v>391.16000000000008</v>
      </c>
      <c r="J36" s="15">
        <f t="shared" si="11"/>
        <v>408</v>
      </c>
      <c r="K36" s="15">
        <f t="shared" si="11"/>
        <v>376</v>
      </c>
      <c r="L36" s="15">
        <f t="shared" si="11"/>
        <v>572</v>
      </c>
      <c r="M36" s="15">
        <f t="shared" si="11"/>
        <v>333</v>
      </c>
      <c r="N36" s="164">
        <f t="shared" si="11"/>
        <v>2534</v>
      </c>
      <c r="AJ36" s="98"/>
      <c r="AO36" s="98"/>
      <c r="AT36" s="98"/>
    </row>
    <row r="37" spans="1:51" x14ac:dyDescent="0.2">
      <c r="A37" s="148" t="s">
        <v>608</v>
      </c>
      <c r="B37" s="15">
        <f>QUARTILE(B5:B31,1)</f>
        <v>1</v>
      </c>
      <c r="C37" s="15">
        <f>QUARTILE(C5:C31,1)</f>
        <v>0</v>
      </c>
      <c r="D37" s="15">
        <f t="shared" ref="D37:N37" si="12">QUARTILE(D5:D31,1)</f>
        <v>2.27</v>
      </c>
      <c r="E37" s="15">
        <f t="shared" si="12"/>
        <v>46</v>
      </c>
      <c r="F37" s="15">
        <f t="shared" si="12"/>
        <v>154.94</v>
      </c>
      <c r="G37" s="15">
        <f t="shared" si="12"/>
        <v>172.5</v>
      </c>
      <c r="H37" s="15">
        <f t="shared" si="12"/>
        <v>182.94</v>
      </c>
      <c r="I37" s="15">
        <f t="shared" si="12"/>
        <v>174</v>
      </c>
      <c r="J37" s="15">
        <f t="shared" si="12"/>
        <v>161.01</v>
      </c>
      <c r="K37" s="15">
        <f t="shared" si="12"/>
        <v>188.47</v>
      </c>
      <c r="L37" s="15">
        <f t="shared" si="12"/>
        <v>197.82999999999998</v>
      </c>
      <c r="M37" s="15">
        <f t="shared" si="12"/>
        <v>49.5</v>
      </c>
      <c r="N37" s="164">
        <f t="shared" si="12"/>
        <v>1543</v>
      </c>
      <c r="AJ37" s="98"/>
      <c r="AO37" s="98"/>
      <c r="AT37" s="98"/>
    </row>
    <row r="38" spans="1:51" x14ac:dyDescent="0.2">
      <c r="A38" s="148" t="s">
        <v>609</v>
      </c>
      <c r="B38" s="15">
        <f>QUARTILE(B5:B31,2)</f>
        <v>7.62</v>
      </c>
      <c r="C38" s="15">
        <f>QUARTILE(C5:C31,2)</f>
        <v>2</v>
      </c>
      <c r="D38" s="15">
        <f t="shared" ref="D38:N38" si="13">QUARTILE(D5:D31,2)</f>
        <v>5</v>
      </c>
      <c r="E38" s="15">
        <f t="shared" si="13"/>
        <v>83.820000000000007</v>
      </c>
      <c r="F38" s="15">
        <f t="shared" si="13"/>
        <v>213</v>
      </c>
      <c r="G38" s="15">
        <f t="shared" si="13"/>
        <v>208</v>
      </c>
      <c r="H38" s="15">
        <f t="shared" si="13"/>
        <v>228.6</v>
      </c>
      <c r="I38" s="15">
        <f t="shared" si="13"/>
        <v>210</v>
      </c>
      <c r="J38" s="15">
        <f t="shared" si="13"/>
        <v>200.66000000000005</v>
      </c>
      <c r="K38" s="15">
        <f t="shared" si="13"/>
        <v>244.41999999999996</v>
      </c>
      <c r="L38" s="15">
        <f t="shared" si="13"/>
        <v>234</v>
      </c>
      <c r="M38" s="15">
        <f t="shared" si="13"/>
        <v>80.009999999999991</v>
      </c>
      <c r="N38" s="164">
        <f t="shared" si="13"/>
        <v>1920.24</v>
      </c>
      <c r="AJ38" s="98"/>
      <c r="AO38" s="98"/>
      <c r="AT38" s="98"/>
    </row>
    <row r="39" spans="1:51" x14ac:dyDescent="0.2">
      <c r="A39" s="148" t="s">
        <v>610</v>
      </c>
      <c r="B39" s="15">
        <f>QUARTILE(B5:B31,3)</f>
        <v>19.5</v>
      </c>
      <c r="C39" s="15">
        <f>QUARTILE(C5:C31,3)</f>
        <v>6</v>
      </c>
      <c r="D39" s="15">
        <f t="shared" ref="D39:N39" si="14">QUARTILE(D5:D31,3)</f>
        <v>14.5</v>
      </c>
      <c r="E39" s="15">
        <f t="shared" si="14"/>
        <v>127</v>
      </c>
      <c r="F39" s="15">
        <f t="shared" si="14"/>
        <v>287.62</v>
      </c>
      <c r="G39" s="15">
        <f t="shared" si="14"/>
        <v>268.5</v>
      </c>
      <c r="H39" s="15">
        <f t="shared" si="14"/>
        <v>290.5</v>
      </c>
      <c r="I39" s="15">
        <f t="shared" si="14"/>
        <v>248.73</v>
      </c>
      <c r="J39" s="15">
        <f t="shared" si="14"/>
        <v>235.11</v>
      </c>
      <c r="K39" s="15">
        <f t="shared" si="14"/>
        <v>294.90999999999997</v>
      </c>
      <c r="L39" s="15">
        <f t="shared" si="14"/>
        <v>268.96999999999997</v>
      </c>
      <c r="M39" s="15">
        <f t="shared" si="14"/>
        <v>163.25</v>
      </c>
      <c r="N39" s="164">
        <f t="shared" si="14"/>
        <v>2024</v>
      </c>
      <c r="AJ39" s="98"/>
      <c r="AO39" s="98"/>
      <c r="AT39" s="98"/>
    </row>
    <row r="40" spans="1:51" x14ac:dyDescent="0.2">
      <c r="A40" s="148" t="s">
        <v>611</v>
      </c>
      <c r="B40" s="10">
        <f>RANK(B27,B5:B31,0)</f>
        <v>2</v>
      </c>
      <c r="C40" s="10">
        <f t="shared" ref="C40:N40" si="15">RANK(C27,C5:C31,0)</f>
        <v>15</v>
      </c>
      <c r="D40" s="10">
        <f t="shared" si="15"/>
        <v>6</v>
      </c>
      <c r="E40" s="10">
        <f t="shared" si="15"/>
        <v>22</v>
      </c>
      <c r="F40" s="10">
        <f t="shared" si="15"/>
        <v>21</v>
      </c>
      <c r="G40" s="10">
        <f t="shared" si="15"/>
        <v>17</v>
      </c>
      <c r="H40" s="10">
        <f t="shared" si="15"/>
        <v>5</v>
      </c>
      <c r="I40" s="10">
        <f t="shared" si="15"/>
        <v>16</v>
      </c>
      <c r="J40" s="10">
        <f t="shared" si="15"/>
        <v>20</v>
      </c>
      <c r="K40" s="10">
        <f t="shared" si="15"/>
        <v>20</v>
      </c>
      <c r="L40" s="10">
        <f t="shared" si="15"/>
        <v>19</v>
      </c>
      <c r="M40" s="10">
        <f t="shared" si="15"/>
        <v>13</v>
      </c>
      <c r="N40" s="142">
        <f t="shared" si="15"/>
        <v>20</v>
      </c>
      <c r="AJ40" s="98"/>
      <c r="AO40" s="98"/>
      <c r="AT40" s="98"/>
    </row>
    <row r="41" spans="1:51" x14ac:dyDescent="0.2">
      <c r="A41" s="148" t="s">
        <v>612</v>
      </c>
      <c r="B41" s="10">
        <f>COUNT(B5:B31)</f>
        <v>23</v>
      </c>
      <c r="C41" s="10">
        <f>COUNT(C5:C31)</f>
        <v>23</v>
      </c>
      <c r="D41" s="10">
        <f t="shared" ref="D41:N41" si="16">COUNT(D5:D31)</f>
        <v>23</v>
      </c>
      <c r="E41" s="10">
        <f t="shared" si="16"/>
        <v>23</v>
      </c>
      <c r="F41" s="10">
        <f t="shared" si="16"/>
        <v>23</v>
      </c>
      <c r="G41" s="10">
        <f t="shared" si="16"/>
        <v>23</v>
      </c>
      <c r="H41" s="10">
        <f t="shared" si="16"/>
        <v>23</v>
      </c>
      <c r="I41" s="10">
        <f t="shared" si="16"/>
        <v>23</v>
      </c>
      <c r="J41" s="10">
        <f t="shared" si="16"/>
        <v>23</v>
      </c>
      <c r="K41" s="10">
        <f t="shared" si="16"/>
        <v>22</v>
      </c>
      <c r="L41" s="10">
        <f t="shared" si="16"/>
        <v>23</v>
      </c>
      <c r="M41" s="10">
        <f t="shared" si="16"/>
        <v>22</v>
      </c>
      <c r="N41" s="142">
        <f t="shared" si="16"/>
        <v>21</v>
      </c>
      <c r="AJ41" s="98"/>
      <c r="AO41" s="98"/>
      <c r="AT41" s="98"/>
    </row>
    <row r="42" spans="1:51" x14ac:dyDescent="0.2">
      <c r="A42" s="148" t="s">
        <v>614</v>
      </c>
      <c r="B42" s="15">
        <f>B27</f>
        <v>61</v>
      </c>
      <c r="C42" s="15">
        <f>B42+C27</f>
        <v>61</v>
      </c>
      <c r="D42" s="15">
        <f t="shared" ref="D42:M42" si="17">C42+D27</f>
        <v>76</v>
      </c>
      <c r="E42" s="15">
        <f t="shared" si="17"/>
        <v>99</v>
      </c>
      <c r="F42" s="15">
        <f t="shared" si="17"/>
        <v>237</v>
      </c>
      <c r="G42" s="15">
        <f t="shared" si="17"/>
        <v>413</v>
      </c>
      <c r="H42" s="15">
        <f t="shared" si="17"/>
        <v>716</v>
      </c>
      <c r="I42" s="15">
        <f t="shared" si="17"/>
        <v>911</v>
      </c>
      <c r="J42" s="15">
        <f t="shared" si="17"/>
        <v>1067</v>
      </c>
      <c r="K42" s="15">
        <f t="shared" si="17"/>
        <v>1222</v>
      </c>
      <c r="L42" s="15">
        <f t="shared" si="17"/>
        <v>1411</v>
      </c>
      <c r="M42" s="15">
        <f t="shared" si="17"/>
        <v>1479</v>
      </c>
      <c r="N42" s="10"/>
      <c r="AJ42" s="98"/>
      <c r="AO42" s="98"/>
      <c r="AT42" s="98"/>
    </row>
    <row r="43" spans="1:51" x14ac:dyDescent="0.2">
      <c r="A43" s="148" t="s">
        <v>613</v>
      </c>
      <c r="B43" s="15">
        <f>B32</f>
        <v>17.360869565217392</v>
      </c>
      <c r="C43" s="15">
        <f>B43+C32</f>
        <v>24.348695652173916</v>
      </c>
      <c r="D43" s="15">
        <f t="shared" ref="D43:M43" si="18">C43+D32</f>
        <v>36.763478260869569</v>
      </c>
      <c r="E43" s="15">
        <f t="shared" si="18"/>
        <v>133.40521739130435</v>
      </c>
      <c r="F43" s="15">
        <f t="shared" si="18"/>
        <v>359.71739130434787</v>
      </c>
      <c r="G43" s="15">
        <f t="shared" si="18"/>
        <v>582.93304347826097</v>
      </c>
      <c r="H43" s="15">
        <f t="shared" si="18"/>
        <v>823.07913043478266</v>
      </c>
      <c r="I43" s="15">
        <f t="shared" si="18"/>
        <v>1042.1773913043478</v>
      </c>
      <c r="J43" s="15">
        <f t="shared" si="18"/>
        <v>1252.4782608695652</v>
      </c>
      <c r="K43" s="15">
        <f t="shared" si="18"/>
        <v>1496.1473517786562</v>
      </c>
      <c r="L43" s="15">
        <f t="shared" si="18"/>
        <v>1750.9177865612648</v>
      </c>
      <c r="M43" s="15">
        <f t="shared" si="18"/>
        <v>1863.8296047430831</v>
      </c>
      <c r="N43" s="10"/>
      <c r="AJ43" s="98"/>
      <c r="AO43" s="98"/>
      <c r="AT43" s="98"/>
    </row>
    <row r="44" spans="1:51" x14ac:dyDescent="0.2">
      <c r="AJ44" s="98"/>
      <c r="AO44" s="98"/>
      <c r="AT44" s="98"/>
    </row>
    <row r="45" spans="1:51" x14ac:dyDescent="0.2">
      <c r="AJ45" s="98"/>
      <c r="AO45" s="98"/>
      <c r="AT45" s="98"/>
    </row>
    <row r="46" spans="1:51" x14ac:dyDescent="0.2">
      <c r="AJ46" s="98"/>
      <c r="AO46" s="98"/>
      <c r="AT46" s="98"/>
    </row>
    <row r="47" spans="1:51" x14ac:dyDescent="0.2">
      <c r="AJ47" s="98"/>
      <c r="AO47" s="98"/>
      <c r="AT47" s="98"/>
    </row>
    <row r="48" spans="1:51" x14ac:dyDescent="0.2">
      <c r="AJ48" s="98"/>
      <c r="AO48" s="98"/>
      <c r="AT48" s="98"/>
    </row>
    <row r="49" spans="36:46" x14ac:dyDescent="0.2">
      <c r="AJ49" s="98"/>
      <c r="AO49" s="98"/>
      <c r="AT49" s="98"/>
    </row>
    <row r="50" spans="36:46" x14ac:dyDescent="0.2">
      <c r="AJ50" s="98"/>
      <c r="AO50" s="98"/>
      <c r="AT50" s="98"/>
    </row>
    <row r="51" spans="36:46" x14ac:dyDescent="0.2">
      <c r="AJ51" s="98"/>
      <c r="AO51" s="98"/>
      <c r="AT51" s="98"/>
    </row>
    <row r="52" spans="36:46" x14ac:dyDescent="0.2">
      <c r="AJ52" s="98"/>
      <c r="AO52" s="98"/>
      <c r="AT52" s="98"/>
    </row>
    <row r="53" spans="36:46" x14ac:dyDescent="0.2">
      <c r="AJ53" s="98"/>
      <c r="AO53" s="98"/>
      <c r="AT53" s="98"/>
    </row>
    <row r="54" spans="36:46" x14ac:dyDescent="0.2">
      <c r="AJ54" s="98"/>
      <c r="AO54" s="98"/>
      <c r="AT54" s="98"/>
    </row>
    <row r="55" spans="36:46" x14ac:dyDescent="0.2">
      <c r="AJ55" s="98"/>
      <c r="AO55" s="98"/>
      <c r="AT55" s="98"/>
    </row>
    <row r="56" spans="36:46" x14ac:dyDescent="0.2">
      <c r="AJ56" s="98"/>
      <c r="AO56" s="98"/>
      <c r="AT56" s="98"/>
    </row>
    <row r="57" spans="36:46" x14ac:dyDescent="0.2">
      <c r="AJ57" s="98"/>
      <c r="AO57" s="98"/>
      <c r="AT57" s="98"/>
    </row>
    <row r="58" spans="36:46" x14ac:dyDescent="0.2">
      <c r="AJ58" s="98"/>
      <c r="AO58" s="98"/>
      <c r="AT58" s="98"/>
    </row>
    <row r="59" spans="36:46" x14ac:dyDescent="0.2">
      <c r="AJ59" s="98"/>
      <c r="AO59" s="98"/>
      <c r="AT59" s="98"/>
    </row>
    <row r="60" spans="36:46" x14ac:dyDescent="0.2">
      <c r="AJ60" s="98"/>
      <c r="AO60" s="98"/>
      <c r="AT60" s="98"/>
    </row>
    <row r="61" spans="36:46" x14ac:dyDescent="0.2">
      <c r="AJ61" s="98"/>
      <c r="AO61" s="98"/>
      <c r="AT61" s="98"/>
    </row>
    <row r="62" spans="36:46" x14ac:dyDescent="0.2">
      <c r="AJ62" s="98"/>
      <c r="AO62" s="98"/>
      <c r="AT62" s="98"/>
    </row>
    <row r="63" spans="36:46" x14ac:dyDescent="0.2">
      <c r="AJ63" s="98"/>
      <c r="AO63" s="98"/>
      <c r="AT63" s="98"/>
    </row>
    <row r="64" spans="36:46" x14ac:dyDescent="0.2">
      <c r="AJ64" s="98"/>
      <c r="AO64" s="98"/>
      <c r="AT64" s="98"/>
    </row>
    <row r="65" spans="36:46" x14ac:dyDescent="0.2">
      <c r="AJ65" s="98"/>
      <c r="AO65" s="98"/>
      <c r="AT65" s="98"/>
    </row>
    <row r="66" spans="36:46" x14ac:dyDescent="0.2">
      <c r="AJ66" s="98"/>
      <c r="AO66" s="98"/>
      <c r="AT66" s="98"/>
    </row>
    <row r="67" spans="36:46" x14ac:dyDescent="0.2">
      <c r="AJ67" s="98"/>
      <c r="AO67" s="98"/>
      <c r="AT67" s="98"/>
    </row>
    <row r="68" spans="36:46" x14ac:dyDescent="0.2">
      <c r="AJ68" s="98"/>
      <c r="AO68" s="98"/>
      <c r="AT68" s="98"/>
    </row>
    <row r="69" spans="36:46" x14ac:dyDescent="0.2">
      <c r="AJ69" s="98"/>
      <c r="AO69" s="98"/>
      <c r="AT69" s="98"/>
    </row>
    <row r="70" spans="36:46" x14ac:dyDescent="0.2">
      <c r="AJ70" s="98"/>
      <c r="AO70" s="98"/>
      <c r="AT70" s="98"/>
    </row>
    <row r="71" spans="36:46" x14ac:dyDescent="0.2">
      <c r="AJ71" s="98"/>
      <c r="AO71" s="98"/>
    </row>
  </sheetData>
  <mergeCells count="2">
    <mergeCell ref="A1:N1"/>
    <mergeCell ref="G2:H2"/>
  </mergeCells>
  <phoneticPr fontId="0" type="noConversion"/>
  <conditionalFormatting sqref="AJ6 AO6 AT6 AY6 AY18 AT59 AT48 AT36 AT18 AO60 AO48 AO36 AO18 AJ60 AJ48 AJ36 AJ18">
    <cfRule type="top10" dxfId="1127" priority="55" bottom="1" rank="1"/>
    <cfRule type="top10" dxfId="1126" priority="56" rank="1"/>
  </conditionalFormatting>
  <conditionalFormatting sqref="AJ7 AO7 AT7 AY7 AY19 AT60 AT49 AT37 AT19 AO61 AO49 AO37 AO19 AJ61 AJ49 AJ37 AJ19">
    <cfRule type="top10" dxfId="1125" priority="53" bottom="1" rank="1"/>
    <cfRule type="top10" dxfId="1124" priority="54" rank="1"/>
  </conditionalFormatting>
  <conditionalFormatting sqref="AJ8 AO8 AT8 AY8 AY20 AT61 AT50 AT38 AT20 AO62 AO50 AO38 AO20 AJ62 AJ50 AJ38 AJ20">
    <cfRule type="top10" dxfId="1123" priority="51" bottom="1" rank="1"/>
    <cfRule type="top10" dxfId="1122" priority="52" rank="1"/>
  </conditionalFormatting>
  <conditionalFormatting sqref="AJ9 AO9 AT9 AY9 AY21 AT62 AT51 AT39 AT21 AO63 AO51 AO39 AO21 AJ63 AJ51 AJ39 AJ21">
    <cfRule type="top10" dxfId="1121" priority="49" bottom="1" rank="1"/>
    <cfRule type="top10" dxfId="1120" priority="50" rank="1"/>
  </conditionalFormatting>
  <conditionalFormatting sqref="AJ10 AO10 AT10 AY10 AY22 AT63 AT52 AT40 AT22 AO64 AO52 AO40 AO22 AJ64 AJ52 AJ40 AJ22">
    <cfRule type="top10" dxfId="1119" priority="47" bottom="1" rank="1"/>
    <cfRule type="top10" dxfId="1118" priority="48" rank="1"/>
  </conditionalFormatting>
  <conditionalFormatting sqref="AJ11 AO11 AT11 AY11 AY23 AT64 AT53 AT41 AT23 AO65 AO53 AO41 AO23 AJ65 AJ53 AJ41 AJ23">
    <cfRule type="top10" dxfId="1117" priority="45" bottom="1" rank="1"/>
    <cfRule type="top10" dxfId="1116" priority="46" rank="1"/>
  </conditionalFormatting>
  <conditionalFormatting sqref="AJ12 AO12 AT12 AY12 AY24:AY30 AT65 AT54 AT42 AT24:AT30 AO66 AO54 AO42 AO24:AO30 AJ66 AJ54 AJ42 AJ24:AJ30">
    <cfRule type="top10" dxfId="1115" priority="43" bottom="1" rank="1"/>
    <cfRule type="top10" dxfId="1114" priority="44" rank="1"/>
  </conditionalFormatting>
  <conditionalFormatting sqref="AJ13 AO13 AT13 AY13 AY31 AT66 AT55 AT43 AT31 AO67 AO55 AO43 AO31 AJ67 AJ55 AJ43 AJ31">
    <cfRule type="top10" dxfId="1113" priority="41" bottom="1" rank="1"/>
    <cfRule type="top10" dxfId="1112" priority="42" rank="1"/>
  </conditionalFormatting>
  <conditionalFormatting sqref="AJ14 AO14 AT14 AY14 AY32 AT67 AT56 AT44 AT32 AO68 AO56 AO44 AO32 AJ68 AJ56 AJ44 AJ32">
    <cfRule type="top10" dxfId="1111" priority="39" bottom="1" rank="1"/>
    <cfRule type="top10" dxfId="1110" priority="40" rank="1"/>
  </conditionalFormatting>
  <conditionalFormatting sqref="AJ15 AO15 AT15 AY15 AY33 AT68 AT57 AT45 AT33 AO69 AO57 AO45 AO33 AJ69 AJ57 AJ45 AJ33">
    <cfRule type="top10" dxfId="1109" priority="37" bottom="1" rank="1"/>
    <cfRule type="top10" dxfId="1108" priority="38" rank="1"/>
  </conditionalFormatting>
  <conditionalFormatting sqref="AJ16 AO16 AT16 AY16 AY34 AT69 AT58 AT46 AT34 AO70 AO58 AO46 AO34 AJ70 AJ58 AJ46 AJ34">
    <cfRule type="top10" dxfId="1107" priority="35" bottom="1" rank="1"/>
    <cfRule type="top10" dxfId="1106" priority="36" rank="1"/>
  </conditionalFormatting>
  <conditionalFormatting sqref="AJ17 AO17 AT17 AY17 AY35 AT70 AT47 AT35 AO71 AO59 AO47 AO35 AJ71 AJ59 AJ47 AJ35">
    <cfRule type="top10" dxfId="1105" priority="33" bottom="1" rank="1"/>
    <cfRule type="top10" dxfId="1104" priority="34" rank="1"/>
  </conditionalFormatting>
  <conditionalFormatting sqref="B5:B31">
    <cfRule type="top10" dxfId="1103" priority="133" bottom="1" rank="1"/>
    <cfRule type="top10" dxfId="1102" priority="134" rank="1"/>
  </conditionalFormatting>
  <conditionalFormatting sqref="C5:C31">
    <cfRule type="top10" dxfId="1101" priority="25" bottom="1" rank="1"/>
    <cfRule type="top10" dxfId="1100" priority="26" rank="1"/>
  </conditionalFormatting>
  <conditionalFormatting sqref="D5:D31">
    <cfRule type="top10" dxfId="1099" priority="23" bottom="1" rank="1"/>
    <cfRule type="top10" dxfId="1098" priority="24" rank="1"/>
  </conditionalFormatting>
  <conditionalFormatting sqref="E5:E31">
    <cfRule type="top10" dxfId="1097" priority="21" bottom="1" rank="1"/>
    <cfRule type="top10" dxfId="1096" priority="22" rank="1"/>
  </conditionalFormatting>
  <conditionalFormatting sqref="F5:F31">
    <cfRule type="top10" dxfId="1095" priority="19" bottom="1" rank="1"/>
    <cfRule type="top10" dxfId="1094" priority="20" rank="1"/>
  </conditionalFormatting>
  <conditionalFormatting sqref="G5:G31">
    <cfRule type="top10" dxfId="1093" priority="17" bottom="1" rank="1"/>
    <cfRule type="top10" dxfId="1092" priority="18" rank="1"/>
  </conditionalFormatting>
  <conditionalFormatting sqref="H5:H31">
    <cfRule type="top10" dxfId="1091" priority="15" bottom="1" rank="1"/>
    <cfRule type="top10" dxfId="1090" priority="16" rank="1"/>
  </conditionalFormatting>
  <conditionalFormatting sqref="I5:I31">
    <cfRule type="top10" dxfId="1089" priority="13" bottom="1" rank="1"/>
    <cfRule type="top10" dxfId="1088" priority="14" rank="1"/>
  </conditionalFormatting>
  <conditionalFormatting sqref="J5:J31">
    <cfRule type="top10" dxfId="1087" priority="11" bottom="1" rank="1"/>
    <cfRule type="top10" dxfId="1086" priority="12" rank="1"/>
  </conditionalFormatting>
  <conditionalFormatting sqref="K5:K31">
    <cfRule type="top10" dxfId="1085" priority="9" bottom="1" rank="1"/>
    <cfRule type="top10" dxfId="1084" priority="10" rank="1"/>
  </conditionalFormatting>
  <conditionalFormatting sqref="L5:L31">
    <cfRule type="top10" dxfId="1083" priority="7" bottom="1" rank="1"/>
    <cfRule type="top10" dxfId="1082" priority="8" rank="1"/>
  </conditionalFormatting>
  <conditionalFormatting sqref="M5:M31">
    <cfRule type="top10" dxfId="1081" priority="5" bottom="1" rank="1"/>
    <cfRule type="top10" dxfId="1080" priority="6" rank="1"/>
  </conditionalFormatting>
  <conditionalFormatting sqref="N5:N31">
    <cfRule type="top10" dxfId="1079" priority="3" bottom="1" rank="1"/>
    <cfRule type="top10" dxfId="1078" priority="4" rank="1"/>
  </conditionalFormatting>
  <pageMargins left="0.75" right="0.75" top="1" bottom="1" header="0.5" footer="0.5"/>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0"/>
  <dimension ref="A1:AJ49"/>
  <sheetViews>
    <sheetView topLeftCell="A16" zoomScale="75" zoomScaleNormal="75" workbookViewId="0">
      <selection activeCell="N32" sqref="N32:N33"/>
    </sheetView>
  </sheetViews>
  <sheetFormatPr defaultRowHeight="12.75" x14ac:dyDescent="0.2"/>
  <cols>
    <col min="1" max="1" width="9.85546875" style="148" bestFit="1" customWidth="1"/>
    <col min="2" max="13" width="7.7109375" style="3" customWidth="1"/>
    <col min="14" max="14" width="9.140625" style="103" bestFit="1" customWidth="1"/>
    <col min="16" max="36" width="9.140625" style="10"/>
  </cols>
  <sheetData>
    <row r="1" spans="1:27" ht="16.5" thickBot="1" x14ac:dyDescent="0.3">
      <c r="A1" s="252" t="s">
        <v>44</v>
      </c>
      <c r="B1" s="253"/>
      <c r="C1" s="253"/>
      <c r="D1" s="253"/>
      <c r="E1" s="254"/>
      <c r="F1" s="254"/>
      <c r="G1" s="254"/>
      <c r="H1" s="254"/>
      <c r="I1" s="254"/>
      <c r="J1" s="254"/>
      <c r="K1" s="254"/>
      <c r="L1" s="254"/>
      <c r="M1" s="254"/>
      <c r="N1" s="255"/>
    </row>
    <row r="2" spans="1:27" ht="13.5" thickBot="1" x14ac:dyDescent="0.25">
      <c r="A2" s="150" t="s">
        <v>141</v>
      </c>
      <c r="B2" s="40" t="s">
        <v>175</v>
      </c>
      <c r="C2" s="37" t="s">
        <v>472</v>
      </c>
      <c r="D2" s="38"/>
      <c r="E2" s="58"/>
      <c r="F2" s="68"/>
      <c r="G2" s="247" t="s">
        <v>80</v>
      </c>
      <c r="H2" s="247"/>
      <c r="I2" s="69"/>
      <c r="J2" s="73"/>
      <c r="K2" s="73"/>
      <c r="L2" s="73"/>
      <c r="M2" s="73"/>
      <c r="N2" s="165"/>
    </row>
    <row r="3" spans="1:27" ht="13.5" thickBot="1" x14ac:dyDescent="0.25">
      <c r="A3" s="151"/>
      <c r="B3" s="41" t="s">
        <v>176</v>
      </c>
      <c r="C3" s="36" t="s">
        <v>473</v>
      </c>
      <c r="D3" s="39"/>
      <c r="E3" s="41" t="s">
        <v>78</v>
      </c>
      <c r="F3" s="65">
        <v>108</v>
      </c>
      <c r="G3" s="17"/>
      <c r="H3" s="66" t="s">
        <v>81</v>
      </c>
      <c r="I3" s="67">
        <v>32.918399999999998</v>
      </c>
      <c r="J3" s="22"/>
      <c r="K3" s="22"/>
      <c r="L3" s="22"/>
      <c r="M3" s="22"/>
      <c r="N3" s="39"/>
    </row>
    <row r="4" spans="1:27" ht="15.75" thickBot="1" x14ac:dyDescent="0.3">
      <c r="A4" s="149" t="s">
        <v>1</v>
      </c>
      <c r="B4" s="49" t="s">
        <v>2</v>
      </c>
      <c r="C4" s="43" t="s">
        <v>3</v>
      </c>
      <c r="D4" s="49" t="s">
        <v>4</v>
      </c>
      <c r="E4" s="43" t="s">
        <v>5</v>
      </c>
      <c r="F4" s="49" t="s">
        <v>6</v>
      </c>
      <c r="G4" s="43" t="s">
        <v>7</v>
      </c>
      <c r="H4" s="49" t="s">
        <v>8</v>
      </c>
      <c r="I4" s="43" t="s">
        <v>9</v>
      </c>
      <c r="J4" s="49" t="s">
        <v>10</v>
      </c>
      <c r="K4" s="43" t="s">
        <v>11</v>
      </c>
      <c r="L4" s="49" t="s">
        <v>12</v>
      </c>
      <c r="M4" s="45" t="s">
        <v>13</v>
      </c>
      <c r="N4" s="237" t="s">
        <v>582</v>
      </c>
      <c r="O4" s="143" t="s">
        <v>611</v>
      </c>
      <c r="P4" s="27"/>
      <c r="Q4" s="27"/>
      <c r="R4" s="27"/>
      <c r="S4" s="27"/>
      <c r="T4" s="27"/>
      <c r="U4" s="27"/>
      <c r="V4" s="27"/>
      <c r="W4" s="27"/>
      <c r="X4" s="27"/>
      <c r="Y4" s="27"/>
      <c r="Z4" s="27"/>
      <c r="AA4" s="27"/>
    </row>
    <row r="5" spans="1:27" ht="14.25" x14ac:dyDescent="0.2">
      <c r="A5" s="178">
        <v>1995</v>
      </c>
      <c r="B5" s="98">
        <v>259.08000000000004</v>
      </c>
      <c r="C5" s="98">
        <v>5.08</v>
      </c>
      <c r="D5" s="98">
        <v>33.020000000000003</v>
      </c>
      <c r="E5" s="98">
        <v>114.30000000000001</v>
      </c>
      <c r="F5" s="98">
        <v>312.41999999999996</v>
      </c>
      <c r="G5" s="98">
        <v>254.00000000000003</v>
      </c>
      <c r="H5" s="98">
        <v>436.88000000000011</v>
      </c>
      <c r="I5" s="98">
        <v>233.67999999999998</v>
      </c>
      <c r="J5" s="98">
        <v>182.88</v>
      </c>
      <c r="K5" s="98">
        <v>406.4</v>
      </c>
      <c r="L5" s="98">
        <v>553.72000000000014</v>
      </c>
      <c r="M5" s="98">
        <v>403.86000000000007</v>
      </c>
      <c r="N5" s="174">
        <f t="shared" ref="N5:N18" si="0">IF(COUNT(B5:M5)=12,SUM(B5:M5),"")</f>
        <v>3195.3200000000006</v>
      </c>
      <c r="O5" s="144">
        <f t="shared" ref="O5:O19" si="1">RANK(N5,N$5:N$37,0)</f>
        <v>7</v>
      </c>
      <c r="P5" s="13"/>
    </row>
    <row r="6" spans="1:27" ht="14.25" x14ac:dyDescent="0.2">
      <c r="A6" s="178">
        <v>1996</v>
      </c>
      <c r="B6" s="98">
        <v>401.32000000000016</v>
      </c>
      <c r="C6" s="98">
        <v>162.56</v>
      </c>
      <c r="D6" s="98">
        <v>76.200000000000031</v>
      </c>
      <c r="E6" s="98">
        <v>109.21999999999998</v>
      </c>
      <c r="F6" s="98">
        <v>330.20000000000005</v>
      </c>
      <c r="G6" s="98">
        <v>314.95999999999992</v>
      </c>
      <c r="H6" s="98">
        <v>203.20000000000002</v>
      </c>
      <c r="I6" s="98">
        <v>213.35999999999999</v>
      </c>
      <c r="J6" s="98">
        <v>243.84</v>
      </c>
      <c r="K6" s="98">
        <v>284.48</v>
      </c>
      <c r="L6" s="98">
        <v>645.16000000000008</v>
      </c>
      <c r="M6" s="98">
        <v>200.66000000000003</v>
      </c>
      <c r="N6" s="174">
        <f t="shared" si="0"/>
        <v>3185.16</v>
      </c>
      <c r="O6" s="144">
        <f t="shared" si="1"/>
        <v>8</v>
      </c>
      <c r="P6" s="13"/>
    </row>
    <row r="7" spans="1:27" ht="14.25" x14ac:dyDescent="0.2">
      <c r="A7" s="178">
        <v>1997</v>
      </c>
      <c r="B7" s="98">
        <v>55.879999999999995</v>
      </c>
      <c r="C7" s="98">
        <v>17.779999999999998</v>
      </c>
      <c r="D7" s="98">
        <v>5.08</v>
      </c>
      <c r="E7" s="98">
        <v>20.32</v>
      </c>
      <c r="F7" s="98">
        <v>307.34000000000003</v>
      </c>
      <c r="G7" s="98">
        <v>208.27999999999997</v>
      </c>
      <c r="H7" s="98">
        <v>172.71999999999997</v>
      </c>
      <c r="I7" s="98">
        <v>281.94000000000005</v>
      </c>
      <c r="J7" s="98">
        <v>347.98</v>
      </c>
      <c r="K7" s="98">
        <v>203.20000000000002</v>
      </c>
      <c r="L7" s="98">
        <v>152.4</v>
      </c>
      <c r="M7" s="98">
        <v>17.78</v>
      </c>
      <c r="N7" s="174">
        <f t="shared" si="0"/>
        <v>1790.7000000000003</v>
      </c>
      <c r="O7" s="144">
        <f t="shared" si="1"/>
        <v>26</v>
      </c>
      <c r="P7" s="13"/>
    </row>
    <row r="8" spans="1:27" ht="14.25" x14ac:dyDescent="0.2">
      <c r="A8" s="178">
        <v>1998</v>
      </c>
      <c r="B8" s="98">
        <v>20.32</v>
      </c>
      <c r="C8" s="98">
        <v>30.479999999999997</v>
      </c>
      <c r="D8" s="98">
        <v>53.339999999999996</v>
      </c>
      <c r="E8" s="98">
        <v>495.30000000000007</v>
      </c>
      <c r="F8" s="98">
        <v>284.48000000000008</v>
      </c>
      <c r="G8" s="98">
        <v>193.04000000000002</v>
      </c>
      <c r="H8" s="98">
        <v>381.00000000000011</v>
      </c>
      <c r="I8" s="98">
        <v>246.38</v>
      </c>
      <c r="J8" s="98">
        <v>88.900000000000034</v>
      </c>
      <c r="K8" s="98">
        <v>248.92</v>
      </c>
      <c r="L8" s="98">
        <v>254</v>
      </c>
      <c r="M8" s="98">
        <v>347.98000000000008</v>
      </c>
      <c r="N8" s="174">
        <f t="shared" si="0"/>
        <v>2644.1400000000003</v>
      </c>
      <c r="O8" s="144">
        <f t="shared" si="1"/>
        <v>18</v>
      </c>
      <c r="P8" s="13"/>
    </row>
    <row r="9" spans="1:27" ht="14.25" x14ac:dyDescent="0.2">
      <c r="A9" s="178">
        <v>1999</v>
      </c>
      <c r="B9" s="98">
        <v>101.60000000000002</v>
      </c>
      <c r="C9" s="98">
        <v>48.26</v>
      </c>
      <c r="D9" s="98">
        <v>160.02000000000001</v>
      </c>
      <c r="E9" s="98">
        <v>111.76</v>
      </c>
      <c r="F9" s="98">
        <v>266.7</v>
      </c>
      <c r="G9" s="98">
        <v>254</v>
      </c>
      <c r="H9" s="98">
        <v>332.74000000000012</v>
      </c>
      <c r="I9" s="98">
        <v>480.06000000000006</v>
      </c>
      <c r="J9" s="98">
        <v>226.06000000000003</v>
      </c>
      <c r="K9" s="98">
        <v>256.54000000000002</v>
      </c>
      <c r="L9" s="98">
        <v>378.46</v>
      </c>
      <c r="M9" s="98">
        <v>640.08000000000004</v>
      </c>
      <c r="N9" s="174">
        <f t="shared" si="0"/>
        <v>3256.2799999999997</v>
      </c>
      <c r="O9" s="144">
        <f t="shared" si="1"/>
        <v>6</v>
      </c>
      <c r="P9" s="13"/>
    </row>
    <row r="10" spans="1:27" ht="14.25" x14ac:dyDescent="0.2">
      <c r="A10" s="178">
        <v>2000</v>
      </c>
      <c r="B10" s="98">
        <v>104.14000000000001</v>
      </c>
      <c r="C10" s="98">
        <v>25.4</v>
      </c>
      <c r="D10" s="98">
        <v>10.16</v>
      </c>
      <c r="E10" s="98">
        <v>142.24000000000004</v>
      </c>
      <c r="F10" s="98">
        <v>330.20000000000005</v>
      </c>
      <c r="G10" s="98">
        <v>541.01999999999987</v>
      </c>
      <c r="H10" s="98">
        <v>215.89999999999998</v>
      </c>
      <c r="I10" s="98">
        <v>248.91999999999996</v>
      </c>
      <c r="J10" s="98">
        <v>137.16000000000003</v>
      </c>
      <c r="K10" s="98">
        <v>622.29999999999995</v>
      </c>
      <c r="L10" s="98">
        <v>198.12</v>
      </c>
      <c r="M10" s="98">
        <v>685.8</v>
      </c>
      <c r="N10" s="174">
        <f t="shared" si="0"/>
        <v>3261.3599999999997</v>
      </c>
      <c r="O10" s="144">
        <f t="shared" si="1"/>
        <v>5</v>
      </c>
      <c r="P10" s="13"/>
    </row>
    <row r="11" spans="1:27" ht="14.25" x14ac:dyDescent="0.2">
      <c r="A11" s="178">
        <v>2001</v>
      </c>
      <c r="B11" s="98">
        <v>45.719999999999992</v>
      </c>
      <c r="C11" s="98">
        <v>2.54</v>
      </c>
      <c r="D11" s="98">
        <v>152.39999999999998</v>
      </c>
      <c r="E11" s="98">
        <v>22.86</v>
      </c>
      <c r="F11" s="98">
        <v>144.78000000000003</v>
      </c>
      <c r="G11" s="98">
        <v>129.54</v>
      </c>
      <c r="H11" s="98">
        <v>233.67999999999998</v>
      </c>
      <c r="I11" s="98">
        <v>266.7</v>
      </c>
      <c r="J11" s="98">
        <v>383.54000000000013</v>
      </c>
      <c r="K11" s="98">
        <v>426.72</v>
      </c>
      <c r="L11" s="98">
        <v>530.86</v>
      </c>
      <c r="M11" s="98">
        <v>388.62</v>
      </c>
      <c r="N11" s="174">
        <f t="shared" si="0"/>
        <v>2727.96</v>
      </c>
      <c r="O11" s="144">
        <f t="shared" si="1"/>
        <v>16</v>
      </c>
    </row>
    <row r="12" spans="1:27" ht="14.25" x14ac:dyDescent="0.2">
      <c r="A12" s="178">
        <v>2002</v>
      </c>
      <c r="B12" s="98">
        <v>187.95999999999998</v>
      </c>
      <c r="C12" s="98">
        <v>20.32</v>
      </c>
      <c r="D12" s="98">
        <v>73.660000000000011</v>
      </c>
      <c r="E12" s="98">
        <v>233.67999999999998</v>
      </c>
      <c r="F12" s="98">
        <v>172.72</v>
      </c>
      <c r="G12" s="98">
        <v>142.23999999999998</v>
      </c>
      <c r="H12" s="98">
        <v>383.54</v>
      </c>
      <c r="I12" s="98">
        <v>431.80000000000007</v>
      </c>
      <c r="J12" s="98">
        <v>279.40000000000003</v>
      </c>
      <c r="K12" s="98">
        <v>254</v>
      </c>
      <c r="L12" s="98">
        <v>497.83999999999986</v>
      </c>
      <c r="M12" s="98">
        <v>63.499999999999993</v>
      </c>
      <c r="N12" s="174">
        <f t="shared" si="0"/>
        <v>2740.66</v>
      </c>
      <c r="O12" s="144">
        <f t="shared" si="1"/>
        <v>15</v>
      </c>
    </row>
    <row r="13" spans="1:27" ht="14.25" x14ac:dyDescent="0.2">
      <c r="A13" s="178">
        <v>2003</v>
      </c>
      <c r="B13" s="98">
        <v>25.399999999999995</v>
      </c>
      <c r="C13" s="98">
        <v>12.7</v>
      </c>
      <c r="D13" s="98">
        <v>2.54</v>
      </c>
      <c r="E13" s="98">
        <v>198.12</v>
      </c>
      <c r="F13" s="98">
        <v>236.22</v>
      </c>
      <c r="G13" s="98">
        <v>236.22000000000003</v>
      </c>
      <c r="H13" s="98">
        <v>226.06</v>
      </c>
      <c r="I13" s="98">
        <v>421.64000000000004</v>
      </c>
      <c r="J13" s="98">
        <v>345.44000000000005</v>
      </c>
      <c r="K13" s="98">
        <v>160.02000000000001</v>
      </c>
      <c r="L13" s="98">
        <v>304.8</v>
      </c>
      <c r="M13" s="98">
        <v>447.04000000000008</v>
      </c>
      <c r="N13" s="174">
        <f t="shared" si="0"/>
        <v>2616.2000000000003</v>
      </c>
      <c r="O13" s="144">
        <f t="shared" si="1"/>
        <v>20</v>
      </c>
    </row>
    <row r="14" spans="1:27" ht="14.25" x14ac:dyDescent="0.2">
      <c r="A14" s="178">
        <v>2004</v>
      </c>
      <c r="B14" s="98">
        <v>50.79999999999999</v>
      </c>
      <c r="C14" s="98">
        <v>0</v>
      </c>
      <c r="D14" s="98">
        <v>35.56</v>
      </c>
      <c r="E14" s="98">
        <v>124.46000000000001</v>
      </c>
      <c r="F14" s="98">
        <v>403.86</v>
      </c>
      <c r="G14" s="98">
        <v>330.2000000000001</v>
      </c>
      <c r="H14" s="98">
        <v>312.42</v>
      </c>
      <c r="I14" s="98">
        <v>403.86</v>
      </c>
      <c r="J14" s="98">
        <v>226.06</v>
      </c>
      <c r="K14" s="98">
        <v>553.72</v>
      </c>
      <c r="L14" s="98">
        <v>497.84000000000003</v>
      </c>
      <c r="M14" s="98">
        <v>373.38</v>
      </c>
      <c r="N14" s="174">
        <f t="shared" si="0"/>
        <v>3312.1600000000008</v>
      </c>
      <c r="O14" s="144">
        <f t="shared" si="1"/>
        <v>4</v>
      </c>
    </row>
    <row r="15" spans="1:27" ht="14.25" x14ac:dyDescent="0.2">
      <c r="A15" s="178">
        <v>2005</v>
      </c>
      <c r="B15" s="98">
        <v>121.92</v>
      </c>
      <c r="C15" s="98">
        <v>33.019999999999996</v>
      </c>
      <c r="D15" s="98">
        <v>53.339999999999996</v>
      </c>
      <c r="E15" s="98">
        <v>287.02</v>
      </c>
      <c r="F15" s="98">
        <v>320.04000000000008</v>
      </c>
      <c r="G15" s="98">
        <v>157.48000000000005</v>
      </c>
      <c r="H15" s="98">
        <v>243.84</v>
      </c>
      <c r="I15" s="98">
        <v>467.36</v>
      </c>
      <c r="J15" s="98">
        <v>396.24000000000007</v>
      </c>
      <c r="K15" s="98">
        <v>177.8</v>
      </c>
      <c r="L15" s="98">
        <v>612.1400000000001</v>
      </c>
      <c r="M15" s="98">
        <v>215.89999999999998</v>
      </c>
      <c r="N15" s="174">
        <f t="shared" si="0"/>
        <v>3086.1000000000008</v>
      </c>
      <c r="O15" s="144">
        <f t="shared" si="1"/>
        <v>11</v>
      </c>
    </row>
    <row r="16" spans="1:27" ht="14.25" x14ac:dyDescent="0.2">
      <c r="A16" s="178">
        <v>2006</v>
      </c>
      <c r="B16" s="98">
        <v>50.8</v>
      </c>
      <c r="C16" s="98">
        <v>45.719999999999992</v>
      </c>
      <c r="D16" s="98">
        <v>109.22000000000001</v>
      </c>
      <c r="E16" s="98">
        <v>88.9</v>
      </c>
      <c r="F16" s="98">
        <v>264.16000000000003</v>
      </c>
      <c r="G16" s="98">
        <v>81.280000000000015</v>
      </c>
      <c r="H16" s="98">
        <v>513.07999999999993</v>
      </c>
      <c r="I16" s="98">
        <v>236.22</v>
      </c>
      <c r="J16" s="98">
        <v>271.78000000000003</v>
      </c>
      <c r="K16" s="98">
        <v>350.5200000000001</v>
      </c>
      <c r="L16" s="98">
        <v>485.1400000000001</v>
      </c>
      <c r="M16" s="98">
        <v>360.68</v>
      </c>
      <c r="N16" s="174">
        <f t="shared" si="0"/>
        <v>2857.4999999999995</v>
      </c>
      <c r="O16" s="144">
        <f t="shared" si="1"/>
        <v>13</v>
      </c>
    </row>
    <row r="17" spans="1:15" ht="14.25" x14ac:dyDescent="0.2">
      <c r="A17" s="178">
        <v>2007</v>
      </c>
      <c r="B17" s="98">
        <v>10.16</v>
      </c>
      <c r="C17" s="98">
        <v>20.32</v>
      </c>
      <c r="D17" s="98">
        <v>55.88</v>
      </c>
      <c r="E17" s="98">
        <v>144</v>
      </c>
      <c r="F17" s="98">
        <v>323</v>
      </c>
      <c r="G17" s="98">
        <v>209</v>
      </c>
      <c r="H17" s="98">
        <v>202</v>
      </c>
      <c r="I17" s="98">
        <v>287</v>
      </c>
      <c r="J17" s="98">
        <v>314</v>
      </c>
      <c r="K17" s="98">
        <v>396</v>
      </c>
      <c r="L17" s="98">
        <v>879</v>
      </c>
      <c r="M17" s="98">
        <v>180</v>
      </c>
      <c r="N17" s="174">
        <f t="shared" si="0"/>
        <v>3020.36</v>
      </c>
      <c r="O17" s="144">
        <f t="shared" si="1"/>
        <v>12</v>
      </c>
    </row>
    <row r="18" spans="1:15" ht="14.25" x14ac:dyDescent="0.2">
      <c r="A18" s="178">
        <v>2008</v>
      </c>
      <c r="B18" s="98">
        <v>31</v>
      </c>
      <c r="C18" s="98">
        <v>97</v>
      </c>
      <c r="D18" s="98">
        <v>25</v>
      </c>
      <c r="E18" s="98">
        <v>69</v>
      </c>
      <c r="F18" s="98">
        <v>325</v>
      </c>
      <c r="G18" s="98">
        <v>303</v>
      </c>
      <c r="H18" s="98">
        <v>407</v>
      </c>
      <c r="I18" s="98">
        <v>270</v>
      </c>
      <c r="J18" s="98">
        <v>75</v>
      </c>
      <c r="K18" s="98">
        <v>226</v>
      </c>
      <c r="L18" s="98">
        <v>746</v>
      </c>
      <c r="M18" s="98">
        <v>132</v>
      </c>
      <c r="N18" s="174">
        <f t="shared" si="0"/>
        <v>2706</v>
      </c>
      <c r="O18" s="144">
        <f t="shared" si="1"/>
        <v>17</v>
      </c>
    </row>
    <row r="19" spans="1:15" ht="14.25" x14ac:dyDescent="0.2">
      <c r="A19" s="178">
        <v>2009</v>
      </c>
      <c r="B19" s="98">
        <v>90</v>
      </c>
      <c r="C19" s="98">
        <v>44</v>
      </c>
      <c r="D19" s="98">
        <v>48</v>
      </c>
      <c r="E19" s="98">
        <v>128</v>
      </c>
      <c r="F19" s="98">
        <v>135</v>
      </c>
      <c r="G19" s="98">
        <v>188</v>
      </c>
      <c r="H19" s="98">
        <v>266</v>
      </c>
      <c r="I19" s="98">
        <v>344</v>
      </c>
      <c r="J19" s="98">
        <v>144</v>
      </c>
      <c r="K19" s="98">
        <v>190</v>
      </c>
      <c r="L19" s="98">
        <v>553</v>
      </c>
      <c r="M19" s="98">
        <v>118</v>
      </c>
      <c r="N19" s="174">
        <f t="shared" ref="N19:N24" si="2">IF(COUNT(B19:M19)=12,SUM(B19:M19),"")</f>
        <v>2248</v>
      </c>
      <c r="O19" s="144">
        <f t="shared" si="1"/>
        <v>25</v>
      </c>
    </row>
    <row r="20" spans="1:15" ht="14.25" x14ac:dyDescent="0.2">
      <c r="A20" s="178">
        <v>2010</v>
      </c>
      <c r="B20" s="98">
        <v>22</v>
      </c>
      <c r="C20" s="98">
        <v>16</v>
      </c>
      <c r="D20" s="98">
        <v>48</v>
      </c>
      <c r="E20" s="98">
        <v>76</v>
      </c>
      <c r="F20" s="98">
        <v>110</v>
      </c>
      <c r="G20" s="98">
        <v>333</v>
      </c>
      <c r="H20" s="98">
        <v>166</v>
      </c>
      <c r="I20" s="98">
        <v>353</v>
      </c>
      <c r="J20" s="98">
        <v>121</v>
      </c>
      <c r="K20" s="98">
        <v>600</v>
      </c>
      <c r="L20" s="98">
        <v>609</v>
      </c>
      <c r="M20" s="98" t="s">
        <v>60</v>
      </c>
      <c r="N20" s="174"/>
      <c r="O20" s="144"/>
    </row>
    <row r="21" spans="1:15" ht="14.25" x14ac:dyDescent="0.2">
      <c r="A21" s="178">
        <v>2011</v>
      </c>
      <c r="B21" s="98">
        <v>127</v>
      </c>
      <c r="C21" s="98">
        <v>51</v>
      </c>
      <c r="D21" s="98">
        <v>56</v>
      </c>
      <c r="E21" s="98">
        <v>103</v>
      </c>
      <c r="F21" s="98">
        <v>208</v>
      </c>
      <c r="G21" s="98">
        <v>278</v>
      </c>
      <c r="H21" s="98">
        <v>302</v>
      </c>
      <c r="I21" s="98">
        <v>118</v>
      </c>
      <c r="J21" s="98">
        <v>133</v>
      </c>
      <c r="K21" s="98">
        <v>256</v>
      </c>
      <c r="L21" s="98">
        <v>695</v>
      </c>
      <c r="M21" s="98">
        <v>505</v>
      </c>
      <c r="N21" s="174">
        <f t="shared" si="2"/>
        <v>2832</v>
      </c>
      <c r="O21" s="144">
        <f>RANK(N21,N$5:N$37,0)</f>
        <v>14</v>
      </c>
    </row>
    <row r="22" spans="1:15" ht="14.25" x14ac:dyDescent="0.2">
      <c r="A22" s="178">
        <v>2012</v>
      </c>
      <c r="B22" s="98">
        <v>17</v>
      </c>
      <c r="C22" s="98">
        <v>18</v>
      </c>
      <c r="D22" s="98">
        <v>54</v>
      </c>
      <c r="E22" s="98">
        <v>130</v>
      </c>
      <c r="F22" s="98">
        <v>241</v>
      </c>
      <c r="G22" s="98">
        <v>293</v>
      </c>
      <c r="H22" s="98">
        <v>312</v>
      </c>
      <c r="I22" s="98">
        <v>139</v>
      </c>
      <c r="J22" s="98">
        <v>359</v>
      </c>
      <c r="K22" s="98">
        <v>223</v>
      </c>
      <c r="L22" s="98">
        <v>1241</v>
      </c>
      <c r="M22" s="98">
        <v>554</v>
      </c>
      <c r="N22" s="174">
        <f t="shared" si="2"/>
        <v>3581</v>
      </c>
      <c r="O22" s="144">
        <f>RANK(N22,N$5:N$37,0)</f>
        <v>1</v>
      </c>
    </row>
    <row r="23" spans="1:15" ht="14.25" x14ac:dyDescent="0.2">
      <c r="A23" s="178">
        <v>2013</v>
      </c>
      <c r="B23" s="98">
        <v>5</v>
      </c>
      <c r="C23" s="98">
        <v>28</v>
      </c>
      <c r="D23" s="98">
        <v>46</v>
      </c>
      <c r="E23" s="98">
        <v>146</v>
      </c>
      <c r="F23" s="98">
        <v>413</v>
      </c>
      <c r="G23" s="98">
        <v>257</v>
      </c>
      <c r="H23" s="98">
        <v>289</v>
      </c>
      <c r="I23" s="98">
        <v>302</v>
      </c>
      <c r="J23" s="98">
        <v>185</v>
      </c>
      <c r="K23" s="98">
        <v>283</v>
      </c>
      <c r="L23" s="98">
        <v>139</v>
      </c>
      <c r="M23" s="98">
        <v>264</v>
      </c>
      <c r="N23" s="174">
        <f t="shared" si="2"/>
        <v>2357</v>
      </c>
      <c r="O23" s="144">
        <f>RANK(N23,N$5:N$37,0)</f>
        <v>23</v>
      </c>
    </row>
    <row r="24" spans="1:15" ht="14.25" x14ac:dyDescent="0.2">
      <c r="A24" s="178">
        <v>2014</v>
      </c>
      <c r="B24" s="98">
        <v>41</v>
      </c>
      <c r="C24" s="98">
        <v>38</v>
      </c>
      <c r="D24" s="98">
        <v>17</v>
      </c>
      <c r="E24" s="98">
        <v>118</v>
      </c>
      <c r="F24" s="98">
        <v>507</v>
      </c>
      <c r="G24" s="98">
        <v>361</v>
      </c>
      <c r="H24" s="98">
        <v>140</v>
      </c>
      <c r="I24" s="98">
        <v>415</v>
      </c>
      <c r="J24" s="98">
        <v>198</v>
      </c>
      <c r="K24" s="98">
        <v>238</v>
      </c>
      <c r="L24" s="98">
        <v>324</v>
      </c>
      <c r="M24" s="98">
        <v>235</v>
      </c>
      <c r="N24" s="174">
        <f t="shared" si="2"/>
        <v>2632</v>
      </c>
      <c r="O24" s="144">
        <f>RANK(N24,N$5:N$37,0)</f>
        <v>19</v>
      </c>
    </row>
    <row r="25" spans="1:15" ht="14.25" x14ac:dyDescent="0.2">
      <c r="A25" s="178">
        <v>2015</v>
      </c>
      <c r="B25" s="98">
        <v>39</v>
      </c>
      <c r="C25" s="98">
        <v>28</v>
      </c>
      <c r="D25" s="98">
        <v>20</v>
      </c>
      <c r="E25" s="98">
        <v>57</v>
      </c>
      <c r="F25" s="98">
        <v>196</v>
      </c>
      <c r="G25" s="98"/>
      <c r="H25" s="98">
        <v>138</v>
      </c>
      <c r="I25" s="98">
        <v>302</v>
      </c>
      <c r="J25" s="98">
        <v>380</v>
      </c>
      <c r="K25" s="98">
        <v>236</v>
      </c>
      <c r="L25" s="98" t="s">
        <v>60</v>
      </c>
      <c r="M25" s="98" t="s">
        <v>60</v>
      </c>
      <c r="N25" s="174"/>
      <c r="O25" s="144"/>
    </row>
    <row r="26" spans="1:15" ht="14.25" x14ac:dyDescent="0.2">
      <c r="A26" s="138">
        <v>2016</v>
      </c>
      <c r="B26" s="98">
        <v>12</v>
      </c>
      <c r="C26" s="98">
        <v>7</v>
      </c>
      <c r="D26" s="98">
        <v>4</v>
      </c>
      <c r="E26" s="98">
        <v>19</v>
      </c>
      <c r="F26" s="98">
        <v>205</v>
      </c>
      <c r="G26" s="98">
        <v>270</v>
      </c>
      <c r="H26" s="98">
        <v>301</v>
      </c>
      <c r="I26" s="98">
        <v>117</v>
      </c>
      <c r="J26" s="98">
        <v>362</v>
      </c>
      <c r="K26" s="98">
        <v>286</v>
      </c>
      <c r="L26" s="98">
        <v>968</v>
      </c>
      <c r="M26" s="98"/>
      <c r="N26" s="174"/>
      <c r="O26" s="144"/>
    </row>
    <row r="27" spans="1:15" ht="14.25" x14ac:dyDescent="0.2">
      <c r="A27" s="138">
        <v>2017</v>
      </c>
      <c r="B27" s="98">
        <v>21</v>
      </c>
      <c r="C27" s="98">
        <v>14</v>
      </c>
      <c r="D27" s="98">
        <v>31</v>
      </c>
      <c r="E27" s="98">
        <v>184</v>
      </c>
      <c r="F27" s="98">
        <v>398</v>
      </c>
      <c r="G27" s="98">
        <v>339</v>
      </c>
      <c r="H27" s="98">
        <v>294</v>
      </c>
      <c r="I27" s="98">
        <v>287</v>
      </c>
      <c r="J27" s="98">
        <v>245</v>
      </c>
      <c r="K27" s="98">
        <v>577</v>
      </c>
      <c r="L27" s="98">
        <v>626</v>
      </c>
      <c r="M27" s="98">
        <v>85</v>
      </c>
      <c r="N27" s="174">
        <f t="shared" ref="N27:N29" si="3">IF(COUNT(B27:M27)=12,SUM(B27:M27),"")</f>
        <v>3101</v>
      </c>
      <c r="O27" s="144">
        <f>RANK(N27,N$5:N$37,0)</f>
        <v>9</v>
      </c>
    </row>
    <row r="28" spans="1:15" ht="14.25" x14ac:dyDescent="0.2">
      <c r="A28" s="138">
        <v>2018</v>
      </c>
      <c r="B28" s="98">
        <v>511</v>
      </c>
      <c r="C28" s="98">
        <v>6</v>
      </c>
      <c r="D28" s="98">
        <v>47</v>
      </c>
      <c r="E28" s="98">
        <v>95</v>
      </c>
      <c r="F28" s="98">
        <v>366</v>
      </c>
      <c r="G28" s="98">
        <v>510</v>
      </c>
      <c r="H28" s="98">
        <v>365</v>
      </c>
      <c r="I28" s="98">
        <v>285</v>
      </c>
      <c r="J28" s="98">
        <v>412</v>
      </c>
      <c r="K28" s="98">
        <v>274</v>
      </c>
      <c r="L28" s="98">
        <v>438</v>
      </c>
      <c r="M28" s="98">
        <v>44</v>
      </c>
      <c r="N28" s="174">
        <f t="shared" si="3"/>
        <v>3353</v>
      </c>
      <c r="O28" s="144">
        <f>RANK(N28,N$5:N$37,0)</f>
        <v>2</v>
      </c>
    </row>
    <row r="29" spans="1:15" ht="14.25" x14ac:dyDescent="0.2">
      <c r="A29" s="138">
        <v>2019</v>
      </c>
      <c r="B29" s="170">
        <v>33</v>
      </c>
      <c r="C29" s="170">
        <v>8</v>
      </c>
      <c r="D29" s="170">
        <v>28</v>
      </c>
      <c r="E29" s="170">
        <v>237</v>
      </c>
      <c r="F29" s="170">
        <v>137</v>
      </c>
      <c r="G29" s="170">
        <v>148</v>
      </c>
      <c r="H29" s="170">
        <v>291</v>
      </c>
      <c r="I29" s="170">
        <v>336</v>
      </c>
      <c r="J29" s="170">
        <v>183</v>
      </c>
      <c r="K29" s="170">
        <v>114</v>
      </c>
      <c r="L29" s="170">
        <v>273</v>
      </c>
      <c r="M29" s="170">
        <v>663</v>
      </c>
      <c r="N29" s="174">
        <f t="shared" si="3"/>
        <v>2451</v>
      </c>
      <c r="O29" s="144">
        <f>RANK(N29,N$5:N$37,0)</f>
        <v>21</v>
      </c>
    </row>
    <row r="30" spans="1:15" ht="14.25" x14ac:dyDescent="0.2">
      <c r="A30" s="138">
        <v>2020</v>
      </c>
      <c r="B30" s="3">
        <v>70</v>
      </c>
      <c r="C30" s="3">
        <v>47</v>
      </c>
      <c r="D30" s="3">
        <v>5</v>
      </c>
      <c r="E30" s="3">
        <v>109</v>
      </c>
      <c r="F30" s="3">
        <v>256</v>
      </c>
      <c r="G30" s="3">
        <v>249</v>
      </c>
      <c r="H30" s="3">
        <v>261</v>
      </c>
      <c r="I30" s="3">
        <v>352</v>
      </c>
      <c r="J30" s="3">
        <v>258</v>
      </c>
      <c r="K30" s="3">
        <v>135</v>
      </c>
      <c r="L30" s="3">
        <v>381</v>
      </c>
      <c r="M30" s="3">
        <v>272</v>
      </c>
      <c r="N30" s="174">
        <f t="shared" ref="N30" si="4">IF(COUNT(B30:M30)=12,SUM(B30:M30),"")</f>
        <v>2395</v>
      </c>
      <c r="O30" s="144">
        <f t="shared" ref="O30" si="5">RANK(N30,N$5:N$37,0)</f>
        <v>22</v>
      </c>
    </row>
    <row r="31" spans="1:15" ht="14.25" x14ac:dyDescent="0.2">
      <c r="A31" s="138">
        <v>2021</v>
      </c>
      <c r="B31" s="3">
        <v>46</v>
      </c>
      <c r="C31" s="3">
        <v>70</v>
      </c>
      <c r="D31" s="3">
        <v>93</v>
      </c>
      <c r="E31" s="3">
        <v>220</v>
      </c>
      <c r="F31" s="3">
        <v>154</v>
      </c>
      <c r="G31" s="3">
        <v>318</v>
      </c>
      <c r="H31" s="3">
        <v>333</v>
      </c>
      <c r="I31" s="3">
        <v>425</v>
      </c>
      <c r="J31" s="3">
        <v>357</v>
      </c>
      <c r="K31" s="3">
        <v>296</v>
      </c>
      <c r="L31" s="3">
        <v>620</v>
      </c>
      <c r="M31" s="3">
        <v>165</v>
      </c>
      <c r="N31" s="174">
        <f t="shared" ref="N31" si="6">IF(COUNT(B31:M31)=12,SUM(B31:M31),"")</f>
        <v>3097</v>
      </c>
      <c r="O31" s="144">
        <f t="shared" ref="O31" si="7">RANK(N31,N$5:N$37,0)</f>
        <v>10</v>
      </c>
    </row>
    <row r="32" spans="1:15" ht="14.25" x14ac:dyDescent="0.2">
      <c r="A32" s="138">
        <v>2022</v>
      </c>
      <c r="B32" s="3">
        <v>31</v>
      </c>
      <c r="C32" s="3">
        <v>109</v>
      </c>
      <c r="D32" s="3">
        <v>177</v>
      </c>
      <c r="E32" s="3">
        <v>272</v>
      </c>
      <c r="F32" s="3">
        <v>436</v>
      </c>
      <c r="G32" s="3">
        <v>397</v>
      </c>
      <c r="H32" s="3">
        <v>464</v>
      </c>
      <c r="I32" s="3">
        <v>380</v>
      </c>
      <c r="J32" s="3">
        <v>238</v>
      </c>
      <c r="K32" s="3">
        <v>336</v>
      </c>
      <c r="L32" s="3">
        <v>387</v>
      </c>
      <c r="M32" s="3">
        <v>92</v>
      </c>
      <c r="N32" s="174">
        <f t="shared" ref="N32:N33" si="8">IF(COUNT(B32:M32)=12,SUM(B32:M32),"")</f>
        <v>3319</v>
      </c>
      <c r="O32" s="144">
        <f t="shared" ref="O32:O33" si="9">RANK(N32,N$5:N$37,0)</f>
        <v>3</v>
      </c>
    </row>
    <row r="33" spans="1:15" ht="14.25" x14ac:dyDescent="0.2">
      <c r="A33" s="138">
        <v>2023</v>
      </c>
      <c r="B33" s="3">
        <v>175</v>
      </c>
      <c r="C33" s="3">
        <v>13</v>
      </c>
      <c r="D33" s="3">
        <v>22</v>
      </c>
      <c r="E33" s="3">
        <v>26</v>
      </c>
      <c r="F33" s="3">
        <v>100</v>
      </c>
      <c r="G33" s="3">
        <v>329</v>
      </c>
      <c r="H33" s="3">
        <v>316</v>
      </c>
      <c r="I33" s="3">
        <v>179</v>
      </c>
      <c r="J33" s="3">
        <v>428</v>
      </c>
      <c r="K33" s="3">
        <v>132</v>
      </c>
      <c r="L33" s="3">
        <v>431</v>
      </c>
      <c r="M33" s="3">
        <v>118</v>
      </c>
      <c r="N33" s="174">
        <f t="shared" si="8"/>
        <v>2269</v>
      </c>
      <c r="O33" s="144">
        <f t="shared" si="9"/>
        <v>24</v>
      </c>
    </row>
    <row r="34" spans="1:15" ht="14.25" x14ac:dyDescent="0.2">
      <c r="A34" s="138">
        <v>2024</v>
      </c>
      <c r="N34" s="174"/>
      <c r="O34" s="144"/>
    </row>
    <row r="35" spans="1:15" ht="14.25" x14ac:dyDescent="0.2">
      <c r="A35" s="138">
        <v>2025</v>
      </c>
      <c r="N35" s="174"/>
      <c r="O35" s="144"/>
    </row>
    <row r="36" spans="1:15" ht="14.25" x14ac:dyDescent="0.2">
      <c r="A36" s="138">
        <v>2026</v>
      </c>
      <c r="N36" s="174"/>
      <c r="O36" s="144"/>
    </row>
    <row r="37" spans="1:15" ht="13.5" thickBot="1" x14ac:dyDescent="0.25">
      <c r="A37" s="184"/>
      <c r="B37" s="98"/>
      <c r="C37" s="98"/>
      <c r="D37" s="98"/>
      <c r="E37" s="98"/>
      <c r="F37" s="98"/>
      <c r="G37" s="98"/>
      <c r="H37" s="98"/>
      <c r="I37" s="98"/>
      <c r="J37" s="98"/>
      <c r="K37" s="98"/>
      <c r="L37" s="98"/>
      <c r="M37" s="98"/>
      <c r="N37" s="175"/>
    </row>
    <row r="38" spans="1:15" x14ac:dyDescent="0.2">
      <c r="A38" s="147" t="s">
        <v>603</v>
      </c>
      <c r="B38" s="105">
        <f>AVERAGE(B5:B37)</f>
        <v>93.31379310344829</v>
      </c>
      <c r="C38" s="105">
        <f>AVERAGE(C5:C37)</f>
        <v>35.109655172413788</v>
      </c>
      <c r="D38" s="105">
        <f t="shared" ref="D38:N38" si="10">AVERAGE(D5:D37)</f>
        <v>53.152413793103449</v>
      </c>
      <c r="E38" s="105">
        <f t="shared" si="10"/>
        <v>140.73034482758621</v>
      </c>
      <c r="F38" s="105">
        <f t="shared" si="10"/>
        <v>271.83172413793102</v>
      </c>
      <c r="G38" s="105">
        <f t="shared" si="10"/>
        <v>272.29500000000002</v>
      </c>
      <c r="H38" s="105">
        <f t="shared" si="10"/>
        <v>293.17448275862074</v>
      </c>
      <c r="I38" s="105">
        <f t="shared" si="10"/>
        <v>304.23862068965519</v>
      </c>
      <c r="J38" s="105">
        <f t="shared" si="10"/>
        <v>259.35448275862069</v>
      </c>
      <c r="K38" s="105">
        <f t="shared" si="10"/>
        <v>301.46965517241381</v>
      </c>
      <c r="L38" s="105">
        <f t="shared" si="10"/>
        <v>515.01714285714286</v>
      </c>
      <c r="M38" s="105">
        <f t="shared" si="10"/>
        <v>291.24153846153843</v>
      </c>
      <c r="N38" s="105">
        <f t="shared" si="10"/>
        <v>2847.4961538461534</v>
      </c>
    </row>
    <row r="39" spans="1:15" x14ac:dyDescent="0.2">
      <c r="A39" s="148" t="s">
        <v>604</v>
      </c>
      <c r="B39" s="3">
        <f>STDEV(B5:B37)</f>
        <v>117.89028520540957</v>
      </c>
      <c r="C39" s="3">
        <f>STDEV(C5:C37)</f>
        <v>35.926086272746815</v>
      </c>
      <c r="D39" s="3">
        <f t="shared" ref="D39:N39" si="11">STDEV(D5:D37)</f>
        <v>46.257591628307146</v>
      </c>
      <c r="E39" s="3">
        <f t="shared" si="11"/>
        <v>99.510691402724532</v>
      </c>
      <c r="F39" s="3">
        <f t="shared" si="11"/>
        <v>105.45246275214545</v>
      </c>
      <c r="G39" s="3">
        <f t="shared" si="11"/>
        <v>105.19975913576137</v>
      </c>
      <c r="H39" s="3">
        <f t="shared" si="11"/>
        <v>94.415482522208436</v>
      </c>
      <c r="I39" s="3">
        <f t="shared" si="11"/>
        <v>99.713417198780974</v>
      </c>
      <c r="J39" s="3">
        <f t="shared" si="11"/>
        <v>103.46572074108848</v>
      </c>
      <c r="K39" s="3">
        <f t="shared" si="11"/>
        <v>140.24417091229441</v>
      </c>
      <c r="L39" s="3">
        <f t="shared" si="11"/>
        <v>247.98170719358632</v>
      </c>
      <c r="M39" s="3">
        <f t="shared" si="11"/>
        <v>199.33791674826563</v>
      </c>
      <c r="N39" s="114">
        <f t="shared" si="11"/>
        <v>429.8502407869716</v>
      </c>
    </row>
    <row r="40" spans="1:15" x14ac:dyDescent="0.2">
      <c r="A40" s="148" t="s">
        <v>605</v>
      </c>
      <c r="B40" s="3">
        <f>B39/B38*100</f>
        <v>126.33746982583338</v>
      </c>
      <c r="C40" s="3">
        <f>C39/C38*100</f>
        <v>102.3253748757251</v>
      </c>
      <c r="D40" s="3">
        <f t="shared" ref="D40:N40" si="12">D39/D38*100</f>
        <v>87.028204981180153</v>
      </c>
      <c r="E40" s="3">
        <f t="shared" si="12"/>
        <v>70.710188001485136</v>
      </c>
      <c r="F40" s="3">
        <f t="shared" si="12"/>
        <v>38.793287680667277</v>
      </c>
      <c r="G40" s="3">
        <f t="shared" si="12"/>
        <v>38.634480668305102</v>
      </c>
      <c r="H40" s="3">
        <f t="shared" si="12"/>
        <v>32.204536231737293</v>
      </c>
      <c r="I40" s="3">
        <f t="shared" si="12"/>
        <v>32.77474009471522</v>
      </c>
      <c r="J40" s="3">
        <f t="shared" si="12"/>
        <v>39.893554042550811</v>
      </c>
      <c r="K40" s="3">
        <f t="shared" si="12"/>
        <v>46.520161650129339</v>
      </c>
      <c r="L40" s="3">
        <f t="shared" si="12"/>
        <v>48.150185024495833</v>
      </c>
      <c r="M40" s="3">
        <f t="shared" si="12"/>
        <v>68.444191649739679</v>
      </c>
      <c r="N40" s="114">
        <f t="shared" si="12"/>
        <v>15.095726826755035</v>
      </c>
    </row>
    <row r="41" spans="1:15" x14ac:dyDescent="0.2">
      <c r="A41" s="148" t="s">
        <v>606</v>
      </c>
      <c r="B41" s="10">
        <f>MIN(B5:B37)</f>
        <v>5</v>
      </c>
      <c r="C41" s="10">
        <f>MIN(C5:C37)</f>
        <v>0</v>
      </c>
      <c r="D41" s="10">
        <f t="shared" ref="D41:N41" si="13">MIN(D5:D37)</f>
        <v>2.54</v>
      </c>
      <c r="E41" s="10">
        <f t="shared" si="13"/>
        <v>19</v>
      </c>
      <c r="F41" s="10">
        <f t="shared" si="13"/>
        <v>100</v>
      </c>
      <c r="G41" s="10">
        <f t="shared" si="13"/>
        <v>81.280000000000015</v>
      </c>
      <c r="H41" s="10">
        <f t="shared" si="13"/>
        <v>138</v>
      </c>
      <c r="I41" s="10">
        <f t="shared" si="13"/>
        <v>117</v>
      </c>
      <c r="J41" s="10">
        <f t="shared" si="13"/>
        <v>75</v>
      </c>
      <c r="K41" s="10">
        <f t="shared" si="13"/>
        <v>114</v>
      </c>
      <c r="L41" s="10">
        <f t="shared" si="13"/>
        <v>139</v>
      </c>
      <c r="M41" s="10">
        <f t="shared" si="13"/>
        <v>17.78</v>
      </c>
      <c r="N41" s="114">
        <f t="shared" si="13"/>
        <v>1790.7000000000003</v>
      </c>
    </row>
    <row r="42" spans="1:15" x14ac:dyDescent="0.2">
      <c r="A42" s="148" t="s">
        <v>607</v>
      </c>
      <c r="B42" s="15">
        <f>MAX(B5:B37)</f>
        <v>511</v>
      </c>
      <c r="C42" s="15">
        <f>MAX(C5:C37)</f>
        <v>162.56</v>
      </c>
      <c r="D42" s="15">
        <f t="shared" ref="D42:N42" si="14">MAX(D5:D37)</f>
        <v>177</v>
      </c>
      <c r="E42" s="15">
        <f t="shared" si="14"/>
        <v>495.30000000000007</v>
      </c>
      <c r="F42" s="15">
        <f t="shared" si="14"/>
        <v>507</v>
      </c>
      <c r="G42" s="15">
        <f t="shared" si="14"/>
        <v>541.01999999999987</v>
      </c>
      <c r="H42" s="15">
        <f t="shared" si="14"/>
        <v>513.07999999999993</v>
      </c>
      <c r="I42" s="15">
        <f t="shared" si="14"/>
        <v>480.06000000000006</v>
      </c>
      <c r="J42" s="15">
        <f t="shared" si="14"/>
        <v>428</v>
      </c>
      <c r="K42" s="15">
        <f t="shared" si="14"/>
        <v>622.29999999999995</v>
      </c>
      <c r="L42" s="15">
        <f t="shared" si="14"/>
        <v>1241</v>
      </c>
      <c r="M42" s="15">
        <f t="shared" si="14"/>
        <v>685.8</v>
      </c>
      <c r="N42" s="114">
        <f t="shared" si="14"/>
        <v>3581</v>
      </c>
    </row>
    <row r="43" spans="1:15" x14ac:dyDescent="0.2">
      <c r="A43" s="148" t="s">
        <v>608</v>
      </c>
      <c r="B43" s="15">
        <f>QUARTILE(B5:B37,1)</f>
        <v>25.399999999999995</v>
      </c>
      <c r="C43" s="15">
        <f>QUARTILE(C5:C37,1)</f>
        <v>13</v>
      </c>
      <c r="D43" s="15">
        <f t="shared" ref="D43:N43" si="15">QUARTILE(D5:D37,1)</f>
        <v>22</v>
      </c>
      <c r="E43" s="15">
        <f t="shared" si="15"/>
        <v>88.9</v>
      </c>
      <c r="F43" s="15">
        <f t="shared" si="15"/>
        <v>196</v>
      </c>
      <c r="G43" s="15">
        <f t="shared" si="15"/>
        <v>204.46999999999997</v>
      </c>
      <c r="H43" s="15">
        <f t="shared" si="15"/>
        <v>226.06</v>
      </c>
      <c r="I43" s="15">
        <f t="shared" si="15"/>
        <v>246.38</v>
      </c>
      <c r="J43" s="15">
        <f t="shared" si="15"/>
        <v>183</v>
      </c>
      <c r="K43" s="15">
        <f t="shared" si="15"/>
        <v>223</v>
      </c>
      <c r="L43" s="15">
        <f t="shared" si="15"/>
        <v>364.84499999999997</v>
      </c>
      <c r="M43" s="15">
        <f t="shared" si="15"/>
        <v>121.5</v>
      </c>
      <c r="N43" s="114">
        <f t="shared" si="15"/>
        <v>2620.15</v>
      </c>
    </row>
    <row r="44" spans="1:15" x14ac:dyDescent="0.2">
      <c r="A44" s="148" t="s">
        <v>609</v>
      </c>
      <c r="B44" s="15">
        <f>QUARTILE(B5:B37,2)</f>
        <v>46</v>
      </c>
      <c r="C44" s="15">
        <f>QUARTILE(C5:C37,2)</f>
        <v>25.4</v>
      </c>
      <c r="D44" s="15">
        <f t="shared" ref="D44:N44" si="16">QUARTILE(D5:D37,2)</f>
        <v>47</v>
      </c>
      <c r="E44" s="15">
        <f t="shared" si="16"/>
        <v>118</v>
      </c>
      <c r="F44" s="15">
        <f t="shared" si="16"/>
        <v>266.7</v>
      </c>
      <c r="G44" s="15">
        <f t="shared" si="16"/>
        <v>263.5</v>
      </c>
      <c r="H44" s="15">
        <f t="shared" si="16"/>
        <v>294</v>
      </c>
      <c r="I44" s="15">
        <f t="shared" si="16"/>
        <v>287</v>
      </c>
      <c r="J44" s="15">
        <f t="shared" si="16"/>
        <v>245</v>
      </c>
      <c r="K44" s="15">
        <f t="shared" si="16"/>
        <v>256.54000000000002</v>
      </c>
      <c r="L44" s="15">
        <f t="shared" si="16"/>
        <v>497.83999999999992</v>
      </c>
      <c r="M44" s="15">
        <f t="shared" si="16"/>
        <v>249.5</v>
      </c>
      <c r="N44" s="114">
        <f t="shared" si="16"/>
        <v>2844.75</v>
      </c>
    </row>
    <row r="45" spans="1:15" x14ac:dyDescent="0.2">
      <c r="A45" s="148" t="s">
        <v>610</v>
      </c>
      <c r="B45" s="15">
        <f>QUARTILE(B5:B37,3)</f>
        <v>104.14000000000001</v>
      </c>
      <c r="C45" s="15">
        <f>QUARTILE(C5:C37,3)</f>
        <v>45.719999999999992</v>
      </c>
      <c r="D45" s="15">
        <f t="shared" ref="D45:N45" si="17">QUARTILE(D5:D37,3)</f>
        <v>56</v>
      </c>
      <c r="E45" s="15">
        <f t="shared" si="17"/>
        <v>184</v>
      </c>
      <c r="F45" s="15">
        <f t="shared" si="17"/>
        <v>330.20000000000005</v>
      </c>
      <c r="G45" s="15">
        <f t="shared" si="17"/>
        <v>329.3</v>
      </c>
      <c r="H45" s="15">
        <f t="shared" si="17"/>
        <v>333</v>
      </c>
      <c r="I45" s="15">
        <f t="shared" si="17"/>
        <v>380</v>
      </c>
      <c r="J45" s="15">
        <f t="shared" si="17"/>
        <v>357</v>
      </c>
      <c r="K45" s="15">
        <f t="shared" si="17"/>
        <v>350.5200000000001</v>
      </c>
      <c r="L45" s="15">
        <f t="shared" si="17"/>
        <v>621.5</v>
      </c>
      <c r="M45" s="15">
        <f t="shared" si="17"/>
        <v>400.05000000000007</v>
      </c>
      <c r="N45" s="114">
        <f t="shared" si="17"/>
        <v>3192.7800000000007</v>
      </c>
    </row>
    <row r="46" spans="1:15" x14ac:dyDescent="0.2">
      <c r="A46" s="148" t="s">
        <v>611</v>
      </c>
      <c r="B46" s="10">
        <f>RANK(B33,B5:B37,0)</f>
        <v>5</v>
      </c>
      <c r="C46" s="10">
        <f t="shared" ref="C46:N46" si="18">RANK(C33,C5:C37,0)</f>
        <v>22</v>
      </c>
      <c r="D46" s="10">
        <f t="shared" si="18"/>
        <v>22</v>
      </c>
      <c r="E46" s="10">
        <f t="shared" si="18"/>
        <v>26</v>
      </c>
      <c r="F46" s="10">
        <f t="shared" si="18"/>
        <v>29</v>
      </c>
      <c r="G46" s="10">
        <f t="shared" si="18"/>
        <v>8</v>
      </c>
      <c r="H46" s="10">
        <f t="shared" si="18"/>
        <v>10</v>
      </c>
      <c r="I46" s="10">
        <f t="shared" si="18"/>
        <v>26</v>
      </c>
      <c r="J46" s="10">
        <f t="shared" si="18"/>
        <v>1</v>
      </c>
      <c r="K46" s="10">
        <f t="shared" si="18"/>
        <v>28</v>
      </c>
      <c r="L46" s="10">
        <f t="shared" si="18"/>
        <v>18</v>
      </c>
      <c r="M46" s="10">
        <f t="shared" si="18"/>
        <v>20</v>
      </c>
      <c r="N46" s="142">
        <f t="shared" si="18"/>
        <v>24</v>
      </c>
    </row>
    <row r="47" spans="1:15" x14ac:dyDescent="0.2">
      <c r="A47" s="148" t="s">
        <v>612</v>
      </c>
      <c r="B47" s="10">
        <f>COUNT(B5:B37)</f>
        <v>29</v>
      </c>
      <c r="C47" s="10">
        <f>COUNT(C5:C37)</f>
        <v>29</v>
      </c>
      <c r="D47" s="10">
        <f t="shared" ref="D47:N47" si="19">COUNT(D5:D37)</f>
        <v>29</v>
      </c>
      <c r="E47" s="10">
        <f t="shared" si="19"/>
        <v>29</v>
      </c>
      <c r="F47" s="10">
        <f t="shared" si="19"/>
        <v>29</v>
      </c>
      <c r="G47" s="10">
        <f t="shared" si="19"/>
        <v>28</v>
      </c>
      <c r="H47" s="10">
        <f t="shared" si="19"/>
        <v>29</v>
      </c>
      <c r="I47" s="10">
        <f t="shared" si="19"/>
        <v>29</v>
      </c>
      <c r="J47" s="10">
        <f t="shared" si="19"/>
        <v>29</v>
      </c>
      <c r="K47" s="10">
        <f t="shared" si="19"/>
        <v>29</v>
      </c>
      <c r="L47" s="10">
        <f t="shared" si="19"/>
        <v>28</v>
      </c>
      <c r="M47" s="10">
        <f t="shared" si="19"/>
        <v>26</v>
      </c>
      <c r="N47" s="171">
        <f t="shared" si="19"/>
        <v>26</v>
      </c>
    </row>
    <row r="48" spans="1:15" x14ac:dyDescent="0.2">
      <c r="A48" s="148" t="s">
        <v>614</v>
      </c>
      <c r="B48" s="15">
        <f>B33</f>
        <v>175</v>
      </c>
      <c r="C48" s="15">
        <f>B48+C33</f>
        <v>188</v>
      </c>
      <c r="D48" s="15">
        <f t="shared" ref="D48:M48" si="20">C48+D33</f>
        <v>210</v>
      </c>
      <c r="E48" s="15">
        <f t="shared" si="20"/>
        <v>236</v>
      </c>
      <c r="F48" s="15">
        <f t="shared" si="20"/>
        <v>336</v>
      </c>
      <c r="G48" s="15">
        <f t="shared" si="20"/>
        <v>665</v>
      </c>
      <c r="H48" s="15">
        <f t="shared" si="20"/>
        <v>981</v>
      </c>
      <c r="I48" s="15">
        <f t="shared" si="20"/>
        <v>1160</v>
      </c>
      <c r="J48" s="15">
        <f t="shared" si="20"/>
        <v>1588</v>
      </c>
      <c r="K48" s="15">
        <f t="shared" si="20"/>
        <v>1720</v>
      </c>
      <c r="L48" s="15">
        <f t="shared" si="20"/>
        <v>2151</v>
      </c>
      <c r="M48" s="15">
        <f t="shared" si="20"/>
        <v>2269</v>
      </c>
      <c r="N48" s="10"/>
    </row>
    <row r="49" spans="1:14" x14ac:dyDescent="0.2">
      <c r="A49" s="148" t="s">
        <v>613</v>
      </c>
      <c r="B49" s="15">
        <f>B38</f>
        <v>93.31379310344829</v>
      </c>
      <c r="C49" s="15">
        <f>B49+C38</f>
        <v>128.42344827586209</v>
      </c>
      <c r="D49" s="15">
        <f t="shared" ref="D49:M49" si="21">C49+D38</f>
        <v>181.57586206896553</v>
      </c>
      <c r="E49" s="15">
        <f t="shared" si="21"/>
        <v>322.30620689655177</v>
      </c>
      <c r="F49" s="15">
        <f t="shared" si="21"/>
        <v>594.13793103448279</v>
      </c>
      <c r="G49" s="15">
        <f t="shared" si="21"/>
        <v>866.43293103448286</v>
      </c>
      <c r="H49" s="15">
        <f t="shared" si="21"/>
        <v>1159.6074137931037</v>
      </c>
      <c r="I49" s="15">
        <f t="shared" si="21"/>
        <v>1463.8460344827588</v>
      </c>
      <c r="J49" s="15">
        <f t="shared" si="21"/>
        <v>1723.2005172413794</v>
      </c>
      <c r="K49" s="15">
        <f t="shared" si="21"/>
        <v>2024.6701724137934</v>
      </c>
      <c r="L49" s="15">
        <f t="shared" si="21"/>
        <v>2539.6873152709363</v>
      </c>
      <c r="M49" s="15">
        <f t="shared" si="21"/>
        <v>2830.9288537324746</v>
      </c>
      <c r="N49" s="10"/>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37">
    <cfRule type="top10" dxfId="1077" priority="105" bottom="1" rank="1"/>
    <cfRule type="top10" dxfId="1076" priority="106" rank="1"/>
  </conditionalFormatting>
  <conditionalFormatting sqref="C5:C37">
    <cfRule type="top10" dxfId="1075" priority="25" bottom="1" rank="1"/>
    <cfRule type="top10" dxfId="1074" priority="26" rank="1"/>
  </conditionalFormatting>
  <conditionalFormatting sqref="D5:D37">
    <cfRule type="top10" dxfId="1073" priority="23" bottom="1" rank="1"/>
    <cfRule type="top10" dxfId="1072" priority="24" rank="1"/>
  </conditionalFormatting>
  <conditionalFormatting sqref="E5:E37">
    <cfRule type="top10" dxfId="1071" priority="21" bottom="1" rank="1"/>
    <cfRule type="top10" dxfId="1070" priority="22" rank="1"/>
  </conditionalFormatting>
  <conditionalFormatting sqref="F5:F37">
    <cfRule type="top10" dxfId="1069" priority="19" bottom="1" rank="1"/>
    <cfRule type="top10" dxfId="1068" priority="20" rank="1"/>
  </conditionalFormatting>
  <conditionalFormatting sqref="G5:G37">
    <cfRule type="top10" dxfId="1067" priority="17" bottom="1" rank="1"/>
    <cfRule type="top10" dxfId="1066" priority="18" rank="1"/>
  </conditionalFormatting>
  <conditionalFormatting sqref="H5:H37">
    <cfRule type="top10" dxfId="1065" priority="15" bottom="1" rank="1"/>
    <cfRule type="top10" dxfId="1064" priority="16" rank="1"/>
  </conditionalFormatting>
  <conditionalFormatting sqref="I5:I37">
    <cfRule type="top10" dxfId="1063" priority="13" bottom="1" rank="1"/>
    <cfRule type="top10" dxfId="1062" priority="14" rank="1"/>
  </conditionalFormatting>
  <conditionalFormatting sqref="J5:J37">
    <cfRule type="top10" dxfId="1061" priority="11" bottom="1" rank="1"/>
    <cfRule type="top10" dxfId="1060" priority="12" rank="1"/>
  </conditionalFormatting>
  <conditionalFormatting sqref="K5:K37">
    <cfRule type="top10" dxfId="1059" priority="9" bottom="1" rank="1"/>
    <cfRule type="top10" dxfId="1058" priority="10" rank="1"/>
  </conditionalFormatting>
  <conditionalFormatting sqref="L5:L37">
    <cfRule type="top10" dxfId="1057" priority="7" bottom="1" rank="1"/>
    <cfRule type="top10" dxfId="1056" priority="8" rank="1"/>
  </conditionalFormatting>
  <conditionalFormatting sqref="M5:M37">
    <cfRule type="top10" dxfId="1055" priority="5" bottom="1" rank="1"/>
    <cfRule type="top10" dxfId="1054" priority="6" rank="1"/>
  </conditionalFormatting>
  <conditionalFormatting sqref="N5:N37">
    <cfRule type="top10" dxfId="1053" priority="3" bottom="1" rank="1"/>
    <cfRule type="top10" dxfId="1052" priority="4"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1"/>
  <dimension ref="A1:AJ122"/>
  <sheetViews>
    <sheetView zoomScale="75" zoomScaleNormal="75" workbookViewId="0">
      <pane xSplit="1" ySplit="4" topLeftCell="B53" activePane="bottomRight" state="frozen"/>
      <selection activeCell="C149" sqref="C149:O149"/>
      <selection pane="topRight" activeCell="C149" sqref="C149:O149"/>
      <selection pane="bottomLeft" activeCell="C149" sqref="C149:O149"/>
      <selection pane="bottomRight" activeCell="N68" sqref="N68:N69"/>
    </sheetView>
  </sheetViews>
  <sheetFormatPr defaultRowHeight="12.75" x14ac:dyDescent="0.2"/>
  <cols>
    <col min="1" max="1" width="9.85546875" style="148" bestFit="1" customWidth="1"/>
    <col min="2" max="13" width="7.7109375" style="3" customWidth="1"/>
    <col min="14" max="14" width="9.140625" style="103" bestFit="1" customWidth="1"/>
    <col min="15" max="15" width="9.42578125" bestFit="1" customWidth="1"/>
    <col min="16" max="36" width="9.140625" style="10"/>
  </cols>
  <sheetData>
    <row r="1" spans="1:27" ht="16.5" thickBot="1" x14ac:dyDescent="0.3">
      <c r="A1" s="252" t="s">
        <v>33</v>
      </c>
      <c r="B1" s="253"/>
      <c r="C1" s="253"/>
      <c r="D1" s="253"/>
      <c r="E1" s="254"/>
      <c r="F1" s="254"/>
      <c r="G1" s="254"/>
      <c r="H1" s="254"/>
      <c r="I1" s="254"/>
      <c r="J1" s="254"/>
      <c r="K1" s="254"/>
      <c r="L1" s="254"/>
      <c r="M1" s="254"/>
      <c r="N1" s="255"/>
    </row>
    <row r="2" spans="1:27" ht="13.5" thickBot="1" x14ac:dyDescent="0.25">
      <c r="A2" s="150" t="s">
        <v>142</v>
      </c>
      <c r="B2" s="40" t="s">
        <v>175</v>
      </c>
      <c r="C2" s="37" t="s">
        <v>474</v>
      </c>
      <c r="D2" s="38"/>
      <c r="E2" s="58"/>
      <c r="F2" s="68"/>
      <c r="G2" s="247" t="s">
        <v>80</v>
      </c>
      <c r="H2" s="247"/>
      <c r="I2" s="69"/>
      <c r="J2" s="73"/>
      <c r="K2" s="73"/>
      <c r="L2" s="73"/>
      <c r="M2" s="73"/>
      <c r="N2" s="165"/>
    </row>
    <row r="3" spans="1:27" ht="13.5" thickBot="1" x14ac:dyDescent="0.25">
      <c r="A3" s="151"/>
      <c r="B3" s="41" t="s">
        <v>176</v>
      </c>
      <c r="C3" s="36" t="s">
        <v>475</v>
      </c>
      <c r="D3" s="39"/>
      <c r="E3" s="41" t="s">
        <v>78</v>
      </c>
      <c r="F3" s="65">
        <v>95.000000000000014</v>
      </c>
      <c r="G3" s="17"/>
      <c r="H3" s="66" t="s">
        <v>81</v>
      </c>
      <c r="I3" s="67">
        <v>28.956000000000003</v>
      </c>
      <c r="J3" s="22"/>
      <c r="K3" s="22"/>
      <c r="L3" s="22"/>
      <c r="M3" s="22"/>
      <c r="N3" s="39"/>
    </row>
    <row r="4" spans="1:27" ht="15.75" thickBot="1" x14ac:dyDescent="0.3">
      <c r="A4" s="149"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c r="P4" s="27"/>
      <c r="Q4" s="27"/>
      <c r="R4" s="27"/>
      <c r="S4" s="27"/>
      <c r="T4" s="27"/>
      <c r="U4" s="27"/>
      <c r="V4" s="27"/>
      <c r="W4" s="27"/>
      <c r="X4" s="27"/>
      <c r="Y4" s="27"/>
      <c r="Z4" s="27"/>
      <c r="AA4" s="27"/>
    </row>
    <row r="5" spans="1:27" ht="14.25" x14ac:dyDescent="0.2">
      <c r="A5" s="178">
        <v>1959</v>
      </c>
      <c r="B5" s="15"/>
      <c r="C5" s="15"/>
      <c r="D5" s="15"/>
      <c r="E5" s="15"/>
      <c r="F5" s="15"/>
      <c r="G5" s="42"/>
      <c r="H5" s="15"/>
      <c r="I5" s="15"/>
      <c r="J5" s="15"/>
      <c r="K5" s="42"/>
      <c r="L5" s="15"/>
      <c r="M5" s="15">
        <v>699.26199999999994</v>
      </c>
      <c r="N5" s="173" t="s">
        <v>60</v>
      </c>
      <c r="O5" s="144"/>
    </row>
    <row r="6" spans="1:27" ht="14.25" x14ac:dyDescent="0.2">
      <c r="A6" s="178">
        <v>1960</v>
      </c>
      <c r="B6" s="15">
        <v>75.691999999999993</v>
      </c>
      <c r="C6" s="15">
        <v>42.926000000000002</v>
      </c>
      <c r="D6" s="15">
        <v>123.952</v>
      </c>
      <c r="E6" s="15">
        <v>225.04397460000001</v>
      </c>
      <c r="F6" s="15">
        <v>281.178</v>
      </c>
      <c r="G6" s="15">
        <v>240.53800000000001</v>
      </c>
      <c r="H6" s="15">
        <v>158.75</v>
      </c>
      <c r="I6" s="15"/>
      <c r="J6" s="15"/>
      <c r="K6" s="15"/>
      <c r="L6" s="15"/>
      <c r="M6" s="15">
        <v>656.59</v>
      </c>
      <c r="N6" s="174" t="s">
        <v>60</v>
      </c>
      <c r="O6" s="144"/>
    </row>
    <row r="7" spans="1:27" x14ac:dyDescent="0.2">
      <c r="A7" s="178">
        <v>1961</v>
      </c>
      <c r="B7" s="15">
        <v>29.972000000000001</v>
      </c>
      <c r="C7" s="15">
        <v>5.08</v>
      </c>
      <c r="D7" s="15">
        <v>36.067999999999998</v>
      </c>
      <c r="E7" s="15">
        <v>216.40802540000001</v>
      </c>
      <c r="F7" s="15">
        <v>90.677999999999997</v>
      </c>
      <c r="G7" s="15">
        <v>194.31</v>
      </c>
      <c r="H7" s="15">
        <v>193.80199999999999</v>
      </c>
      <c r="I7" s="15">
        <v>336.80399999999997</v>
      </c>
      <c r="J7" s="15"/>
      <c r="K7" s="15"/>
      <c r="L7" s="15"/>
      <c r="M7" s="15"/>
      <c r="N7" s="174" t="s">
        <v>60</v>
      </c>
    </row>
    <row r="8" spans="1:27" x14ac:dyDescent="0.2">
      <c r="A8" s="178">
        <v>1962</v>
      </c>
      <c r="B8" s="15"/>
      <c r="C8" s="15"/>
      <c r="D8" s="15"/>
      <c r="E8" s="15"/>
      <c r="F8" s="15"/>
      <c r="G8" s="15"/>
      <c r="H8" s="15"/>
      <c r="I8" s="15"/>
      <c r="J8" s="15"/>
      <c r="K8" s="15"/>
      <c r="L8" s="15"/>
      <c r="M8" s="15"/>
      <c r="N8" s="174" t="s">
        <v>60</v>
      </c>
    </row>
    <row r="9" spans="1:27" x14ac:dyDescent="0.2">
      <c r="A9" s="178">
        <v>1963</v>
      </c>
      <c r="B9" s="15"/>
      <c r="C9" s="15"/>
      <c r="D9" s="15"/>
      <c r="E9" s="15">
        <v>120.904</v>
      </c>
      <c r="F9" s="15">
        <v>334.26400000000001</v>
      </c>
      <c r="G9" s="15">
        <v>188.976</v>
      </c>
      <c r="H9" s="15">
        <v>236.982</v>
      </c>
      <c r="I9" s="15">
        <v>356.36200000000002</v>
      </c>
      <c r="J9" s="15">
        <v>167.89400000000001</v>
      </c>
      <c r="K9" s="15">
        <v>227.83799999999999</v>
      </c>
      <c r="L9" s="15">
        <v>227.83799999999999</v>
      </c>
      <c r="M9" s="15">
        <v>227.83799999999999</v>
      </c>
      <c r="N9" s="174" t="s">
        <v>60</v>
      </c>
    </row>
    <row r="10" spans="1:27" x14ac:dyDescent="0.2">
      <c r="A10" s="178">
        <v>1964</v>
      </c>
      <c r="B10" s="15"/>
      <c r="C10" s="15"/>
      <c r="D10" s="15"/>
      <c r="E10" s="15"/>
      <c r="F10" s="15"/>
      <c r="G10" s="15"/>
      <c r="H10" s="15"/>
      <c r="I10" s="15"/>
      <c r="J10" s="15"/>
      <c r="K10" s="15"/>
      <c r="L10" s="15"/>
      <c r="M10" s="15"/>
      <c r="N10" s="174" t="s">
        <v>60</v>
      </c>
    </row>
    <row r="11" spans="1:27" x14ac:dyDescent="0.2">
      <c r="A11" s="178">
        <v>1965</v>
      </c>
      <c r="B11" s="15"/>
      <c r="C11" s="15">
        <v>38.862000000000009</v>
      </c>
      <c r="D11" s="15"/>
      <c r="E11" s="15"/>
      <c r="F11" s="15">
        <v>287.78199999999993</v>
      </c>
      <c r="G11" s="15">
        <v>84.328000000000003</v>
      </c>
      <c r="H11" s="15">
        <v>80.771999999999977</v>
      </c>
      <c r="I11" s="15">
        <v>292.608</v>
      </c>
      <c r="J11" s="15">
        <v>249.17400000000001</v>
      </c>
      <c r="K11" s="15">
        <v>408.178</v>
      </c>
      <c r="L11" s="15">
        <v>562.61</v>
      </c>
      <c r="M11" s="15">
        <v>154.94</v>
      </c>
      <c r="N11" s="174" t="s">
        <v>60</v>
      </c>
      <c r="P11" s="13"/>
    </row>
    <row r="12" spans="1:27" x14ac:dyDescent="0.2">
      <c r="A12" s="178">
        <v>1966</v>
      </c>
      <c r="B12" s="15">
        <v>70.612000000000009</v>
      </c>
      <c r="C12" s="15">
        <v>30.48</v>
      </c>
      <c r="D12" s="15">
        <v>47.497999999999998</v>
      </c>
      <c r="E12" s="15"/>
      <c r="F12" s="15"/>
      <c r="G12" s="15"/>
      <c r="H12" s="15"/>
      <c r="I12" s="15"/>
      <c r="J12" s="15"/>
      <c r="K12" s="15"/>
      <c r="L12" s="15"/>
      <c r="M12" s="15"/>
      <c r="N12" s="174" t="s">
        <v>60</v>
      </c>
      <c r="P12" s="13"/>
    </row>
    <row r="13" spans="1:27" x14ac:dyDescent="0.2">
      <c r="A13" s="178">
        <v>1967</v>
      </c>
      <c r="B13" s="15"/>
      <c r="C13" s="15"/>
      <c r="D13" s="15"/>
      <c r="E13" s="15"/>
      <c r="F13" s="15"/>
      <c r="G13" s="15"/>
      <c r="H13" s="15"/>
      <c r="I13" s="15"/>
      <c r="J13" s="15"/>
      <c r="K13" s="15"/>
      <c r="L13" s="15"/>
      <c r="M13" s="15"/>
      <c r="N13" s="174" t="s">
        <v>60</v>
      </c>
      <c r="P13" s="13"/>
    </row>
    <row r="14" spans="1:27" x14ac:dyDescent="0.2">
      <c r="A14" s="178">
        <v>1968</v>
      </c>
      <c r="B14" s="15">
        <v>3.556</v>
      </c>
      <c r="C14" s="15">
        <v>71.12</v>
      </c>
      <c r="D14" s="15">
        <v>48.006000000000014</v>
      </c>
      <c r="E14" s="15">
        <v>14.224</v>
      </c>
      <c r="F14" s="15"/>
      <c r="G14" s="15"/>
      <c r="H14" s="15"/>
      <c r="I14" s="15"/>
      <c r="J14" s="15"/>
      <c r="K14" s="15"/>
      <c r="L14" s="15"/>
      <c r="M14" s="15"/>
      <c r="N14" s="174" t="s">
        <v>60</v>
      </c>
      <c r="P14" s="13"/>
    </row>
    <row r="15" spans="1:27" x14ac:dyDescent="0.2">
      <c r="A15" s="178">
        <v>1969</v>
      </c>
      <c r="B15" s="15">
        <v>52.577999999999996</v>
      </c>
      <c r="C15" s="15">
        <v>34.036000000000008</v>
      </c>
      <c r="D15" s="15">
        <v>26.416</v>
      </c>
      <c r="E15" s="15">
        <v>67.055999999999983</v>
      </c>
      <c r="F15" s="15">
        <v>223.52</v>
      </c>
      <c r="G15" s="15">
        <v>169.67199999999994</v>
      </c>
      <c r="H15" s="15">
        <v>354.33</v>
      </c>
      <c r="I15" s="15">
        <v>39.878</v>
      </c>
      <c r="J15" s="15"/>
      <c r="K15" s="15">
        <v>330.2</v>
      </c>
      <c r="L15" s="15">
        <v>386.84199999999993</v>
      </c>
      <c r="M15" s="15">
        <v>291.08399999999995</v>
      </c>
      <c r="N15" s="42" t="s">
        <v>60</v>
      </c>
      <c r="P15" s="13"/>
    </row>
    <row r="16" spans="1:27" x14ac:dyDescent="0.2">
      <c r="A16" s="178">
        <v>1970</v>
      </c>
      <c r="B16" s="15">
        <v>249.17399999999995</v>
      </c>
      <c r="C16" s="15" t="s">
        <v>60</v>
      </c>
      <c r="D16" s="15" t="s">
        <v>60</v>
      </c>
      <c r="E16" s="15" t="s">
        <v>60</v>
      </c>
      <c r="F16" s="15" t="s">
        <v>60</v>
      </c>
      <c r="G16" s="15" t="s">
        <v>60</v>
      </c>
      <c r="H16" s="15" t="s">
        <v>60</v>
      </c>
      <c r="I16" s="15" t="s">
        <v>60</v>
      </c>
      <c r="J16" s="15" t="s">
        <v>60</v>
      </c>
      <c r="K16" s="15" t="s">
        <v>60</v>
      </c>
      <c r="L16" s="15" t="s">
        <v>60</v>
      </c>
      <c r="M16" s="15" t="s">
        <v>60</v>
      </c>
      <c r="N16" s="42" t="s">
        <v>60</v>
      </c>
      <c r="P16" s="13"/>
    </row>
    <row r="17" spans="1:16" x14ac:dyDescent="0.2">
      <c r="A17" s="178">
        <v>1971</v>
      </c>
      <c r="B17" s="15">
        <v>102.36200000000002</v>
      </c>
      <c r="C17" s="15">
        <v>35.305999999999997</v>
      </c>
      <c r="D17" s="15">
        <v>54.356000000000002</v>
      </c>
      <c r="E17" s="15">
        <v>9.3979999999999997</v>
      </c>
      <c r="F17" s="15">
        <v>193.04000000000002</v>
      </c>
      <c r="G17" s="15">
        <v>251.46</v>
      </c>
      <c r="H17" s="15">
        <v>287.02000000000004</v>
      </c>
      <c r="I17" s="15">
        <v>175.26000000000002</v>
      </c>
      <c r="J17" s="15">
        <v>187.95999999999998</v>
      </c>
      <c r="K17" s="15">
        <v>180.34000000000003</v>
      </c>
      <c r="L17" s="15" t="s">
        <v>60</v>
      </c>
      <c r="M17" s="15">
        <v>27.939999999999998</v>
      </c>
      <c r="N17" s="42" t="str">
        <f t="shared" ref="N17:N69" si="0">IF(COUNT(B17:M17)=12,SUM(B17:M17),"")</f>
        <v/>
      </c>
      <c r="P17" s="13"/>
    </row>
    <row r="18" spans="1:16" ht="14.25" x14ac:dyDescent="0.2">
      <c r="A18" s="178">
        <v>1972</v>
      </c>
      <c r="B18" s="15">
        <v>210.82</v>
      </c>
      <c r="C18" s="15">
        <v>25.399999999999995</v>
      </c>
      <c r="D18" s="15">
        <v>38.099999999999994</v>
      </c>
      <c r="E18" s="15">
        <v>149.86000000000001</v>
      </c>
      <c r="F18" s="15">
        <v>119.38000000000002</v>
      </c>
      <c r="G18" s="15">
        <v>360.68</v>
      </c>
      <c r="H18" s="15">
        <v>60.96</v>
      </c>
      <c r="I18" s="15">
        <v>111.76</v>
      </c>
      <c r="J18" s="15">
        <v>205.73999999999998</v>
      </c>
      <c r="K18" s="15">
        <v>375.92</v>
      </c>
      <c r="L18" s="15">
        <v>124.46000000000002</v>
      </c>
      <c r="M18" s="15">
        <v>109.21999999999998</v>
      </c>
      <c r="N18" s="42">
        <f t="shared" si="0"/>
        <v>1892.3000000000002</v>
      </c>
      <c r="O18" s="144">
        <f t="shared" ref="O18:O64" si="1">RANK(N18,N$5:N$73,0)</f>
        <v>41</v>
      </c>
      <c r="P18" s="13"/>
    </row>
    <row r="19" spans="1:16" ht="14.25" x14ac:dyDescent="0.2">
      <c r="A19" s="178">
        <v>1973</v>
      </c>
      <c r="B19" s="15">
        <v>15.239999999999998</v>
      </c>
      <c r="C19" s="15">
        <v>27.939999999999998</v>
      </c>
      <c r="D19" s="15">
        <v>2.54</v>
      </c>
      <c r="E19" s="15">
        <v>101.6</v>
      </c>
      <c r="F19" s="15">
        <v>200.66</v>
      </c>
      <c r="G19" s="15">
        <v>292.10000000000002</v>
      </c>
      <c r="H19" s="15">
        <v>172.72</v>
      </c>
      <c r="I19" s="15">
        <v>256.53999999999996</v>
      </c>
      <c r="J19" s="15">
        <v>233.67999999999995</v>
      </c>
      <c r="K19" s="15">
        <v>330.2000000000001</v>
      </c>
      <c r="L19" s="15">
        <v>444.50000000000006</v>
      </c>
      <c r="M19" s="15">
        <v>129.54</v>
      </c>
      <c r="N19" s="42">
        <f t="shared" si="0"/>
        <v>2207.2600000000002</v>
      </c>
      <c r="O19" s="144">
        <f t="shared" si="1"/>
        <v>23</v>
      </c>
      <c r="P19" s="13"/>
    </row>
    <row r="20" spans="1:16" ht="14.25" x14ac:dyDescent="0.2">
      <c r="A20" s="178">
        <v>1974</v>
      </c>
      <c r="B20" s="15">
        <v>12.7</v>
      </c>
      <c r="C20" s="15">
        <v>17.78</v>
      </c>
      <c r="D20" s="15">
        <v>20.32</v>
      </c>
      <c r="E20" s="15">
        <v>66.040000000000006</v>
      </c>
      <c r="F20" s="15">
        <v>127.00000000000001</v>
      </c>
      <c r="G20" s="15">
        <v>200.66000000000003</v>
      </c>
      <c r="H20" s="15">
        <v>375.91999999999996</v>
      </c>
      <c r="I20" s="15">
        <v>154.94</v>
      </c>
      <c r="J20" s="15">
        <v>223.52</v>
      </c>
      <c r="K20" s="15">
        <v>391.16</v>
      </c>
      <c r="L20" s="15">
        <v>505.46000000000004</v>
      </c>
      <c r="M20" s="15">
        <v>55.879999999999988</v>
      </c>
      <c r="N20" s="42">
        <f t="shared" si="0"/>
        <v>2151.38</v>
      </c>
      <c r="O20" s="144">
        <f t="shared" si="1"/>
        <v>27</v>
      </c>
      <c r="P20" s="13"/>
    </row>
    <row r="21" spans="1:16" ht="14.25" x14ac:dyDescent="0.2">
      <c r="A21" s="178">
        <v>1975</v>
      </c>
      <c r="B21" s="15">
        <v>12.7</v>
      </c>
      <c r="C21" s="15">
        <v>22.86</v>
      </c>
      <c r="D21" s="15">
        <v>22.86</v>
      </c>
      <c r="E21" s="15">
        <v>25.4</v>
      </c>
      <c r="F21" s="15">
        <v>251.46000000000004</v>
      </c>
      <c r="G21" s="15">
        <v>198.12</v>
      </c>
      <c r="H21" s="15">
        <v>264.15999999999997</v>
      </c>
      <c r="I21" s="15">
        <v>378.46</v>
      </c>
      <c r="J21" s="15">
        <v>314.95999999999998</v>
      </c>
      <c r="K21" s="15">
        <v>464.82</v>
      </c>
      <c r="L21" s="15">
        <v>358.1400000000001</v>
      </c>
      <c r="M21" s="15">
        <v>480.06</v>
      </c>
      <c r="N21" s="42">
        <f t="shared" si="0"/>
        <v>2794</v>
      </c>
      <c r="O21" s="144">
        <f t="shared" si="1"/>
        <v>7</v>
      </c>
      <c r="P21" s="13"/>
    </row>
    <row r="22" spans="1:16" ht="14.25" x14ac:dyDescent="0.2">
      <c r="A22" s="178">
        <v>1976</v>
      </c>
      <c r="B22" s="15">
        <v>43.18</v>
      </c>
      <c r="C22" s="15">
        <v>17.78</v>
      </c>
      <c r="D22" s="15">
        <v>7.62</v>
      </c>
      <c r="E22" s="15">
        <v>236.21999999999997</v>
      </c>
      <c r="F22" s="15">
        <v>200.66000000000003</v>
      </c>
      <c r="G22" s="15">
        <v>246.38000000000002</v>
      </c>
      <c r="H22" s="15">
        <v>152.4</v>
      </c>
      <c r="I22" s="15">
        <v>185.42</v>
      </c>
      <c r="J22" s="15">
        <v>215.9</v>
      </c>
      <c r="K22" s="15">
        <v>261.62000000000006</v>
      </c>
      <c r="L22" s="15">
        <v>175.26</v>
      </c>
      <c r="M22" s="15">
        <v>76.2</v>
      </c>
      <c r="N22" s="42">
        <f t="shared" si="0"/>
        <v>1818.6400000000003</v>
      </c>
      <c r="O22" s="144">
        <f t="shared" si="1"/>
        <v>44</v>
      </c>
      <c r="P22" s="13"/>
    </row>
    <row r="23" spans="1:16" ht="14.25" x14ac:dyDescent="0.2">
      <c r="A23" s="178">
        <v>1977</v>
      </c>
      <c r="B23" s="15">
        <v>20.319999999999997</v>
      </c>
      <c r="C23" s="15">
        <v>12.7</v>
      </c>
      <c r="D23" s="15">
        <v>2.54</v>
      </c>
      <c r="E23" s="15">
        <v>17.78</v>
      </c>
      <c r="F23" s="15">
        <v>228.60000000000002</v>
      </c>
      <c r="G23" s="15">
        <v>193.04</v>
      </c>
      <c r="H23" s="15">
        <v>114.3</v>
      </c>
      <c r="I23" s="15">
        <v>396.24</v>
      </c>
      <c r="J23" s="15">
        <v>317.5</v>
      </c>
      <c r="K23" s="15">
        <v>160.02000000000001</v>
      </c>
      <c r="L23" s="15">
        <v>111.76</v>
      </c>
      <c r="M23" s="15">
        <v>58.419999999999987</v>
      </c>
      <c r="N23" s="42">
        <f t="shared" si="0"/>
        <v>1633.22</v>
      </c>
      <c r="O23" s="144">
        <f t="shared" si="1"/>
        <v>46</v>
      </c>
      <c r="P23" s="13"/>
    </row>
    <row r="24" spans="1:16" ht="14.25" x14ac:dyDescent="0.2">
      <c r="A24" s="178">
        <v>1978</v>
      </c>
      <c r="B24" s="15">
        <v>78.740000000000023</v>
      </c>
      <c r="C24" s="15">
        <v>17.78</v>
      </c>
      <c r="D24" s="15">
        <v>73.660000000000011</v>
      </c>
      <c r="E24" s="15">
        <v>233.68</v>
      </c>
      <c r="F24" s="15">
        <v>149.86000000000001</v>
      </c>
      <c r="G24" s="15">
        <v>144.78000000000003</v>
      </c>
      <c r="H24" s="15">
        <v>251.46000000000004</v>
      </c>
      <c r="I24" s="15">
        <v>254.00000000000003</v>
      </c>
      <c r="J24" s="15">
        <v>213.36</v>
      </c>
      <c r="K24" s="15">
        <v>213.36</v>
      </c>
      <c r="L24" s="15">
        <v>360.68000000000006</v>
      </c>
      <c r="M24" s="15">
        <v>38.099999999999994</v>
      </c>
      <c r="N24" s="42">
        <f t="shared" si="0"/>
        <v>2029.4600000000003</v>
      </c>
      <c r="O24" s="144">
        <f t="shared" si="1"/>
        <v>34</v>
      </c>
      <c r="P24" s="13"/>
    </row>
    <row r="25" spans="1:16" ht="14.25" x14ac:dyDescent="0.2">
      <c r="A25" s="178">
        <v>1979</v>
      </c>
      <c r="B25" s="15">
        <v>10.16</v>
      </c>
      <c r="C25" s="15">
        <v>48.26</v>
      </c>
      <c r="D25" s="15">
        <v>5.08</v>
      </c>
      <c r="E25" s="15">
        <v>200.66000000000003</v>
      </c>
      <c r="F25" s="15">
        <v>271.78000000000003</v>
      </c>
      <c r="G25" s="15">
        <v>248.92000000000002</v>
      </c>
      <c r="H25" s="15">
        <v>193.04000000000002</v>
      </c>
      <c r="I25" s="15">
        <v>185.42</v>
      </c>
      <c r="J25" s="15">
        <v>264.16000000000003</v>
      </c>
      <c r="K25" s="15">
        <v>226.06</v>
      </c>
      <c r="L25" s="15">
        <v>307.33999999999997</v>
      </c>
      <c r="M25" s="15">
        <v>154.94000000000003</v>
      </c>
      <c r="N25" s="42">
        <f t="shared" si="0"/>
        <v>2115.8200000000002</v>
      </c>
      <c r="O25" s="144">
        <f t="shared" si="1"/>
        <v>28</v>
      </c>
      <c r="P25" s="13"/>
    </row>
    <row r="26" spans="1:16" ht="14.25" x14ac:dyDescent="0.2">
      <c r="A26" s="178">
        <v>1980</v>
      </c>
      <c r="B26" s="15">
        <v>162.56</v>
      </c>
      <c r="C26" s="15">
        <v>63.499999999999993</v>
      </c>
      <c r="D26" s="15">
        <v>5.08</v>
      </c>
      <c r="E26" s="15">
        <v>91.440000000000012</v>
      </c>
      <c r="F26" s="15">
        <v>210.81999999999996</v>
      </c>
      <c r="G26" s="15">
        <v>218.44000000000003</v>
      </c>
      <c r="H26" s="15">
        <v>274.32</v>
      </c>
      <c r="I26" s="15">
        <v>231.13999999999996</v>
      </c>
      <c r="J26" s="15">
        <v>137.16</v>
      </c>
      <c r="K26" s="15">
        <v>243.84000000000006</v>
      </c>
      <c r="L26" s="15">
        <v>309.88000000000005</v>
      </c>
      <c r="M26" s="15">
        <v>208.28000000000003</v>
      </c>
      <c r="N26" s="42">
        <f t="shared" si="0"/>
        <v>2156.4600000000005</v>
      </c>
      <c r="O26" s="144">
        <f t="shared" si="1"/>
        <v>26</v>
      </c>
      <c r="P26" s="13"/>
    </row>
    <row r="27" spans="1:16" ht="14.25" x14ac:dyDescent="0.2">
      <c r="A27" s="178">
        <v>1981</v>
      </c>
      <c r="B27" s="15">
        <v>200.66</v>
      </c>
      <c r="C27" s="15">
        <v>43.18</v>
      </c>
      <c r="D27" s="15">
        <v>86.360000000000014</v>
      </c>
      <c r="E27" s="15">
        <v>350.52000000000004</v>
      </c>
      <c r="F27" s="15">
        <v>312.41999999999996</v>
      </c>
      <c r="G27" s="15">
        <v>330.20000000000005</v>
      </c>
      <c r="H27" s="15">
        <v>269.23999999999995</v>
      </c>
      <c r="I27" s="15">
        <v>264.16000000000003</v>
      </c>
      <c r="J27" s="15">
        <v>91.44</v>
      </c>
      <c r="K27" s="15">
        <v>203.20000000000002</v>
      </c>
      <c r="L27" s="15">
        <v>726.43999999999994</v>
      </c>
      <c r="M27" s="15">
        <v>251.46</v>
      </c>
      <c r="N27" s="42">
        <f t="shared" si="0"/>
        <v>3129.28</v>
      </c>
      <c r="O27" s="144">
        <f t="shared" si="1"/>
        <v>3</v>
      </c>
      <c r="P27" s="13"/>
    </row>
    <row r="28" spans="1:16" ht="14.25" x14ac:dyDescent="0.2">
      <c r="A28" s="178">
        <v>1982</v>
      </c>
      <c r="B28" s="15">
        <v>172.72</v>
      </c>
      <c r="C28" s="15">
        <v>30.479999999999997</v>
      </c>
      <c r="D28" s="15">
        <v>30.48</v>
      </c>
      <c r="E28" s="15">
        <v>137.16000000000003</v>
      </c>
      <c r="F28" s="15">
        <v>264.15999999999997</v>
      </c>
      <c r="G28" s="15">
        <v>251.46</v>
      </c>
      <c r="H28" s="15">
        <v>269.24000000000007</v>
      </c>
      <c r="I28" s="15">
        <v>203.2</v>
      </c>
      <c r="J28" s="15">
        <v>236.22000000000003</v>
      </c>
      <c r="K28" s="15">
        <v>337.82000000000011</v>
      </c>
      <c r="L28" s="15">
        <v>119.38000000000001</v>
      </c>
      <c r="M28" s="15">
        <v>20.32</v>
      </c>
      <c r="N28" s="42">
        <f t="shared" si="0"/>
        <v>2072.6400000000003</v>
      </c>
      <c r="O28" s="144">
        <f t="shared" si="1"/>
        <v>32</v>
      </c>
      <c r="P28" s="13"/>
    </row>
    <row r="29" spans="1:16" ht="14.25" x14ac:dyDescent="0.2">
      <c r="A29" s="178">
        <v>1983</v>
      </c>
      <c r="B29" s="15">
        <v>30.48</v>
      </c>
      <c r="C29" s="15">
        <v>12.7</v>
      </c>
      <c r="D29" s="15">
        <v>5.08</v>
      </c>
      <c r="E29" s="15">
        <v>152.39999999999998</v>
      </c>
      <c r="F29" s="15">
        <v>279.40000000000003</v>
      </c>
      <c r="G29" s="15">
        <v>269.24</v>
      </c>
      <c r="H29" s="15">
        <v>210.81999999999996</v>
      </c>
      <c r="I29" s="15">
        <v>284.48</v>
      </c>
      <c r="J29" s="15">
        <v>198.12000000000003</v>
      </c>
      <c r="K29" s="15">
        <v>325.12000000000006</v>
      </c>
      <c r="L29" s="15">
        <v>314.96000000000004</v>
      </c>
      <c r="M29" s="15">
        <v>236.22</v>
      </c>
      <c r="N29" s="42">
        <f t="shared" si="0"/>
        <v>2319.02</v>
      </c>
      <c r="O29" s="144">
        <f t="shared" si="1"/>
        <v>19</v>
      </c>
      <c r="P29" s="13"/>
    </row>
    <row r="30" spans="1:16" ht="14.25" x14ac:dyDescent="0.2">
      <c r="A30" s="178">
        <v>1984</v>
      </c>
      <c r="B30" s="15">
        <v>48.26</v>
      </c>
      <c r="C30" s="15">
        <v>50.8</v>
      </c>
      <c r="D30" s="15">
        <v>12.7</v>
      </c>
      <c r="E30" s="15">
        <v>58.419999999999995</v>
      </c>
      <c r="F30" s="15">
        <v>266.7</v>
      </c>
      <c r="G30" s="15">
        <v>248.92</v>
      </c>
      <c r="H30" s="15">
        <v>96.519999999999982</v>
      </c>
      <c r="I30" s="15">
        <v>342.90000000000009</v>
      </c>
      <c r="J30" s="15">
        <v>116.84000000000002</v>
      </c>
      <c r="K30" s="15">
        <v>241.30000000000004</v>
      </c>
      <c r="L30" s="15">
        <v>406.4</v>
      </c>
      <c r="M30" s="15">
        <v>83.82</v>
      </c>
      <c r="N30" s="42">
        <f t="shared" si="0"/>
        <v>1973.5799999999997</v>
      </c>
      <c r="O30" s="144">
        <f t="shared" si="1"/>
        <v>37</v>
      </c>
      <c r="P30" s="13"/>
    </row>
    <row r="31" spans="1:16" ht="14.25" x14ac:dyDescent="0.2">
      <c r="A31" s="178">
        <v>1985</v>
      </c>
      <c r="B31" s="15">
        <v>129.54</v>
      </c>
      <c r="C31" s="15">
        <v>25.4</v>
      </c>
      <c r="D31" s="15">
        <v>20.319999999999997</v>
      </c>
      <c r="E31" s="15">
        <v>12.7</v>
      </c>
      <c r="F31" s="15">
        <v>241.29999999999998</v>
      </c>
      <c r="G31" s="15">
        <v>218.44</v>
      </c>
      <c r="H31" s="15">
        <v>302.26000000000005</v>
      </c>
      <c r="I31" s="15">
        <v>218.44</v>
      </c>
      <c r="J31" s="15">
        <v>213.35999999999996</v>
      </c>
      <c r="K31" s="15">
        <v>320.04000000000019</v>
      </c>
      <c r="L31" s="15">
        <v>231.14000000000004</v>
      </c>
      <c r="M31" s="15">
        <v>401.32000000000005</v>
      </c>
      <c r="N31" s="42">
        <f t="shared" si="0"/>
        <v>2334.2600000000002</v>
      </c>
      <c r="O31" s="144">
        <f t="shared" si="1"/>
        <v>18</v>
      </c>
      <c r="P31" s="13"/>
    </row>
    <row r="32" spans="1:16" ht="14.25" x14ac:dyDescent="0.2">
      <c r="A32" s="178">
        <v>1986</v>
      </c>
      <c r="B32" s="15">
        <v>43.179999999999993</v>
      </c>
      <c r="C32" s="15">
        <v>22.86</v>
      </c>
      <c r="D32" s="15">
        <v>17.78</v>
      </c>
      <c r="E32" s="15">
        <v>208.27999999999997</v>
      </c>
      <c r="F32" s="15">
        <v>127.00000000000001</v>
      </c>
      <c r="G32" s="15">
        <v>210.82000000000005</v>
      </c>
      <c r="H32" s="15">
        <v>187.95999999999998</v>
      </c>
      <c r="I32" s="15">
        <v>210.81999999999994</v>
      </c>
      <c r="J32" s="15">
        <v>248.91999999999996</v>
      </c>
      <c r="K32" s="15">
        <v>424.17999999999995</v>
      </c>
      <c r="L32" s="15">
        <v>127.00000000000001</v>
      </c>
      <c r="M32" s="15">
        <v>127.00000000000001</v>
      </c>
      <c r="N32" s="42">
        <f t="shared" si="0"/>
        <v>1955.7999999999997</v>
      </c>
      <c r="O32" s="144">
        <f t="shared" si="1"/>
        <v>38</v>
      </c>
      <c r="P32" s="13"/>
    </row>
    <row r="33" spans="1:16" ht="14.25" x14ac:dyDescent="0.2">
      <c r="A33" s="178">
        <v>1987</v>
      </c>
      <c r="B33" s="15">
        <v>40.639999999999993</v>
      </c>
      <c r="C33" s="15">
        <v>50.79999999999999</v>
      </c>
      <c r="D33" s="15">
        <v>5.08</v>
      </c>
      <c r="E33" s="15">
        <v>236.22</v>
      </c>
      <c r="F33" s="15">
        <v>330.19999999999993</v>
      </c>
      <c r="G33" s="15">
        <v>185.42</v>
      </c>
      <c r="H33" s="15">
        <v>307.34000000000003</v>
      </c>
      <c r="I33" s="15">
        <v>271.78000000000003</v>
      </c>
      <c r="J33" s="15">
        <v>327.65999999999997</v>
      </c>
      <c r="K33" s="15">
        <v>388.62</v>
      </c>
      <c r="L33" s="15">
        <v>421.64</v>
      </c>
      <c r="M33" s="15">
        <v>152.39999999999998</v>
      </c>
      <c r="N33" s="42">
        <f t="shared" si="0"/>
        <v>2717.7999999999997</v>
      </c>
      <c r="O33" s="144">
        <f t="shared" si="1"/>
        <v>9</v>
      </c>
      <c r="P33" s="13"/>
    </row>
    <row r="34" spans="1:16" ht="14.25" x14ac:dyDescent="0.2">
      <c r="A34" s="178">
        <v>1988</v>
      </c>
      <c r="B34" s="15">
        <v>17.78</v>
      </c>
      <c r="C34" s="15">
        <v>35.559999999999995</v>
      </c>
      <c r="D34" s="15">
        <v>2.54</v>
      </c>
      <c r="E34" s="15">
        <v>45.72</v>
      </c>
      <c r="F34" s="15">
        <v>142.23999999999998</v>
      </c>
      <c r="G34" s="15">
        <v>236.22000000000003</v>
      </c>
      <c r="H34" s="15">
        <v>203.20000000000002</v>
      </c>
      <c r="I34" s="15">
        <v>231.14000000000004</v>
      </c>
      <c r="J34" s="15">
        <v>279.40000000000003</v>
      </c>
      <c r="K34" s="15">
        <v>508</v>
      </c>
      <c r="L34" s="15">
        <v>419.10000000000008</v>
      </c>
      <c r="M34" s="15">
        <v>175.26000000000002</v>
      </c>
      <c r="N34" s="42">
        <f t="shared" si="0"/>
        <v>2296.1600000000003</v>
      </c>
      <c r="O34" s="144">
        <f t="shared" si="1"/>
        <v>21</v>
      </c>
      <c r="P34" s="13"/>
    </row>
    <row r="35" spans="1:16" ht="14.25" x14ac:dyDescent="0.2">
      <c r="A35" s="178">
        <v>1989</v>
      </c>
      <c r="B35" s="15">
        <v>45.72</v>
      </c>
      <c r="C35" s="15">
        <v>134.61999999999998</v>
      </c>
      <c r="D35" s="15">
        <v>33.019999999999996</v>
      </c>
      <c r="E35" s="15">
        <v>81.28</v>
      </c>
      <c r="F35" s="15">
        <v>71.11999999999999</v>
      </c>
      <c r="G35" s="15">
        <v>121.92000000000002</v>
      </c>
      <c r="H35" s="15">
        <v>124.46000000000002</v>
      </c>
      <c r="I35" s="15">
        <v>248.92000000000002</v>
      </c>
      <c r="J35" s="15">
        <v>175.26</v>
      </c>
      <c r="K35" s="15">
        <v>373.38</v>
      </c>
      <c r="L35" s="15">
        <v>335.28</v>
      </c>
      <c r="M35" s="15">
        <v>71.11999999999999</v>
      </c>
      <c r="N35" s="42">
        <f t="shared" si="0"/>
        <v>1816.0999999999997</v>
      </c>
      <c r="O35" s="144">
        <f t="shared" si="1"/>
        <v>45</v>
      </c>
      <c r="P35" s="13"/>
    </row>
    <row r="36" spans="1:16" ht="14.25" x14ac:dyDescent="0.2">
      <c r="A36" s="178">
        <v>1990</v>
      </c>
      <c r="B36" s="15">
        <v>20.32</v>
      </c>
      <c r="C36" s="15">
        <v>2.54</v>
      </c>
      <c r="D36" s="15">
        <v>10.16</v>
      </c>
      <c r="E36" s="15">
        <v>17.779999999999998</v>
      </c>
      <c r="F36" s="15">
        <v>353.05999999999995</v>
      </c>
      <c r="G36" s="15">
        <v>134.62</v>
      </c>
      <c r="H36" s="15">
        <v>309.88000000000005</v>
      </c>
      <c r="I36" s="15">
        <v>241.29999999999998</v>
      </c>
      <c r="J36" s="15">
        <v>510.54000000000008</v>
      </c>
      <c r="K36" s="15">
        <v>289.56</v>
      </c>
      <c r="L36" s="15">
        <v>238.76000000000002</v>
      </c>
      <c r="M36" s="15">
        <v>246.38</v>
      </c>
      <c r="N36" s="42">
        <f t="shared" si="0"/>
        <v>2374.9000000000005</v>
      </c>
      <c r="O36" s="144">
        <f t="shared" si="1"/>
        <v>16</v>
      </c>
      <c r="P36" s="13"/>
    </row>
    <row r="37" spans="1:16" ht="14.25" x14ac:dyDescent="0.2">
      <c r="A37" s="178">
        <v>1991</v>
      </c>
      <c r="B37" s="15">
        <v>50.8</v>
      </c>
      <c r="C37" s="15">
        <v>20.32</v>
      </c>
      <c r="D37" s="15">
        <v>106.67999999999999</v>
      </c>
      <c r="E37" s="15">
        <v>33.019999999999996</v>
      </c>
      <c r="F37" s="15">
        <v>370.84000000000009</v>
      </c>
      <c r="G37" s="15">
        <v>142.24</v>
      </c>
      <c r="H37" s="15">
        <v>228.60000000000002</v>
      </c>
      <c r="I37" s="15">
        <v>137.16</v>
      </c>
      <c r="J37" s="15">
        <v>365.7600000000001</v>
      </c>
      <c r="K37" s="15">
        <v>198.12</v>
      </c>
      <c r="L37" s="15">
        <v>419.09999999999997</v>
      </c>
      <c r="M37" s="15">
        <v>43.179999999999993</v>
      </c>
      <c r="N37" s="42">
        <f t="shared" si="0"/>
        <v>2115.8199999999997</v>
      </c>
      <c r="O37" s="144">
        <f t="shared" si="1"/>
        <v>29</v>
      </c>
      <c r="P37" s="13"/>
    </row>
    <row r="38" spans="1:16" ht="14.25" x14ac:dyDescent="0.2">
      <c r="A38" s="178">
        <v>1992</v>
      </c>
      <c r="B38" s="15">
        <v>15.239999999999998</v>
      </c>
      <c r="C38" s="15">
        <v>5.08</v>
      </c>
      <c r="D38" s="15">
        <v>12.7</v>
      </c>
      <c r="E38" s="15">
        <v>261.62</v>
      </c>
      <c r="F38" s="15">
        <v>302.26000000000005</v>
      </c>
      <c r="G38" s="15">
        <v>193.04000000000002</v>
      </c>
      <c r="H38" s="15">
        <v>231.14000000000004</v>
      </c>
      <c r="I38" s="15">
        <v>233.68000000000004</v>
      </c>
      <c r="J38" s="15">
        <v>469.9</v>
      </c>
      <c r="K38" s="15">
        <v>190.5</v>
      </c>
      <c r="L38" s="15">
        <v>284.48</v>
      </c>
      <c r="M38" s="15">
        <v>180.34000000000003</v>
      </c>
      <c r="N38" s="42">
        <f t="shared" si="0"/>
        <v>2379.9800000000005</v>
      </c>
      <c r="O38" s="144">
        <f t="shared" si="1"/>
        <v>15</v>
      </c>
      <c r="P38" s="13"/>
    </row>
    <row r="39" spans="1:16" ht="14.25" x14ac:dyDescent="0.2">
      <c r="A39" s="178">
        <v>1993</v>
      </c>
      <c r="B39" s="15">
        <v>43.18</v>
      </c>
      <c r="C39" s="15">
        <v>48.26</v>
      </c>
      <c r="D39" s="15">
        <v>83.820000000000022</v>
      </c>
      <c r="E39" s="15">
        <v>205.74</v>
      </c>
      <c r="F39" s="15">
        <v>139.69999999999999</v>
      </c>
      <c r="G39" s="15">
        <v>147.32</v>
      </c>
      <c r="H39" s="15">
        <v>236.21999999999997</v>
      </c>
      <c r="I39" s="15">
        <v>193.03999999999996</v>
      </c>
      <c r="J39" s="15">
        <v>355.6</v>
      </c>
      <c r="K39" s="15">
        <v>309.88000000000005</v>
      </c>
      <c r="L39" s="15">
        <v>353.06</v>
      </c>
      <c r="M39" s="15">
        <v>165.1</v>
      </c>
      <c r="N39" s="42">
        <f t="shared" si="0"/>
        <v>2280.92</v>
      </c>
      <c r="O39" s="144">
        <f t="shared" si="1"/>
        <v>22</v>
      </c>
      <c r="P39" s="13"/>
    </row>
    <row r="40" spans="1:16" ht="14.25" x14ac:dyDescent="0.2">
      <c r="A40" s="178">
        <v>1994</v>
      </c>
      <c r="B40" s="15">
        <v>35.559999999999995</v>
      </c>
      <c r="C40" s="15">
        <v>15.24</v>
      </c>
      <c r="D40" s="15">
        <v>48.259999999999991</v>
      </c>
      <c r="E40" s="15">
        <v>114.30000000000001</v>
      </c>
      <c r="F40" s="15">
        <v>358.14</v>
      </c>
      <c r="G40" s="15">
        <v>266.7</v>
      </c>
      <c r="H40" s="15">
        <v>154.94000000000003</v>
      </c>
      <c r="I40" s="15">
        <v>259.08000000000004</v>
      </c>
      <c r="J40" s="15">
        <v>147.32000000000002</v>
      </c>
      <c r="K40" s="15">
        <v>154.94</v>
      </c>
      <c r="L40" s="15">
        <v>454.66</v>
      </c>
      <c r="M40" s="15">
        <v>81.28</v>
      </c>
      <c r="N40" s="42">
        <f t="shared" si="0"/>
        <v>2090.4200000000005</v>
      </c>
      <c r="O40" s="144">
        <f t="shared" si="1"/>
        <v>30</v>
      </c>
      <c r="P40" s="13"/>
    </row>
    <row r="41" spans="1:16" ht="14.25" x14ac:dyDescent="0.2">
      <c r="A41" s="178">
        <v>1995</v>
      </c>
      <c r="B41" s="15">
        <v>210.82</v>
      </c>
      <c r="C41" s="15">
        <v>5.08</v>
      </c>
      <c r="D41" s="15">
        <v>15.24</v>
      </c>
      <c r="E41" s="15">
        <v>106.67999999999999</v>
      </c>
      <c r="F41" s="15">
        <v>342.9</v>
      </c>
      <c r="G41" s="15">
        <v>213.36</v>
      </c>
      <c r="H41" s="15">
        <v>325.12000000000006</v>
      </c>
      <c r="I41" s="15">
        <v>152.4</v>
      </c>
      <c r="J41" s="15">
        <v>292.10000000000008</v>
      </c>
      <c r="K41" s="15">
        <v>243.84000000000003</v>
      </c>
      <c r="L41" s="15">
        <v>363.22</v>
      </c>
      <c r="M41" s="15">
        <v>393.70000000000005</v>
      </c>
      <c r="N41" s="42">
        <f t="shared" si="0"/>
        <v>2664.46</v>
      </c>
      <c r="O41" s="144">
        <f t="shared" si="1"/>
        <v>10</v>
      </c>
      <c r="P41" s="13"/>
    </row>
    <row r="42" spans="1:16" ht="14.25" x14ac:dyDescent="0.2">
      <c r="A42" s="178">
        <v>1996</v>
      </c>
      <c r="B42" s="15">
        <v>317.50000000000011</v>
      </c>
      <c r="C42" s="15">
        <v>124.46</v>
      </c>
      <c r="D42" s="15">
        <v>73.66</v>
      </c>
      <c r="E42" s="15">
        <v>106.68</v>
      </c>
      <c r="F42" s="15">
        <v>213.36000000000004</v>
      </c>
      <c r="G42" s="15">
        <v>259.08</v>
      </c>
      <c r="H42" s="15">
        <v>228.60000000000008</v>
      </c>
      <c r="I42" s="15">
        <v>167.64000000000001</v>
      </c>
      <c r="J42" s="15">
        <v>279.39999999999998</v>
      </c>
      <c r="K42" s="15">
        <v>289.56000000000006</v>
      </c>
      <c r="L42" s="15">
        <v>411.47999999999996</v>
      </c>
      <c r="M42" s="15">
        <v>121.92000000000004</v>
      </c>
      <c r="N42" s="42">
        <f t="shared" si="0"/>
        <v>2593.3400000000006</v>
      </c>
      <c r="O42" s="144">
        <f t="shared" si="1"/>
        <v>13</v>
      </c>
      <c r="P42" s="13"/>
    </row>
    <row r="43" spans="1:16" ht="14.25" x14ac:dyDescent="0.2">
      <c r="A43" s="178">
        <v>1997</v>
      </c>
      <c r="B43" s="15">
        <v>30.479999999999997</v>
      </c>
      <c r="C43" s="15">
        <v>10.16</v>
      </c>
      <c r="D43" s="15">
        <v>2.54</v>
      </c>
      <c r="E43" s="15">
        <v>50.8</v>
      </c>
      <c r="F43" s="15">
        <v>200.65999999999997</v>
      </c>
      <c r="G43" s="15">
        <v>132.07999999999998</v>
      </c>
      <c r="H43" s="15">
        <v>124.46000000000001</v>
      </c>
      <c r="I43" s="15">
        <v>149.85999999999999</v>
      </c>
      <c r="J43" s="15">
        <v>157.47999999999999</v>
      </c>
      <c r="K43" s="15">
        <v>180.34</v>
      </c>
      <c r="L43" s="15">
        <v>208.28000000000006</v>
      </c>
      <c r="M43" s="15">
        <v>17.78</v>
      </c>
      <c r="N43" s="42">
        <f t="shared" si="0"/>
        <v>1264.9199999999998</v>
      </c>
      <c r="O43" s="144">
        <f t="shared" si="1"/>
        <v>51</v>
      </c>
      <c r="P43" s="13"/>
    </row>
    <row r="44" spans="1:16" ht="14.25" x14ac:dyDescent="0.2">
      <c r="A44" s="178">
        <v>1998</v>
      </c>
      <c r="B44" s="15">
        <v>15.239999999999998</v>
      </c>
      <c r="C44" s="15">
        <v>15.24</v>
      </c>
      <c r="D44" s="15">
        <v>38.1</v>
      </c>
      <c r="E44" s="15">
        <v>271.78000000000003</v>
      </c>
      <c r="F44" s="15">
        <v>284.47999999999996</v>
      </c>
      <c r="G44" s="15">
        <v>276.86</v>
      </c>
      <c r="H44" s="15">
        <v>246.38000000000011</v>
      </c>
      <c r="I44" s="15">
        <v>228.60000000000002</v>
      </c>
      <c r="J44" s="15">
        <v>78.739999999999995</v>
      </c>
      <c r="K44" s="15">
        <v>165.1</v>
      </c>
      <c r="L44" s="15">
        <v>104.14000000000003</v>
      </c>
      <c r="M44" s="15">
        <v>322.5800000000001</v>
      </c>
      <c r="N44" s="42">
        <f t="shared" si="0"/>
        <v>2047.24</v>
      </c>
      <c r="O44" s="144">
        <f t="shared" si="1"/>
        <v>33</v>
      </c>
      <c r="P44" s="13"/>
    </row>
    <row r="45" spans="1:16" ht="14.25" x14ac:dyDescent="0.2">
      <c r="A45" s="178">
        <v>1999</v>
      </c>
      <c r="B45" s="15">
        <v>91.439999999999984</v>
      </c>
      <c r="C45" s="15">
        <v>50.8</v>
      </c>
      <c r="D45" s="15">
        <v>76.2</v>
      </c>
      <c r="E45" s="15">
        <v>137.16</v>
      </c>
      <c r="F45" s="15">
        <v>208.27999999999997</v>
      </c>
      <c r="G45" s="15">
        <v>309.88000000000005</v>
      </c>
      <c r="H45" s="15">
        <v>297.18</v>
      </c>
      <c r="I45" s="15">
        <v>632.46000000000015</v>
      </c>
      <c r="J45" s="15">
        <v>248.92000000000004</v>
      </c>
      <c r="K45" s="15">
        <v>284.48</v>
      </c>
      <c r="L45" s="15">
        <v>416.56000000000012</v>
      </c>
      <c r="M45" s="15">
        <v>505.46</v>
      </c>
      <c r="N45" s="42">
        <f t="shared" si="0"/>
        <v>3258.82</v>
      </c>
      <c r="O45" s="144">
        <f t="shared" si="1"/>
        <v>2</v>
      </c>
      <c r="P45" s="13"/>
    </row>
    <row r="46" spans="1:16" ht="14.25" x14ac:dyDescent="0.2">
      <c r="A46" s="178">
        <v>2000</v>
      </c>
      <c r="B46" s="15">
        <v>73.66</v>
      </c>
      <c r="C46" s="15">
        <v>12.7</v>
      </c>
      <c r="D46" s="15">
        <v>2.54</v>
      </c>
      <c r="E46" s="15">
        <v>71.12</v>
      </c>
      <c r="F46" s="15">
        <v>299.71999999999997</v>
      </c>
      <c r="G46" s="15">
        <v>406.4</v>
      </c>
      <c r="H46" s="15">
        <v>215.89999999999998</v>
      </c>
      <c r="I46" s="15">
        <v>243.84</v>
      </c>
      <c r="J46" s="15">
        <v>182.88</v>
      </c>
      <c r="K46" s="15">
        <v>477.52000000000004</v>
      </c>
      <c r="L46" s="15">
        <v>274.32000000000005</v>
      </c>
      <c r="M46" s="15">
        <v>607.05999999999995</v>
      </c>
      <c r="N46" s="42">
        <f t="shared" si="0"/>
        <v>2867.66</v>
      </c>
      <c r="O46" s="144">
        <f t="shared" si="1"/>
        <v>5</v>
      </c>
      <c r="P46" s="13"/>
    </row>
    <row r="47" spans="1:16" ht="14.25" x14ac:dyDescent="0.2">
      <c r="A47" s="178">
        <v>2001</v>
      </c>
      <c r="B47" s="15">
        <v>73.66</v>
      </c>
      <c r="C47" s="15">
        <v>5.08</v>
      </c>
      <c r="D47" s="15">
        <v>71.11999999999999</v>
      </c>
      <c r="E47" s="15">
        <v>35.559999999999995</v>
      </c>
      <c r="F47" s="15">
        <v>142.24</v>
      </c>
      <c r="G47" s="15">
        <v>127.00000000000001</v>
      </c>
      <c r="H47" s="15">
        <v>119.38</v>
      </c>
      <c r="I47" s="15">
        <v>185.42000000000002</v>
      </c>
      <c r="J47" s="15">
        <v>241.29999999999995</v>
      </c>
      <c r="K47" s="15">
        <v>236.22000000000003</v>
      </c>
      <c r="L47" s="15">
        <v>439.42</v>
      </c>
      <c r="M47" s="15">
        <v>231.14000000000001</v>
      </c>
      <c r="N47" s="42">
        <f t="shared" si="0"/>
        <v>1907.5400000000002</v>
      </c>
      <c r="O47" s="144">
        <f t="shared" si="1"/>
        <v>40</v>
      </c>
    </row>
    <row r="48" spans="1:16" ht="14.25" x14ac:dyDescent="0.2">
      <c r="A48" s="178">
        <v>2002</v>
      </c>
      <c r="B48" s="15">
        <v>172.72</v>
      </c>
      <c r="C48" s="15">
        <v>15.239999999999998</v>
      </c>
      <c r="D48" s="15">
        <v>40.64</v>
      </c>
      <c r="E48" s="15">
        <v>215.9</v>
      </c>
      <c r="F48" s="15">
        <v>182.88000000000002</v>
      </c>
      <c r="G48" s="15">
        <v>99.06</v>
      </c>
      <c r="H48" s="15">
        <v>251.46</v>
      </c>
      <c r="I48" s="15">
        <v>373.38000000000005</v>
      </c>
      <c r="J48" s="15">
        <v>111.76000000000002</v>
      </c>
      <c r="K48" s="15">
        <v>182.88000000000005</v>
      </c>
      <c r="L48" s="15">
        <v>449.58</v>
      </c>
      <c r="M48" s="15">
        <v>86.36</v>
      </c>
      <c r="N48" s="42">
        <f t="shared" si="0"/>
        <v>2181.8600000000006</v>
      </c>
      <c r="O48" s="144">
        <f t="shared" si="1"/>
        <v>24</v>
      </c>
    </row>
    <row r="49" spans="1:15" ht="14.25" x14ac:dyDescent="0.2">
      <c r="A49" s="178">
        <v>2003</v>
      </c>
      <c r="B49" s="15">
        <v>25.4</v>
      </c>
      <c r="C49" s="15">
        <v>17.78</v>
      </c>
      <c r="D49" s="15">
        <v>2.54</v>
      </c>
      <c r="E49" s="15">
        <v>104.14</v>
      </c>
      <c r="F49" s="15">
        <v>248.92</v>
      </c>
      <c r="G49" s="15">
        <v>170.18000000000004</v>
      </c>
      <c r="H49" s="15">
        <v>205.73999999999998</v>
      </c>
      <c r="I49" s="15">
        <v>106.68000000000004</v>
      </c>
      <c r="J49" s="15">
        <v>299.72000000000003</v>
      </c>
      <c r="K49" s="15">
        <v>261.62</v>
      </c>
      <c r="L49" s="15">
        <v>406.40000000000015</v>
      </c>
      <c r="M49" s="15">
        <v>330.20000000000005</v>
      </c>
      <c r="N49" s="42">
        <f t="shared" si="0"/>
        <v>2179.3200000000006</v>
      </c>
      <c r="O49" s="144">
        <f t="shared" si="1"/>
        <v>25</v>
      </c>
    </row>
    <row r="50" spans="1:15" ht="14.25" x14ac:dyDescent="0.2">
      <c r="A50" s="178">
        <v>2004</v>
      </c>
      <c r="B50" s="15">
        <v>45.72</v>
      </c>
      <c r="C50" s="15">
        <v>10.16</v>
      </c>
      <c r="D50" s="15">
        <v>45.72</v>
      </c>
      <c r="E50" s="15">
        <v>91.440000000000012</v>
      </c>
      <c r="F50" s="15">
        <v>292.09999999999997</v>
      </c>
      <c r="G50" s="15">
        <v>281.94000000000005</v>
      </c>
      <c r="H50" s="15">
        <v>259.07999999999993</v>
      </c>
      <c r="I50" s="15">
        <v>330.20000000000005</v>
      </c>
      <c r="J50" s="15">
        <v>215.90000000000003</v>
      </c>
      <c r="K50" s="15">
        <v>495.3</v>
      </c>
      <c r="L50" s="15">
        <v>381</v>
      </c>
      <c r="M50" s="15">
        <v>284.48</v>
      </c>
      <c r="N50" s="42">
        <f t="shared" si="0"/>
        <v>2733.04</v>
      </c>
      <c r="O50" s="144">
        <f t="shared" si="1"/>
        <v>8</v>
      </c>
    </row>
    <row r="51" spans="1:15" ht="14.25" x14ac:dyDescent="0.2">
      <c r="A51" s="178">
        <v>2005</v>
      </c>
      <c r="B51" s="15">
        <v>88.90000000000002</v>
      </c>
      <c r="C51" s="15">
        <v>10.16</v>
      </c>
      <c r="D51" s="15">
        <v>43.18</v>
      </c>
      <c r="E51" s="15">
        <v>251.46</v>
      </c>
      <c r="F51" s="15">
        <v>195.57999999999998</v>
      </c>
      <c r="G51" s="15">
        <v>137.16000000000003</v>
      </c>
      <c r="H51" s="15">
        <v>137.16</v>
      </c>
      <c r="I51" s="15">
        <v>393.69999999999993</v>
      </c>
      <c r="J51" s="15">
        <v>266.7</v>
      </c>
      <c r="K51" s="15">
        <v>218.44000000000003</v>
      </c>
      <c r="L51" s="15">
        <v>398.78000000000009</v>
      </c>
      <c r="M51" s="15">
        <v>167.64000000000001</v>
      </c>
      <c r="N51" s="42">
        <f t="shared" si="0"/>
        <v>2308.86</v>
      </c>
      <c r="O51" s="144">
        <f t="shared" si="1"/>
        <v>20</v>
      </c>
    </row>
    <row r="52" spans="1:15" ht="14.25" x14ac:dyDescent="0.2">
      <c r="A52" s="178">
        <v>2006</v>
      </c>
      <c r="B52" s="15">
        <v>43.18</v>
      </c>
      <c r="C52" s="15">
        <v>20.319999999999997</v>
      </c>
      <c r="D52" s="15">
        <v>116.84</v>
      </c>
      <c r="E52" s="15">
        <v>68.58</v>
      </c>
      <c r="F52" s="15">
        <v>274.32</v>
      </c>
      <c r="G52" s="15">
        <v>76.2</v>
      </c>
      <c r="H52" s="15">
        <v>215.9</v>
      </c>
      <c r="I52" s="15">
        <v>322.58000000000004</v>
      </c>
      <c r="J52" s="15">
        <v>223.52000000000004</v>
      </c>
      <c r="K52" s="15">
        <v>424.18000000000006</v>
      </c>
      <c r="L52" s="15">
        <v>297.18</v>
      </c>
      <c r="M52" s="15">
        <v>261.62</v>
      </c>
      <c r="N52" s="42">
        <f t="shared" si="0"/>
        <v>2344.42</v>
      </c>
      <c r="O52" s="144">
        <f t="shared" si="1"/>
        <v>17</v>
      </c>
    </row>
    <row r="53" spans="1:15" ht="14.25" x14ac:dyDescent="0.2">
      <c r="A53" s="178">
        <v>2007</v>
      </c>
      <c r="B53" s="15">
        <v>5.08</v>
      </c>
      <c r="C53" s="15">
        <v>12.7</v>
      </c>
      <c r="D53" s="15">
        <v>53.34</v>
      </c>
      <c r="E53" s="15">
        <v>280</v>
      </c>
      <c r="F53" s="15">
        <v>515</v>
      </c>
      <c r="G53" s="15">
        <v>240</v>
      </c>
      <c r="H53" s="15">
        <v>72</v>
      </c>
      <c r="I53" s="15">
        <v>290</v>
      </c>
      <c r="J53" s="15">
        <v>168</v>
      </c>
      <c r="K53" s="15">
        <v>458</v>
      </c>
      <c r="L53" s="15">
        <v>572</v>
      </c>
      <c r="M53" s="15">
        <v>156</v>
      </c>
      <c r="N53" s="42">
        <f t="shared" si="0"/>
        <v>2822.12</v>
      </c>
      <c r="O53" s="144">
        <f t="shared" si="1"/>
        <v>6</v>
      </c>
    </row>
    <row r="54" spans="1:15" ht="14.25" x14ac:dyDescent="0.2">
      <c r="A54" s="178">
        <v>2008</v>
      </c>
      <c r="B54" s="15">
        <v>155</v>
      </c>
      <c r="C54" s="15">
        <v>62</v>
      </c>
      <c r="D54" s="15">
        <v>32</v>
      </c>
      <c r="E54" s="15">
        <v>110</v>
      </c>
      <c r="F54" s="15">
        <v>185</v>
      </c>
      <c r="G54" s="15">
        <v>89</v>
      </c>
      <c r="H54" s="15">
        <v>164</v>
      </c>
      <c r="I54" s="15">
        <v>144</v>
      </c>
      <c r="J54" s="15">
        <v>139</v>
      </c>
      <c r="K54" s="15">
        <v>167</v>
      </c>
      <c r="L54" s="15">
        <v>691</v>
      </c>
      <c r="M54" s="15">
        <v>84</v>
      </c>
      <c r="N54" s="42">
        <f t="shared" si="0"/>
        <v>2022</v>
      </c>
      <c r="O54" s="144">
        <f t="shared" si="1"/>
        <v>35</v>
      </c>
    </row>
    <row r="55" spans="1:15" ht="14.25" x14ac:dyDescent="0.2">
      <c r="A55" s="178">
        <v>2009</v>
      </c>
      <c r="B55" s="15">
        <v>75</v>
      </c>
      <c r="C55" s="15">
        <v>43</v>
      </c>
      <c r="D55" s="15">
        <v>44</v>
      </c>
      <c r="E55" s="15">
        <v>111</v>
      </c>
      <c r="F55" s="15">
        <v>57</v>
      </c>
      <c r="G55" s="15">
        <v>82</v>
      </c>
      <c r="H55" s="15">
        <v>128</v>
      </c>
      <c r="I55" s="15">
        <v>266</v>
      </c>
      <c r="J55" s="15">
        <v>186</v>
      </c>
      <c r="K55" s="15">
        <v>306</v>
      </c>
      <c r="L55" s="15">
        <v>446</v>
      </c>
      <c r="M55" s="15">
        <v>89</v>
      </c>
      <c r="N55" s="42">
        <f t="shared" si="0"/>
        <v>1833</v>
      </c>
      <c r="O55" s="144">
        <f t="shared" si="1"/>
        <v>43</v>
      </c>
    </row>
    <row r="56" spans="1:15" ht="14.25" x14ac:dyDescent="0.2">
      <c r="A56" s="178">
        <v>2010</v>
      </c>
      <c r="B56" s="15">
        <v>21</v>
      </c>
      <c r="C56" s="15">
        <v>32</v>
      </c>
      <c r="D56" s="15">
        <v>41</v>
      </c>
      <c r="E56" s="15">
        <v>150</v>
      </c>
      <c r="F56" s="15">
        <v>164</v>
      </c>
      <c r="G56" s="15">
        <v>390</v>
      </c>
      <c r="H56" s="15">
        <v>214</v>
      </c>
      <c r="I56" s="15">
        <v>288</v>
      </c>
      <c r="J56" s="15">
        <v>94</v>
      </c>
      <c r="K56" s="15">
        <v>578</v>
      </c>
      <c r="L56" s="15">
        <v>612</v>
      </c>
      <c r="M56" s="15">
        <v>1252</v>
      </c>
      <c r="N56" s="42">
        <f t="shared" si="0"/>
        <v>3836</v>
      </c>
      <c r="O56" s="144">
        <f t="shared" si="1"/>
        <v>1</v>
      </c>
    </row>
    <row r="57" spans="1:15" ht="14.25" x14ac:dyDescent="0.2">
      <c r="A57" s="178">
        <v>2011</v>
      </c>
      <c r="B57" s="15">
        <v>278</v>
      </c>
      <c r="C57" s="15">
        <v>124</v>
      </c>
      <c r="D57" s="15">
        <v>36</v>
      </c>
      <c r="E57" s="15">
        <v>100</v>
      </c>
      <c r="F57" s="15">
        <v>210</v>
      </c>
      <c r="G57" s="15">
        <v>286</v>
      </c>
      <c r="H57" s="15">
        <v>344</v>
      </c>
      <c r="I57" s="15">
        <v>154</v>
      </c>
      <c r="J57" s="15">
        <v>95</v>
      </c>
      <c r="K57" s="15">
        <v>131</v>
      </c>
      <c r="L57" s="15">
        <v>701</v>
      </c>
      <c r="M57" s="15">
        <v>450</v>
      </c>
      <c r="N57" s="42">
        <f t="shared" si="0"/>
        <v>2909</v>
      </c>
      <c r="O57" s="144">
        <f t="shared" si="1"/>
        <v>4</v>
      </c>
    </row>
    <row r="58" spans="1:15" ht="14.25" x14ac:dyDescent="0.2">
      <c r="A58" s="178">
        <v>2012</v>
      </c>
      <c r="B58" s="15">
        <v>14</v>
      </c>
      <c r="C58" s="15">
        <v>6</v>
      </c>
      <c r="D58" s="15">
        <v>89</v>
      </c>
      <c r="E58" s="15">
        <v>92</v>
      </c>
      <c r="F58" s="15">
        <v>300</v>
      </c>
      <c r="G58" s="15">
        <v>119</v>
      </c>
      <c r="H58" s="15">
        <v>198</v>
      </c>
      <c r="I58" s="15">
        <v>99</v>
      </c>
      <c r="J58" s="15">
        <v>61</v>
      </c>
      <c r="K58" s="15">
        <v>250</v>
      </c>
      <c r="L58" s="15">
        <v>994</v>
      </c>
      <c r="M58" s="15">
        <v>414</v>
      </c>
      <c r="N58" s="42">
        <f t="shared" si="0"/>
        <v>2636</v>
      </c>
      <c r="O58" s="144">
        <f t="shared" si="1"/>
        <v>11</v>
      </c>
    </row>
    <row r="59" spans="1:15" ht="14.25" x14ac:dyDescent="0.2">
      <c r="A59" s="178">
        <v>2013</v>
      </c>
      <c r="B59" s="15">
        <v>4</v>
      </c>
      <c r="C59" s="15">
        <v>48</v>
      </c>
      <c r="D59" s="15">
        <v>66</v>
      </c>
      <c r="E59" s="15">
        <v>86</v>
      </c>
      <c r="F59" s="15">
        <v>315</v>
      </c>
      <c r="G59" s="15">
        <v>197</v>
      </c>
      <c r="H59" s="15">
        <v>257</v>
      </c>
      <c r="I59" s="15">
        <v>255</v>
      </c>
      <c r="J59" s="15">
        <v>212</v>
      </c>
      <c r="K59" s="15">
        <v>225</v>
      </c>
      <c r="L59" s="15">
        <v>88</v>
      </c>
      <c r="M59" s="15">
        <v>157</v>
      </c>
      <c r="N59" s="42">
        <f t="shared" si="0"/>
        <v>1910</v>
      </c>
      <c r="O59" s="144">
        <f t="shared" si="1"/>
        <v>39</v>
      </c>
    </row>
    <row r="60" spans="1:15" ht="14.25" x14ac:dyDescent="0.2">
      <c r="A60" s="178">
        <v>2014</v>
      </c>
      <c r="B60" s="15">
        <v>24</v>
      </c>
      <c r="C60" s="15">
        <v>26</v>
      </c>
      <c r="D60" s="15">
        <v>36</v>
      </c>
      <c r="E60" s="15">
        <v>172</v>
      </c>
      <c r="F60" s="15">
        <v>234</v>
      </c>
      <c r="G60" s="15">
        <v>223</v>
      </c>
      <c r="H60" s="15">
        <v>93</v>
      </c>
      <c r="I60" s="15">
        <v>174</v>
      </c>
      <c r="J60" s="15">
        <v>45</v>
      </c>
      <c r="K60" s="15">
        <v>83</v>
      </c>
      <c r="L60" s="15">
        <v>176</v>
      </c>
      <c r="M60" s="15">
        <v>129</v>
      </c>
      <c r="N60" s="42">
        <f t="shared" si="0"/>
        <v>1415</v>
      </c>
      <c r="O60" s="144">
        <f t="shared" si="1"/>
        <v>49</v>
      </c>
    </row>
    <row r="61" spans="1:15" ht="14.25" x14ac:dyDescent="0.2">
      <c r="A61" s="178">
        <v>2015</v>
      </c>
      <c r="B61" s="15">
        <v>26</v>
      </c>
      <c r="C61" s="15">
        <v>17</v>
      </c>
      <c r="D61" s="15">
        <v>14</v>
      </c>
      <c r="E61" s="15">
        <v>48</v>
      </c>
      <c r="F61" s="15">
        <v>157</v>
      </c>
      <c r="G61" s="15">
        <v>127</v>
      </c>
      <c r="H61" s="15">
        <v>183</v>
      </c>
      <c r="I61" s="15">
        <v>334</v>
      </c>
      <c r="J61" s="15">
        <v>239</v>
      </c>
      <c r="K61" s="15">
        <v>132</v>
      </c>
      <c r="L61" s="15">
        <v>207</v>
      </c>
      <c r="M61" s="15">
        <v>95</v>
      </c>
      <c r="N61" s="42">
        <f t="shared" si="0"/>
        <v>1579</v>
      </c>
      <c r="O61" s="144">
        <f t="shared" si="1"/>
        <v>48</v>
      </c>
    </row>
    <row r="62" spans="1:15" ht="14.25" x14ac:dyDescent="0.2">
      <c r="A62" s="138">
        <v>2016</v>
      </c>
      <c r="B62" s="15">
        <v>20</v>
      </c>
      <c r="C62" s="15">
        <v>17</v>
      </c>
      <c r="D62" s="15">
        <v>1</v>
      </c>
      <c r="E62" s="15">
        <v>76</v>
      </c>
      <c r="F62" s="15">
        <v>168</v>
      </c>
      <c r="G62" s="15">
        <v>186</v>
      </c>
      <c r="H62" s="15">
        <v>282</v>
      </c>
      <c r="I62" s="15">
        <v>137</v>
      </c>
      <c r="J62" s="15">
        <v>240</v>
      </c>
      <c r="K62" s="15">
        <v>90</v>
      </c>
      <c r="L62" s="15">
        <v>716</v>
      </c>
      <c r="M62" s="15">
        <v>144</v>
      </c>
      <c r="N62" s="42">
        <f t="shared" si="0"/>
        <v>2077</v>
      </c>
      <c r="O62" s="144">
        <f t="shared" si="1"/>
        <v>31</v>
      </c>
    </row>
    <row r="63" spans="1:15" ht="14.25" x14ac:dyDescent="0.2">
      <c r="A63" s="138">
        <v>2017</v>
      </c>
      <c r="B63" s="15">
        <v>25</v>
      </c>
      <c r="C63" s="15">
        <v>18</v>
      </c>
      <c r="D63" s="15">
        <v>35</v>
      </c>
      <c r="E63" s="15">
        <v>88</v>
      </c>
      <c r="F63" s="15">
        <v>343</v>
      </c>
      <c r="G63" s="15">
        <v>150</v>
      </c>
      <c r="H63" s="15">
        <v>189</v>
      </c>
      <c r="I63" s="15">
        <v>210</v>
      </c>
      <c r="J63" s="15">
        <v>191</v>
      </c>
      <c r="K63" s="15">
        <v>133</v>
      </c>
      <c r="L63" s="15">
        <v>189</v>
      </c>
      <c r="M63" s="15">
        <v>289</v>
      </c>
      <c r="N63" s="42">
        <f t="shared" si="0"/>
        <v>1860</v>
      </c>
      <c r="O63" s="144">
        <f t="shared" si="1"/>
        <v>42</v>
      </c>
    </row>
    <row r="64" spans="1:15" ht="14.25" x14ac:dyDescent="0.2">
      <c r="A64" s="138">
        <v>2018</v>
      </c>
      <c r="B64" s="15">
        <v>383</v>
      </c>
      <c r="C64" s="15">
        <v>11</v>
      </c>
      <c r="D64" s="15">
        <v>48</v>
      </c>
      <c r="E64" s="15">
        <v>29</v>
      </c>
      <c r="F64" s="15">
        <v>58</v>
      </c>
      <c r="G64" s="15">
        <v>296</v>
      </c>
      <c r="H64" s="15">
        <v>275</v>
      </c>
      <c r="I64" s="15">
        <v>72</v>
      </c>
      <c r="J64" s="15">
        <v>11</v>
      </c>
      <c r="K64" s="15">
        <v>203</v>
      </c>
      <c r="L64" s="15">
        <v>208</v>
      </c>
      <c r="M64" s="15">
        <v>0</v>
      </c>
      <c r="N64" s="42">
        <f t="shared" si="0"/>
        <v>1594</v>
      </c>
      <c r="O64" s="144">
        <f t="shared" si="1"/>
        <v>47</v>
      </c>
    </row>
    <row r="65" spans="1:15" ht="14.25" x14ac:dyDescent="0.2">
      <c r="A65" s="138">
        <v>2019</v>
      </c>
      <c r="B65" s="15"/>
      <c r="C65" s="15"/>
      <c r="D65" s="15"/>
      <c r="E65" s="15">
        <v>201</v>
      </c>
      <c r="F65" s="15">
        <v>116</v>
      </c>
      <c r="G65" s="15">
        <v>174</v>
      </c>
      <c r="H65" s="15">
        <v>245</v>
      </c>
      <c r="I65" s="15">
        <v>209</v>
      </c>
      <c r="J65" s="15">
        <v>245</v>
      </c>
      <c r="K65" s="15">
        <v>91</v>
      </c>
      <c r="L65" s="15">
        <v>138</v>
      </c>
      <c r="M65" s="15">
        <v>295</v>
      </c>
      <c r="N65" s="42"/>
      <c r="O65" s="144"/>
    </row>
    <row r="66" spans="1:15" ht="14.25" x14ac:dyDescent="0.2">
      <c r="A66" s="138">
        <v>2020</v>
      </c>
      <c r="B66" s="15">
        <v>63</v>
      </c>
      <c r="C66" s="15">
        <v>36</v>
      </c>
      <c r="D66" s="15">
        <v>2</v>
      </c>
      <c r="E66" s="15">
        <v>69</v>
      </c>
      <c r="F66" s="15">
        <v>219</v>
      </c>
      <c r="G66" s="15">
        <v>285</v>
      </c>
      <c r="H66" s="15">
        <v>169</v>
      </c>
      <c r="I66" s="15">
        <v>225</v>
      </c>
      <c r="J66" s="15">
        <v>232</v>
      </c>
      <c r="K66" s="15">
        <v>220</v>
      </c>
      <c r="L66" s="15">
        <v>293</v>
      </c>
      <c r="M66" s="15">
        <v>186</v>
      </c>
      <c r="N66" s="42">
        <f t="shared" si="0"/>
        <v>1999</v>
      </c>
      <c r="O66" s="144">
        <f t="shared" ref="O66" si="2">RANK(N66,N$5:N$73,0)</f>
        <v>36</v>
      </c>
    </row>
    <row r="67" spans="1:15" ht="14.25" x14ac:dyDescent="0.2">
      <c r="A67" s="138">
        <v>2021</v>
      </c>
      <c r="B67" s="15">
        <v>54</v>
      </c>
      <c r="C67" s="15">
        <v>56</v>
      </c>
      <c r="D67" s="15">
        <v>69</v>
      </c>
      <c r="E67" s="15">
        <v>192</v>
      </c>
      <c r="F67" s="15">
        <v>152</v>
      </c>
      <c r="G67" s="15">
        <v>337</v>
      </c>
      <c r="H67" s="15">
        <v>237</v>
      </c>
      <c r="I67" s="15">
        <v>298</v>
      </c>
      <c r="J67" s="15">
        <v>289</v>
      </c>
      <c r="K67" s="15">
        <v>319</v>
      </c>
      <c r="L67" s="15">
        <v>463</v>
      </c>
      <c r="M67" s="15">
        <v>159</v>
      </c>
      <c r="N67" s="42">
        <f t="shared" si="0"/>
        <v>2625</v>
      </c>
      <c r="O67" s="144">
        <f t="shared" ref="O67" si="3">RANK(N67,N$5:N$73,0)</f>
        <v>12</v>
      </c>
    </row>
    <row r="68" spans="1:15" ht="14.25" x14ac:dyDescent="0.2">
      <c r="A68" s="138">
        <v>2022</v>
      </c>
      <c r="B68" s="3">
        <v>38</v>
      </c>
      <c r="C68" s="3">
        <v>55</v>
      </c>
      <c r="D68" s="3">
        <v>172</v>
      </c>
      <c r="E68" s="3">
        <v>136</v>
      </c>
      <c r="F68" s="3">
        <v>276</v>
      </c>
      <c r="G68" s="3">
        <v>265</v>
      </c>
      <c r="H68" s="3">
        <v>257</v>
      </c>
      <c r="I68" s="3">
        <v>345</v>
      </c>
      <c r="J68" s="3">
        <v>118</v>
      </c>
      <c r="K68" s="3">
        <v>242</v>
      </c>
      <c r="L68" s="3">
        <v>435</v>
      </c>
      <c r="M68" s="3">
        <v>144</v>
      </c>
      <c r="N68" s="42">
        <f t="shared" si="0"/>
        <v>2483</v>
      </c>
      <c r="O68" s="144">
        <f t="shared" ref="O68:O69" si="4">RANK(N68,N$5:N$73,0)</f>
        <v>14</v>
      </c>
    </row>
    <row r="69" spans="1:15" ht="14.25" x14ac:dyDescent="0.2">
      <c r="A69" s="138">
        <v>2023</v>
      </c>
      <c r="B69" s="3">
        <v>71</v>
      </c>
      <c r="C69" s="3">
        <v>1</v>
      </c>
      <c r="D69" s="3">
        <v>15</v>
      </c>
      <c r="E69" s="3">
        <v>3</v>
      </c>
      <c r="F69" s="3">
        <v>133</v>
      </c>
      <c r="G69" s="3">
        <v>172</v>
      </c>
      <c r="H69" s="3">
        <v>221</v>
      </c>
      <c r="I69" s="3">
        <v>95</v>
      </c>
      <c r="J69" s="3">
        <v>254</v>
      </c>
      <c r="K69" s="3">
        <v>103</v>
      </c>
      <c r="L69" s="3">
        <v>294</v>
      </c>
      <c r="M69" s="3">
        <v>43</v>
      </c>
      <c r="N69" s="42">
        <f t="shared" si="0"/>
        <v>1405</v>
      </c>
      <c r="O69" s="144">
        <f t="shared" si="4"/>
        <v>50</v>
      </c>
    </row>
    <row r="70" spans="1:15" ht="14.25" x14ac:dyDescent="0.2">
      <c r="A70" s="138">
        <v>2024</v>
      </c>
      <c r="B70" s="15"/>
      <c r="C70" s="15"/>
      <c r="D70" s="15"/>
      <c r="E70" s="15"/>
      <c r="F70" s="15"/>
      <c r="G70" s="15"/>
      <c r="H70" s="15"/>
      <c r="I70" s="15"/>
      <c r="J70" s="15"/>
      <c r="K70" s="15"/>
      <c r="L70" s="15"/>
      <c r="M70" s="15"/>
      <c r="N70" s="42"/>
      <c r="O70" s="144"/>
    </row>
    <row r="71" spans="1:15" ht="14.25" x14ac:dyDescent="0.2">
      <c r="A71" s="138">
        <v>2025</v>
      </c>
      <c r="B71" s="15"/>
      <c r="C71" s="15"/>
      <c r="D71" s="15"/>
      <c r="E71" s="15"/>
      <c r="F71" s="15"/>
      <c r="G71" s="15"/>
      <c r="H71" s="15"/>
      <c r="I71" s="15"/>
      <c r="J71" s="15"/>
      <c r="K71" s="15"/>
      <c r="L71" s="15"/>
      <c r="M71" s="15"/>
      <c r="N71" s="42"/>
      <c r="O71" s="144"/>
    </row>
    <row r="72" spans="1:15" ht="14.25" x14ac:dyDescent="0.2">
      <c r="A72" s="138">
        <v>2026</v>
      </c>
      <c r="B72" s="15"/>
      <c r="C72" s="15"/>
      <c r="D72" s="15"/>
      <c r="E72" s="15"/>
      <c r="F72" s="15"/>
      <c r="G72" s="15"/>
      <c r="H72" s="15"/>
      <c r="I72" s="15"/>
      <c r="J72" s="15"/>
      <c r="K72" s="15"/>
      <c r="L72" s="15"/>
      <c r="M72" s="15"/>
      <c r="N72" s="42"/>
      <c r="O72" s="144"/>
    </row>
    <row r="73" spans="1:15" ht="13.5" thickBot="1" x14ac:dyDescent="0.25">
      <c r="A73" s="182"/>
      <c r="B73" s="15"/>
      <c r="C73" s="15"/>
      <c r="D73" s="15"/>
      <c r="E73" s="15"/>
      <c r="F73" s="15"/>
      <c r="G73" s="15"/>
      <c r="H73" s="15"/>
      <c r="I73" s="15"/>
      <c r="J73" s="15"/>
      <c r="L73" s="15"/>
      <c r="M73" s="15"/>
      <c r="N73" s="47"/>
    </row>
    <row r="74" spans="1:15" x14ac:dyDescent="0.2">
      <c r="A74" s="147" t="s">
        <v>603</v>
      </c>
      <c r="B74" s="105">
        <f>AVERAGE(B5:B73)</f>
        <v>77.400793103448265</v>
      </c>
      <c r="C74" s="105">
        <f>AVERAGE(C5:C73)</f>
        <v>32.267758620689655</v>
      </c>
      <c r="D74" s="105">
        <f t="shared" ref="D74:N74" si="5">AVERAGE(D5:D73)</f>
        <v>39.837473684210522</v>
      </c>
      <c r="E74" s="105">
        <f t="shared" si="5"/>
        <v>123.19265517241379</v>
      </c>
      <c r="F74" s="105">
        <f t="shared" si="5"/>
        <v>227.87348275862067</v>
      </c>
      <c r="G74" s="105">
        <f t="shared" si="5"/>
        <v>212.00282758620688</v>
      </c>
      <c r="H74" s="105">
        <f t="shared" si="5"/>
        <v>214.77786206896556</v>
      </c>
      <c r="I74" s="105">
        <f t="shared" si="5"/>
        <v>238.18757894736845</v>
      </c>
      <c r="J74" s="105">
        <f t="shared" si="5"/>
        <v>216.08669090909092</v>
      </c>
      <c r="K74" s="105">
        <f t="shared" si="5"/>
        <v>272.6552857142857</v>
      </c>
      <c r="L74" s="105">
        <f t="shared" si="5"/>
        <v>365.44599999999997</v>
      </c>
      <c r="M74" s="105">
        <f t="shared" si="5"/>
        <v>224.47300000000001</v>
      </c>
      <c r="N74" s="105">
        <f t="shared" si="5"/>
        <v>2235.5258823529412</v>
      </c>
    </row>
    <row r="75" spans="1:15" x14ac:dyDescent="0.2">
      <c r="A75" s="148" t="s">
        <v>604</v>
      </c>
      <c r="B75" s="3">
        <f>STDEV(B5:B73)</f>
        <v>83.751289772264712</v>
      </c>
      <c r="C75" s="3">
        <f>STDEV(C5:C73)</f>
        <v>28.412905259301578</v>
      </c>
      <c r="D75" s="3">
        <f t="shared" ref="D75:N75" si="6">STDEV(D5:D73)</f>
        <v>35.778468863522463</v>
      </c>
      <c r="E75" s="3">
        <f t="shared" si="6"/>
        <v>82.869665218404577</v>
      </c>
      <c r="F75" s="3">
        <f t="shared" si="6"/>
        <v>89.147342828667604</v>
      </c>
      <c r="G75" s="3">
        <f t="shared" si="6"/>
        <v>77.351464407856867</v>
      </c>
      <c r="H75" s="3">
        <f t="shared" si="6"/>
        <v>73.110983369421319</v>
      </c>
      <c r="I75" s="3">
        <f t="shared" si="6"/>
        <v>99.796818480448266</v>
      </c>
      <c r="J75" s="3">
        <f t="shared" si="6"/>
        <v>94.77521560003089</v>
      </c>
      <c r="K75" s="3">
        <f t="shared" si="6"/>
        <v>117.04124770690721</v>
      </c>
      <c r="L75" s="3">
        <f t="shared" si="6"/>
        <v>182.72018934688901</v>
      </c>
      <c r="M75" s="3">
        <f t="shared" si="6"/>
        <v>211.1525497169402</v>
      </c>
      <c r="N75" s="114">
        <f t="shared" si="6"/>
        <v>492.02531540227386</v>
      </c>
    </row>
    <row r="76" spans="1:15" x14ac:dyDescent="0.2">
      <c r="A76" s="148" t="s">
        <v>605</v>
      </c>
      <c r="B76" s="3">
        <f>B75/B74*100</f>
        <v>108.20469198594493</v>
      </c>
      <c r="C76" s="3">
        <f>C75/C74*100</f>
        <v>88.053544695489336</v>
      </c>
      <c r="D76" s="3">
        <f t="shared" ref="D76:N76" si="7">D75/D74*100</f>
        <v>89.811088793271452</v>
      </c>
      <c r="E76" s="3">
        <f t="shared" si="7"/>
        <v>67.268348995664283</v>
      </c>
      <c r="F76" s="3">
        <f t="shared" si="7"/>
        <v>39.121420250156369</v>
      </c>
      <c r="G76" s="3">
        <f t="shared" si="7"/>
        <v>36.48605317606124</v>
      </c>
      <c r="H76" s="3">
        <f t="shared" si="7"/>
        <v>34.040278949208115</v>
      </c>
      <c r="I76" s="3">
        <f t="shared" si="7"/>
        <v>41.898414233640644</v>
      </c>
      <c r="J76" s="3">
        <f t="shared" si="7"/>
        <v>43.859811634536733</v>
      </c>
      <c r="K76" s="3">
        <f t="shared" si="7"/>
        <v>42.926454699122992</v>
      </c>
      <c r="L76" s="3">
        <f t="shared" si="7"/>
        <v>49.999230897831424</v>
      </c>
      <c r="M76" s="3">
        <f t="shared" si="7"/>
        <v>94.065900895403985</v>
      </c>
      <c r="N76" s="114">
        <f t="shared" si="7"/>
        <v>22.009376822083855</v>
      </c>
    </row>
    <row r="77" spans="1:15" x14ac:dyDescent="0.2">
      <c r="A77" s="148" t="s">
        <v>606</v>
      </c>
      <c r="B77" s="15">
        <f>MIN(B5:B73)</f>
        <v>3.556</v>
      </c>
      <c r="C77" s="15">
        <f>MIN(C5:C73)</f>
        <v>1</v>
      </c>
      <c r="D77" s="15">
        <f t="shared" ref="D77:N77" si="8">MIN(D5:D73)</f>
        <v>1</v>
      </c>
      <c r="E77" s="15">
        <f t="shared" si="8"/>
        <v>3</v>
      </c>
      <c r="F77" s="15">
        <f t="shared" si="8"/>
        <v>57</v>
      </c>
      <c r="G77" s="15">
        <f t="shared" si="8"/>
        <v>76.2</v>
      </c>
      <c r="H77" s="15">
        <f t="shared" si="8"/>
        <v>60.96</v>
      </c>
      <c r="I77" s="15">
        <f t="shared" si="8"/>
        <v>39.878</v>
      </c>
      <c r="J77" s="15">
        <f t="shared" si="8"/>
        <v>11</v>
      </c>
      <c r="K77" s="15">
        <f t="shared" si="8"/>
        <v>83</v>
      </c>
      <c r="L77" s="15">
        <f t="shared" si="8"/>
        <v>88</v>
      </c>
      <c r="M77" s="15">
        <f t="shared" si="8"/>
        <v>0</v>
      </c>
      <c r="N77" s="164">
        <f t="shared" si="8"/>
        <v>1264.9199999999998</v>
      </c>
    </row>
    <row r="78" spans="1:15" x14ac:dyDescent="0.2">
      <c r="A78" s="148" t="s">
        <v>607</v>
      </c>
      <c r="B78" s="15">
        <f>MAX(B5:B73)</f>
        <v>383</v>
      </c>
      <c r="C78" s="15">
        <f>MAX(C5:C73)</f>
        <v>134.61999999999998</v>
      </c>
      <c r="D78" s="15">
        <f t="shared" ref="D78:N78" si="9">MAX(D5:D73)</f>
        <v>172</v>
      </c>
      <c r="E78" s="15">
        <f t="shared" si="9"/>
        <v>350.52000000000004</v>
      </c>
      <c r="F78" s="15">
        <f t="shared" si="9"/>
        <v>515</v>
      </c>
      <c r="G78" s="15">
        <f t="shared" si="9"/>
        <v>406.4</v>
      </c>
      <c r="H78" s="15">
        <f t="shared" si="9"/>
        <v>375.91999999999996</v>
      </c>
      <c r="I78" s="15">
        <f t="shared" si="9"/>
        <v>632.46000000000015</v>
      </c>
      <c r="J78" s="15">
        <f t="shared" si="9"/>
        <v>510.54000000000008</v>
      </c>
      <c r="K78" s="15">
        <f t="shared" si="9"/>
        <v>578</v>
      </c>
      <c r="L78" s="15">
        <f t="shared" si="9"/>
        <v>994</v>
      </c>
      <c r="M78" s="15">
        <f t="shared" si="9"/>
        <v>1252</v>
      </c>
      <c r="N78" s="164">
        <f t="shared" si="9"/>
        <v>3836</v>
      </c>
    </row>
    <row r="79" spans="1:15" x14ac:dyDescent="0.2">
      <c r="A79" s="148" t="s">
        <v>608</v>
      </c>
      <c r="B79" s="15">
        <f>QUARTILE(B5:B73,1)</f>
        <v>21.75</v>
      </c>
      <c r="C79" s="15">
        <f>QUARTILE(C5:C73,1)</f>
        <v>13.334999999999999</v>
      </c>
      <c r="D79" s="15">
        <f t="shared" ref="D79:N79" si="10">QUARTILE(D5:D73,1)</f>
        <v>12.7</v>
      </c>
      <c r="E79" s="15">
        <f t="shared" si="10"/>
        <v>66.293999999999997</v>
      </c>
      <c r="F79" s="15">
        <f t="shared" si="10"/>
        <v>158.75</v>
      </c>
      <c r="G79" s="15">
        <f t="shared" si="10"/>
        <v>147.99</v>
      </c>
      <c r="H79" s="15">
        <f t="shared" si="10"/>
        <v>165.25</v>
      </c>
      <c r="I79" s="15">
        <f t="shared" si="10"/>
        <v>174</v>
      </c>
      <c r="J79" s="15">
        <f t="shared" si="10"/>
        <v>162.68700000000001</v>
      </c>
      <c r="K79" s="15">
        <f t="shared" si="10"/>
        <v>188.59500000000003</v>
      </c>
      <c r="L79" s="15">
        <f t="shared" si="10"/>
        <v>229.48900000000003</v>
      </c>
      <c r="M79" s="15">
        <f t="shared" si="10"/>
        <v>87.02</v>
      </c>
      <c r="N79" s="164">
        <f t="shared" si="10"/>
        <v>1932.8999999999999</v>
      </c>
    </row>
    <row r="80" spans="1:15" x14ac:dyDescent="0.2">
      <c r="A80" s="148" t="s">
        <v>609</v>
      </c>
      <c r="B80" s="15">
        <f>QUARTILE(B5:B73,2)</f>
        <v>44.45</v>
      </c>
      <c r="C80" s="15">
        <f>QUARTILE(C5:C73,2)</f>
        <v>24.129999999999995</v>
      </c>
      <c r="D80" s="15">
        <f t="shared" ref="D80:N80" si="11">QUARTILE(D5:D73,2)</f>
        <v>36</v>
      </c>
      <c r="E80" s="15">
        <f t="shared" si="11"/>
        <v>105.41</v>
      </c>
      <c r="F80" s="15">
        <f t="shared" si="11"/>
        <v>221.26</v>
      </c>
      <c r="G80" s="15">
        <f t="shared" si="11"/>
        <v>205.74000000000004</v>
      </c>
      <c r="H80" s="15">
        <f t="shared" si="11"/>
        <v>218.45</v>
      </c>
      <c r="I80" s="15">
        <f t="shared" si="11"/>
        <v>231.14000000000004</v>
      </c>
      <c r="J80" s="15">
        <f t="shared" si="11"/>
        <v>215.90000000000003</v>
      </c>
      <c r="K80" s="15">
        <f t="shared" si="11"/>
        <v>243.84000000000003</v>
      </c>
      <c r="L80" s="15">
        <f t="shared" si="11"/>
        <v>360.68000000000006</v>
      </c>
      <c r="M80" s="15">
        <f t="shared" si="11"/>
        <v>158</v>
      </c>
      <c r="N80" s="164">
        <f t="shared" si="11"/>
        <v>2156.4600000000005</v>
      </c>
    </row>
    <row r="81" spans="1:14" x14ac:dyDescent="0.2">
      <c r="A81" s="148" t="s">
        <v>610</v>
      </c>
      <c r="B81" s="15">
        <f>QUARTILE(B5:B73,3)</f>
        <v>86.360000000000014</v>
      </c>
      <c r="C81" s="15">
        <f>QUARTILE(C5:C73,3)</f>
        <v>43.134999999999998</v>
      </c>
      <c r="D81" s="15">
        <f t="shared" ref="D81:N81" si="12">QUARTILE(D5:D73,3)</f>
        <v>53.34</v>
      </c>
      <c r="E81" s="15">
        <f t="shared" si="12"/>
        <v>198.495</v>
      </c>
      <c r="F81" s="15">
        <f t="shared" si="12"/>
        <v>286.95649999999995</v>
      </c>
      <c r="G81" s="15">
        <f t="shared" si="12"/>
        <v>263.52</v>
      </c>
      <c r="H81" s="15">
        <f t="shared" si="12"/>
        <v>262.89</v>
      </c>
      <c r="I81" s="15">
        <f t="shared" si="12"/>
        <v>290</v>
      </c>
      <c r="J81" s="15">
        <f t="shared" si="12"/>
        <v>259.08000000000004</v>
      </c>
      <c r="K81" s="15">
        <f t="shared" si="12"/>
        <v>332.10500000000013</v>
      </c>
      <c r="L81" s="15">
        <f t="shared" si="12"/>
        <v>441.96000000000004</v>
      </c>
      <c r="M81" s="15">
        <f t="shared" si="12"/>
        <v>287.87</v>
      </c>
      <c r="N81" s="164">
        <f t="shared" si="12"/>
        <v>2538.17</v>
      </c>
    </row>
    <row r="82" spans="1:14" x14ac:dyDescent="0.2">
      <c r="A82" s="148" t="s">
        <v>611</v>
      </c>
      <c r="B82" s="10">
        <f>RANK(B69,B5:B73,0)</f>
        <v>21</v>
      </c>
      <c r="C82" s="10">
        <f t="shared" ref="C82:N82" si="13">RANK(C69,C5:C73,0)</f>
        <v>58</v>
      </c>
      <c r="D82" s="10">
        <f t="shared" si="13"/>
        <v>40</v>
      </c>
      <c r="E82" s="10">
        <f t="shared" si="13"/>
        <v>58</v>
      </c>
      <c r="F82" s="10">
        <f t="shared" si="13"/>
        <v>50</v>
      </c>
      <c r="G82" s="10">
        <f t="shared" si="13"/>
        <v>40</v>
      </c>
      <c r="H82" s="10">
        <f t="shared" si="13"/>
        <v>29</v>
      </c>
      <c r="I82" s="10">
        <f t="shared" si="13"/>
        <v>55</v>
      </c>
      <c r="J82" s="10">
        <f t="shared" si="13"/>
        <v>15</v>
      </c>
      <c r="K82" s="10">
        <f t="shared" si="13"/>
        <v>53</v>
      </c>
      <c r="L82" s="10">
        <f t="shared" si="13"/>
        <v>36</v>
      </c>
      <c r="M82" s="10">
        <f t="shared" si="13"/>
        <v>53</v>
      </c>
      <c r="N82" s="142">
        <f t="shared" si="13"/>
        <v>50</v>
      </c>
    </row>
    <row r="83" spans="1:14" x14ac:dyDescent="0.2">
      <c r="A83" s="148" t="s">
        <v>612</v>
      </c>
      <c r="B83" s="10">
        <f>COUNT(B5:B73)</f>
        <v>58</v>
      </c>
      <c r="C83" s="10">
        <f>COUNT(C5:C73)</f>
        <v>58</v>
      </c>
      <c r="D83" s="10">
        <f t="shared" ref="D83:N83" si="14">COUNT(D5:D73)</f>
        <v>57</v>
      </c>
      <c r="E83" s="10">
        <f t="shared" si="14"/>
        <v>58</v>
      </c>
      <c r="F83" s="10">
        <f t="shared" si="14"/>
        <v>58</v>
      </c>
      <c r="G83" s="10">
        <f t="shared" si="14"/>
        <v>58</v>
      </c>
      <c r="H83" s="10">
        <f t="shared" si="14"/>
        <v>58</v>
      </c>
      <c r="I83" s="10">
        <f t="shared" si="14"/>
        <v>57</v>
      </c>
      <c r="J83" s="10">
        <f t="shared" si="14"/>
        <v>55</v>
      </c>
      <c r="K83" s="10">
        <f t="shared" si="14"/>
        <v>56</v>
      </c>
      <c r="L83" s="10">
        <f t="shared" si="14"/>
        <v>55</v>
      </c>
      <c r="M83" s="10">
        <f t="shared" si="14"/>
        <v>58</v>
      </c>
      <c r="N83" s="142">
        <f t="shared" si="14"/>
        <v>51</v>
      </c>
    </row>
    <row r="84" spans="1:14" x14ac:dyDescent="0.2">
      <c r="A84" s="148" t="s">
        <v>614</v>
      </c>
      <c r="B84" s="15">
        <f>B69</f>
        <v>71</v>
      </c>
      <c r="C84" s="15">
        <f>B84+C69</f>
        <v>72</v>
      </c>
      <c r="D84" s="15">
        <f t="shared" ref="D84:M84" si="15">C84+D69</f>
        <v>87</v>
      </c>
      <c r="E84" s="15">
        <f t="shared" si="15"/>
        <v>90</v>
      </c>
      <c r="F84" s="15">
        <f t="shared" si="15"/>
        <v>223</v>
      </c>
      <c r="G84" s="15">
        <f t="shared" si="15"/>
        <v>395</v>
      </c>
      <c r="H84" s="15">
        <f t="shared" si="15"/>
        <v>616</v>
      </c>
      <c r="I84" s="15">
        <f t="shared" si="15"/>
        <v>711</v>
      </c>
      <c r="J84" s="15">
        <f t="shared" si="15"/>
        <v>965</v>
      </c>
      <c r="K84" s="15">
        <f t="shared" si="15"/>
        <v>1068</v>
      </c>
      <c r="L84" s="15">
        <f t="shared" si="15"/>
        <v>1362</v>
      </c>
      <c r="M84" s="15">
        <f t="shared" si="15"/>
        <v>1405</v>
      </c>
      <c r="N84" s="10"/>
    </row>
    <row r="85" spans="1:14" x14ac:dyDescent="0.2">
      <c r="A85" s="148" t="s">
        <v>613</v>
      </c>
      <c r="B85" s="15">
        <f>B74</f>
        <v>77.400793103448265</v>
      </c>
      <c r="C85" s="15">
        <f>B85+C74</f>
        <v>109.66855172413793</v>
      </c>
      <c r="D85" s="15">
        <f t="shared" ref="D85:M85" si="16">C85+D74</f>
        <v>149.50602540834845</v>
      </c>
      <c r="E85" s="15">
        <f t="shared" si="16"/>
        <v>272.69868058076224</v>
      </c>
      <c r="F85" s="15">
        <f t="shared" si="16"/>
        <v>500.57216333938288</v>
      </c>
      <c r="G85" s="15">
        <f t="shared" si="16"/>
        <v>712.57499092558976</v>
      </c>
      <c r="H85" s="15">
        <f t="shared" si="16"/>
        <v>927.35285299455529</v>
      </c>
      <c r="I85" s="15">
        <f t="shared" si="16"/>
        <v>1165.5404319419238</v>
      </c>
      <c r="J85" s="15">
        <f t="shared" si="16"/>
        <v>1381.6271228510147</v>
      </c>
      <c r="K85" s="15">
        <f t="shared" si="16"/>
        <v>1654.2824085653006</v>
      </c>
      <c r="L85" s="15">
        <f t="shared" si="16"/>
        <v>2019.7284085653005</v>
      </c>
      <c r="M85" s="15">
        <f t="shared" si="16"/>
        <v>2244.2014085653004</v>
      </c>
      <c r="N85" s="10"/>
    </row>
    <row r="86" spans="1:14" x14ac:dyDescent="0.2">
      <c r="A86" s="179"/>
      <c r="F86" s="6"/>
      <c r="G86" s="6"/>
      <c r="H86" s="6"/>
      <c r="I86" s="6"/>
      <c r="K86" s="6"/>
      <c r="L86" s="6"/>
      <c r="M86" s="6"/>
      <c r="N86" s="169"/>
    </row>
    <row r="87" spans="1:14" x14ac:dyDescent="0.2">
      <c r="A87" s="179"/>
      <c r="B87" s="6"/>
      <c r="C87" s="6"/>
      <c r="D87" s="6"/>
      <c r="N87" s="169"/>
    </row>
    <row r="88" spans="1:14" x14ac:dyDescent="0.2">
      <c r="A88" s="179"/>
      <c r="N88" s="169"/>
    </row>
    <row r="89" spans="1:14" x14ac:dyDescent="0.2">
      <c r="A89" s="179"/>
      <c r="B89" s="6"/>
      <c r="C89" s="6"/>
      <c r="N89" s="169"/>
    </row>
    <row r="90" spans="1:14" x14ac:dyDescent="0.2">
      <c r="N90" s="169"/>
    </row>
    <row r="91" spans="1:14" x14ac:dyDescent="0.2">
      <c r="N91" s="169"/>
    </row>
    <row r="92" spans="1:14" x14ac:dyDescent="0.2">
      <c r="E92" s="6"/>
      <c r="N92" s="169"/>
    </row>
    <row r="93" spans="1:14" x14ac:dyDescent="0.2">
      <c r="N93" s="169"/>
    </row>
    <row r="94" spans="1:14" x14ac:dyDescent="0.2">
      <c r="N94" s="169"/>
    </row>
    <row r="95" spans="1:14" x14ac:dyDescent="0.2">
      <c r="B95" s="4"/>
      <c r="C95" s="4"/>
      <c r="D95" s="4"/>
      <c r="E95" s="4"/>
      <c r="F95" s="4"/>
      <c r="G95" s="4"/>
      <c r="H95" s="4"/>
      <c r="I95" s="4"/>
      <c r="J95" s="4"/>
      <c r="K95" s="4"/>
      <c r="L95" s="4"/>
      <c r="M95" s="4"/>
      <c r="N95" s="169"/>
    </row>
    <row r="96" spans="1:14" x14ac:dyDescent="0.2">
      <c r="B96" s="4"/>
      <c r="C96" s="4"/>
      <c r="D96" s="4"/>
      <c r="E96" s="4"/>
      <c r="F96" s="4"/>
      <c r="G96" s="4"/>
      <c r="H96" s="4"/>
      <c r="I96" s="4"/>
      <c r="J96" s="4"/>
      <c r="K96" s="4"/>
      <c r="L96" s="4"/>
      <c r="M96" s="4"/>
      <c r="N96" s="169"/>
    </row>
    <row r="97" spans="2:14" x14ac:dyDescent="0.2">
      <c r="B97" s="4"/>
      <c r="C97" s="4"/>
      <c r="D97" s="4"/>
      <c r="E97" s="4"/>
      <c r="F97" s="4"/>
      <c r="G97" s="4"/>
      <c r="H97" s="4"/>
      <c r="I97" s="4"/>
      <c r="J97" s="4"/>
      <c r="K97" s="4"/>
      <c r="L97" s="4"/>
      <c r="M97" s="4"/>
      <c r="N97" s="169"/>
    </row>
    <row r="98" spans="2:14" x14ac:dyDescent="0.2">
      <c r="B98" s="4"/>
      <c r="C98" s="4"/>
      <c r="D98" s="4"/>
      <c r="E98" s="4"/>
      <c r="F98" s="4"/>
      <c r="G98" s="4"/>
      <c r="H98" s="4"/>
      <c r="I98" s="4"/>
      <c r="J98" s="4"/>
      <c r="K98" s="4"/>
      <c r="L98" s="4"/>
      <c r="M98" s="4"/>
      <c r="N98" s="169"/>
    </row>
    <row r="99" spans="2:14" x14ac:dyDescent="0.2">
      <c r="B99" s="4"/>
      <c r="C99" s="4"/>
      <c r="D99" s="4"/>
      <c r="E99" s="4"/>
      <c r="F99" s="4"/>
      <c r="G99" s="4"/>
      <c r="H99" s="4"/>
      <c r="I99" s="4"/>
      <c r="J99" s="4"/>
      <c r="K99" s="4"/>
      <c r="L99" s="4"/>
      <c r="M99" s="4"/>
      <c r="N99" s="169"/>
    </row>
    <row r="100" spans="2:14" x14ac:dyDescent="0.2">
      <c r="B100" s="4"/>
      <c r="C100" s="4"/>
      <c r="D100" s="4"/>
      <c r="E100" s="4"/>
      <c r="F100" s="4"/>
      <c r="G100" s="4"/>
      <c r="H100" s="4"/>
      <c r="I100" s="4"/>
      <c r="J100" s="4"/>
      <c r="K100" s="4"/>
      <c r="L100" s="4"/>
      <c r="M100" s="4"/>
      <c r="N100" s="169"/>
    </row>
    <row r="101" spans="2:14" x14ac:dyDescent="0.2">
      <c r="B101" s="4"/>
      <c r="C101" s="4"/>
      <c r="D101" s="4"/>
      <c r="E101" s="4"/>
      <c r="F101" s="4"/>
      <c r="G101" s="4"/>
      <c r="H101" s="4"/>
      <c r="I101" s="4"/>
      <c r="J101" s="4"/>
      <c r="K101" s="4"/>
      <c r="L101" s="4"/>
      <c r="M101" s="4"/>
      <c r="N101" s="169"/>
    </row>
    <row r="102" spans="2:14" x14ac:dyDescent="0.2">
      <c r="B102" s="4"/>
      <c r="C102" s="4"/>
      <c r="D102" s="4"/>
      <c r="E102" s="4"/>
      <c r="F102" s="4"/>
      <c r="G102" s="4"/>
      <c r="H102" s="4"/>
      <c r="I102" s="4"/>
      <c r="J102" s="4"/>
      <c r="K102" s="4"/>
      <c r="L102" s="4"/>
      <c r="M102" s="4"/>
      <c r="N102" s="169"/>
    </row>
    <row r="103" spans="2:14" x14ac:dyDescent="0.2">
      <c r="B103" s="4"/>
      <c r="C103" s="4"/>
      <c r="D103" s="4"/>
      <c r="E103" s="4"/>
      <c r="F103" s="4"/>
      <c r="G103" s="4"/>
      <c r="H103" s="4"/>
      <c r="I103" s="4"/>
      <c r="J103" s="4"/>
      <c r="K103" s="4"/>
      <c r="L103" s="4"/>
      <c r="M103" s="4"/>
      <c r="N103" s="169"/>
    </row>
    <row r="104" spans="2:14" x14ac:dyDescent="0.2">
      <c r="B104" s="4"/>
      <c r="C104" s="4"/>
      <c r="D104" s="4"/>
      <c r="E104" s="4"/>
      <c r="F104" s="4"/>
      <c r="G104" s="4"/>
      <c r="H104" s="4"/>
      <c r="I104" s="4"/>
      <c r="J104" s="4"/>
      <c r="K104" s="4"/>
      <c r="L104" s="4"/>
      <c r="M104" s="4"/>
      <c r="N104" s="169"/>
    </row>
    <row r="105" spans="2:14" x14ac:dyDescent="0.2">
      <c r="B105" s="4"/>
      <c r="C105" s="4"/>
      <c r="D105" s="4"/>
      <c r="E105" s="4"/>
      <c r="F105" s="4"/>
      <c r="G105" s="4"/>
      <c r="H105" s="4"/>
      <c r="I105" s="4"/>
      <c r="J105" s="4"/>
      <c r="K105" s="4"/>
      <c r="L105" s="4"/>
      <c r="M105" s="4"/>
      <c r="N105" s="169"/>
    </row>
    <row r="106" spans="2:14" x14ac:dyDescent="0.2">
      <c r="B106" s="4"/>
      <c r="C106" s="4"/>
      <c r="D106" s="4"/>
      <c r="E106" s="4"/>
      <c r="F106" s="4"/>
      <c r="G106" s="4"/>
      <c r="H106" s="4"/>
      <c r="I106" s="4"/>
      <c r="J106" s="4"/>
      <c r="K106" s="4"/>
      <c r="L106" s="4"/>
      <c r="M106" s="4"/>
      <c r="N106" s="169"/>
    </row>
    <row r="107" spans="2:14" x14ac:dyDescent="0.2">
      <c r="B107" s="4"/>
      <c r="C107" s="4"/>
      <c r="D107" s="4"/>
      <c r="E107" s="4"/>
      <c r="F107" s="4"/>
      <c r="G107" s="4"/>
      <c r="H107" s="4"/>
      <c r="I107" s="4"/>
      <c r="J107" s="4"/>
      <c r="K107" s="4"/>
      <c r="L107" s="4"/>
      <c r="M107" s="4"/>
      <c r="N107" s="169"/>
    </row>
    <row r="108" spans="2:14" x14ac:dyDescent="0.2">
      <c r="B108" s="4"/>
      <c r="C108" s="4"/>
      <c r="D108" s="4"/>
      <c r="E108" s="4"/>
      <c r="F108" s="4"/>
      <c r="G108" s="4"/>
      <c r="H108" s="4"/>
      <c r="I108" s="4"/>
      <c r="J108" s="4"/>
      <c r="K108" s="4"/>
      <c r="L108" s="4"/>
      <c r="M108" s="4"/>
      <c r="N108" s="169"/>
    </row>
    <row r="109" spans="2:14" x14ac:dyDescent="0.2">
      <c r="B109" s="4"/>
      <c r="C109" s="4"/>
      <c r="D109" s="4"/>
      <c r="E109" s="4"/>
      <c r="F109" s="4"/>
      <c r="G109" s="4"/>
      <c r="H109" s="4"/>
      <c r="I109" s="4"/>
      <c r="J109" s="4"/>
      <c r="K109" s="4"/>
      <c r="L109" s="4"/>
      <c r="M109" s="4"/>
      <c r="N109" s="169"/>
    </row>
    <row r="110" spans="2:14" x14ac:dyDescent="0.2">
      <c r="B110" s="4"/>
      <c r="C110" s="4"/>
      <c r="D110" s="4"/>
      <c r="E110" s="4"/>
      <c r="F110" s="4"/>
      <c r="G110" s="4"/>
      <c r="H110" s="4"/>
      <c r="I110" s="4"/>
      <c r="J110" s="4"/>
      <c r="K110" s="4"/>
      <c r="L110" s="4"/>
      <c r="M110" s="4"/>
      <c r="N110" s="169"/>
    </row>
    <row r="111" spans="2:14" x14ac:dyDescent="0.2">
      <c r="B111" s="4"/>
      <c r="C111" s="4"/>
      <c r="D111" s="4"/>
      <c r="E111" s="4"/>
      <c r="F111" s="4"/>
      <c r="G111" s="4"/>
      <c r="H111" s="4"/>
      <c r="I111" s="4"/>
      <c r="J111" s="4"/>
      <c r="K111" s="4"/>
      <c r="L111" s="4"/>
      <c r="M111" s="4"/>
      <c r="N111" s="169"/>
    </row>
    <row r="112" spans="2:14" x14ac:dyDescent="0.2">
      <c r="B112" s="4"/>
      <c r="C112" s="4"/>
      <c r="D112" s="4"/>
      <c r="E112" s="4"/>
      <c r="F112" s="4"/>
      <c r="G112" s="4"/>
      <c r="H112" s="4"/>
      <c r="I112" s="4"/>
      <c r="J112" s="4"/>
      <c r="K112" s="4"/>
      <c r="L112" s="4"/>
      <c r="M112" s="4"/>
      <c r="N112" s="169"/>
    </row>
    <row r="113" spans="2:14" x14ac:dyDescent="0.2">
      <c r="B113" s="4"/>
      <c r="C113" s="4"/>
      <c r="D113" s="4"/>
      <c r="E113" s="4"/>
      <c r="F113" s="4"/>
      <c r="G113" s="4"/>
      <c r="H113" s="4"/>
      <c r="I113" s="4"/>
      <c r="J113" s="4"/>
      <c r="K113" s="4"/>
      <c r="L113" s="4"/>
      <c r="M113" s="4"/>
      <c r="N113" s="169"/>
    </row>
    <row r="114" spans="2:14" x14ac:dyDescent="0.2">
      <c r="B114" s="4"/>
      <c r="C114" s="4"/>
      <c r="D114" s="4"/>
      <c r="E114" s="4"/>
      <c r="F114" s="4"/>
      <c r="G114" s="4"/>
      <c r="H114" s="4"/>
      <c r="I114" s="4"/>
      <c r="J114" s="4"/>
      <c r="K114" s="4"/>
      <c r="L114" s="4"/>
      <c r="M114" s="4"/>
      <c r="N114" s="169"/>
    </row>
    <row r="115" spans="2:14" x14ac:dyDescent="0.2">
      <c r="B115" s="4"/>
      <c r="C115" s="4"/>
      <c r="D115" s="4"/>
      <c r="E115" s="4"/>
      <c r="F115" s="4"/>
      <c r="G115" s="4"/>
      <c r="H115" s="4"/>
      <c r="I115" s="4"/>
      <c r="J115" s="4"/>
      <c r="K115" s="4"/>
      <c r="L115" s="4"/>
      <c r="M115" s="4"/>
      <c r="N115" s="169"/>
    </row>
    <row r="116" spans="2:14" x14ac:dyDescent="0.2">
      <c r="N116" s="169"/>
    </row>
    <row r="117" spans="2:14" x14ac:dyDescent="0.2">
      <c r="N117" s="169"/>
    </row>
    <row r="118" spans="2:14" x14ac:dyDescent="0.2">
      <c r="N118" s="169"/>
    </row>
    <row r="119" spans="2:14" x14ac:dyDescent="0.2">
      <c r="N119" s="169"/>
    </row>
    <row r="120" spans="2:14" x14ac:dyDescent="0.2">
      <c r="N120" s="169"/>
    </row>
    <row r="121" spans="2:14" x14ac:dyDescent="0.2">
      <c r="N121" s="169"/>
    </row>
    <row r="122" spans="2:14" x14ac:dyDescent="0.2">
      <c r="N122" s="169"/>
    </row>
  </sheetData>
  <customSheetViews>
    <customSheetView guid="{5162BB63-DB3B-11D3-AA0A-00104B61DA78}" showRuler="0">
      <pane xSplit="1" ySplit="4" topLeftCell="B95" activePane="bottomRight" state="frozen"/>
      <selection pane="bottomRight" activeCell="N96" sqref="N96:N122"/>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N5:N14 N16:N17">
    <cfRule type="top10" dxfId="1051" priority="59" bottom="1" rank="1"/>
    <cfRule type="top10" dxfId="1050" priority="60" rank="1"/>
  </conditionalFormatting>
  <conditionalFormatting sqref="C5:C14 C68:C73">
    <cfRule type="top10" dxfId="1049" priority="51" bottom="1" rank="1"/>
    <cfRule type="top10" dxfId="1048" priority="52" rank="1"/>
  </conditionalFormatting>
  <conditionalFormatting sqref="D5:D14 D68:D73">
    <cfRule type="top10" dxfId="1047" priority="49" bottom="1" rank="1"/>
    <cfRule type="top10" dxfId="1046" priority="50" rank="1"/>
  </conditionalFormatting>
  <conditionalFormatting sqref="E5:E14 E68:E73">
    <cfRule type="top10" dxfId="1045" priority="47" bottom="1" rank="1"/>
    <cfRule type="top10" dxfId="1044" priority="48" rank="1"/>
  </conditionalFormatting>
  <conditionalFormatting sqref="F6:F14 F68:F73">
    <cfRule type="top10" dxfId="1043" priority="45" bottom="1" rank="1"/>
    <cfRule type="top10" dxfId="1042" priority="46" rank="1"/>
  </conditionalFormatting>
  <conditionalFormatting sqref="G6:G14 G68:G73">
    <cfRule type="top10" dxfId="1041" priority="43" bottom="1" rank="1"/>
    <cfRule type="top10" dxfId="1040" priority="44" rank="1"/>
  </conditionalFormatting>
  <conditionalFormatting sqref="H6:H14 H68:H73">
    <cfRule type="top10" dxfId="1039" priority="41" bottom="1" rank="1"/>
    <cfRule type="top10" dxfId="1038" priority="42" rank="1"/>
  </conditionalFormatting>
  <conditionalFormatting sqref="I5:I14 I68:I73">
    <cfRule type="top10" dxfId="1037" priority="39" bottom="1" rank="1"/>
    <cfRule type="top10" dxfId="1036" priority="40" rank="1"/>
  </conditionalFormatting>
  <conditionalFormatting sqref="J6:J14 J68:J73">
    <cfRule type="top10" dxfId="1035" priority="37" bottom="1" rank="1"/>
    <cfRule type="top10" dxfId="1034" priority="38" rank="1"/>
  </conditionalFormatting>
  <conditionalFormatting sqref="K6:K14 K68:K73">
    <cfRule type="top10" dxfId="1033" priority="35" bottom="1" rank="1"/>
    <cfRule type="top10" dxfId="1032" priority="36" rank="1"/>
  </conditionalFormatting>
  <conditionalFormatting sqref="L6:L14 L68:L73">
    <cfRule type="top10" dxfId="1031" priority="33" bottom="1" rank="1"/>
    <cfRule type="top10" dxfId="1030" priority="34" rank="1"/>
  </conditionalFormatting>
  <conditionalFormatting sqref="M5:M14 M68:M73">
    <cfRule type="top10" dxfId="1029" priority="31" bottom="1" rank="1"/>
    <cfRule type="top10" dxfId="1028" priority="32" rank="1"/>
  </conditionalFormatting>
  <conditionalFormatting sqref="B5:B14 B16:B73">
    <cfRule type="top10" dxfId="1027" priority="57" bottom="1" rank="1"/>
    <cfRule type="top10" dxfId="1026" priority="58" rank="1"/>
  </conditionalFormatting>
  <conditionalFormatting sqref="C15:C73">
    <cfRule type="top10" dxfId="1025" priority="25" bottom="1" rank="1"/>
    <cfRule type="top10" dxfId="1024" priority="26" rank="1"/>
  </conditionalFormatting>
  <conditionalFormatting sqref="D15:D73">
    <cfRule type="top10" dxfId="1023" priority="23" bottom="1" rank="1"/>
    <cfRule type="top10" dxfId="1022" priority="24" rank="1"/>
  </conditionalFormatting>
  <conditionalFormatting sqref="E15:E73">
    <cfRule type="top10" dxfId="1021" priority="21" bottom="1" rank="1"/>
    <cfRule type="top10" dxfId="1020" priority="22" rank="1"/>
  </conditionalFormatting>
  <conditionalFormatting sqref="F15:F73">
    <cfRule type="top10" dxfId="1019" priority="19" bottom="1" rank="1"/>
    <cfRule type="top10" dxfId="1018" priority="20" rank="1"/>
  </conditionalFormatting>
  <conditionalFormatting sqref="G15:G73">
    <cfRule type="top10" dxfId="1017" priority="17" bottom="1" rank="1"/>
    <cfRule type="top10" dxfId="1016" priority="18" rank="1"/>
  </conditionalFormatting>
  <conditionalFormatting sqref="H15:H73">
    <cfRule type="top10" dxfId="1015" priority="15" bottom="1" rank="1"/>
    <cfRule type="top10" dxfId="1014" priority="16" rank="1"/>
  </conditionalFormatting>
  <conditionalFormatting sqref="I15:I73">
    <cfRule type="top10" dxfId="1013" priority="13" bottom="1" rank="1"/>
    <cfRule type="top10" dxfId="1012" priority="14" rank="1"/>
  </conditionalFormatting>
  <conditionalFormatting sqref="J15:J73">
    <cfRule type="top10" dxfId="1011" priority="11" bottom="1" rank="1"/>
    <cfRule type="top10" dxfId="1010" priority="12" rank="1"/>
  </conditionalFormatting>
  <conditionalFormatting sqref="K15:K72">
    <cfRule type="top10" dxfId="1009" priority="9" bottom="1" rank="1"/>
    <cfRule type="top10" dxfId="1008" priority="10" rank="1"/>
  </conditionalFormatting>
  <conditionalFormatting sqref="L15:L73">
    <cfRule type="top10" dxfId="1007" priority="7" bottom="1" rank="1"/>
    <cfRule type="top10" dxfId="1006" priority="8" rank="1"/>
  </conditionalFormatting>
  <conditionalFormatting sqref="M15:M73">
    <cfRule type="top10" dxfId="1005" priority="5" bottom="1" rank="1"/>
    <cfRule type="top10" dxfId="1004" priority="6" rank="1"/>
  </conditionalFormatting>
  <conditionalFormatting sqref="N15:N73">
    <cfRule type="top10" dxfId="1003" priority="3" bottom="1" rank="1"/>
    <cfRule type="top10" dxfId="1002" priority="4" rank="1"/>
  </conditionalFormatting>
  <conditionalFormatting sqref="B15:B73">
    <cfRule type="top10" dxfId="1001" priority="1" bottom="1" rank="1"/>
    <cfRule type="top10" dxfId="1000"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22"/>
  <dimension ref="A1:AJ107"/>
  <sheetViews>
    <sheetView zoomScale="75" zoomScaleNormal="75" workbookViewId="0">
      <selection activeCell="N52" sqref="N52:N59"/>
    </sheetView>
  </sheetViews>
  <sheetFormatPr defaultRowHeight="12.75" x14ac:dyDescent="0.2"/>
  <cols>
    <col min="1" max="1" width="7" style="148" bestFit="1" customWidth="1"/>
    <col min="2" max="13" width="7.7109375" style="3" customWidth="1"/>
    <col min="14" max="14" width="8.28515625" bestFit="1" customWidth="1"/>
    <col min="16" max="36" width="9.140625" style="10"/>
  </cols>
  <sheetData>
    <row r="1" spans="1:27" ht="16.5" thickBot="1" x14ac:dyDescent="0.3">
      <c r="A1" s="252" t="s">
        <v>34</v>
      </c>
      <c r="B1" s="253"/>
      <c r="C1" s="253"/>
      <c r="D1" s="253"/>
      <c r="E1" s="254"/>
      <c r="F1" s="254"/>
      <c r="G1" s="254"/>
      <c r="H1" s="254"/>
      <c r="I1" s="254"/>
      <c r="J1" s="254"/>
      <c r="K1" s="254"/>
      <c r="L1" s="254"/>
      <c r="M1" s="254"/>
      <c r="N1" s="255"/>
    </row>
    <row r="2" spans="1:27" ht="13.5" thickBot="1" x14ac:dyDescent="0.25">
      <c r="A2" s="150" t="s">
        <v>143</v>
      </c>
      <c r="B2" s="40" t="s">
        <v>175</v>
      </c>
      <c r="C2" s="37" t="s">
        <v>476</v>
      </c>
      <c r="D2" s="38"/>
      <c r="E2" s="58"/>
      <c r="F2" s="68"/>
      <c r="G2" s="247" t="s">
        <v>80</v>
      </c>
      <c r="H2" s="247"/>
      <c r="I2" s="69"/>
      <c r="J2" s="73"/>
      <c r="K2" s="73"/>
      <c r="L2" s="73"/>
      <c r="M2" s="73"/>
      <c r="N2" s="70"/>
    </row>
    <row r="3" spans="1:27" ht="13.5" thickBot="1" x14ac:dyDescent="0.25">
      <c r="A3" s="151"/>
      <c r="B3" s="41" t="s">
        <v>176</v>
      </c>
      <c r="C3" s="36" t="s">
        <v>477</v>
      </c>
      <c r="D3" s="39"/>
      <c r="E3" s="41" t="s">
        <v>78</v>
      </c>
      <c r="F3" s="65">
        <v>230</v>
      </c>
      <c r="G3" s="17"/>
      <c r="H3" s="66" t="s">
        <v>81</v>
      </c>
      <c r="I3" s="67">
        <v>70.103999999999999</v>
      </c>
      <c r="J3" s="22"/>
      <c r="K3" s="22"/>
      <c r="L3" s="22"/>
      <c r="M3" s="22"/>
      <c r="N3" s="18"/>
    </row>
    <row r="4" spans="1:27" ht="13.5" thickBot="1" x14ac:dyDescent="0.25">
      <c r="A4" s="149" t="s">
        <v>1</v>
      </c>
      <c r="B4" s="49" t="s">
        <v>2</v>
      </c>
      <c r="C4" s="43" t="s">
        <v>3</v>
      </c>
      <c r="D4" s="49" t="s">
        <v>4</v>
      </c>
      <c r="E4" s="43" t="s">
        <v>5</v>
      </c>
      <c r="F4" s="49" t="s">
        <v>6</v>
      </c>
      <c r="G4" s="43" t="s">
        <v>7</v>
      </c>
      <c r="H4" s="49" t="s">
        <v>8</v>
      </c>
      <c r="I4" s="43" t="s">
        <v>9</v>
      </c>
      <c r="J4" s="49" t="s">
        <v>10</v>
      </c>
      <c r="K4" s="43" t="s">
        <v>11</v>
      </c>
      <c r="L4" s="49" t="s">
        <v>12</v>
      </c>
      <c r="M4" s="45" t="s">
        <v>13</v>
      </c>
      <c r="N4" s="140" t="s">
        <v>582</v>
      </c>
      <c r="P4" s="27"/>
      <c r="Q4" s="27"/>
      <c r="R4" s="27"/>
      <c r="S4" s="27"/>
      <c r="T4" s="27"/>
      <c r="U4" s="27"/>
      <c r="V4" s="27"/>
      <c r="W4" s="27"/>
      <c r="X4" s="27"/>
      <c r="Y4" s="27"/>
      <c r="Z4" s="27"/>
      <c r="AA4" s="27"/>
    </row>
    <row r="5" spans="1:27" x14ac:dyDescent="0.2">
      <c r="A5" s="178">
        <v>1971</v>
      </c>
      <c r="B5" s="98">
        <v>194.30999999999997</v>
      </c>
      <c r="C5" s="98">
        <v>73.914000000000016</v>
      </c>
      <c r="D5" s="98">
        <v>29.463999999999999</v>
      </c>
      <c r="E5" s="98">
        <v>92.201999999999998</v>
      </c>
      <c r="F5" s="98">
        <v>410.46400000000017</v>
      </c>
      <c r="G5" s="98">
        <v>137.16</v>
      </c>
      <c r="H5" s="98">
        <v>256.54000000000002</v>
      </c>
      <c r="I5" s="98">
        <v>228.59999999999997</v>
      </c>
      <c r="J5" s="98">
        <v>360.68000000000006</v>
      </c>
      <c r="K5" s="98">
        <v>368.30000000000007</v>
      </c>
      <c r="L5" s="98">
        <v>297.17999999999995</v>
      </c>
      <c r="M5" s="98">
        <v>2.54</v>
      </c>
      <c r="N5" s="122">
        <f t="shared" ref="N5:N42" si="0">IF(COUNT(B5:M5)=12,SUM(B5:M5),"")</f>
        <v>2451.3539999999998</v>
      </c>
      <c r="P5" s="13"/>
    </row>
    <row r="6" spans="1:27" x14ac:dyDescent="0.2">
      <c r="A6" s="178">
        <v>1972</v>
      </c>
      <c r="B6" s="98">
        <v>116.84000000000002</v>
      </c>
      <c r="C6" s="98">
        <v>10.16</v>
      </c>
      <c r="D6" s="98">
        <v>10.16</v>
      </c>
      <c r="E6" s="98">
        <v>279.39999999999992</v>
      </c>
      <c r="F6" s="98">
        <v>182.88</v>
      </c>
      <c r="G6" s="98">
        <v>279.39999999999998</v>
      </c>
      <c r="H6" s="98">
        <v>162.56000000000003</v>
      </c>
      <c r="I6" s="98">
        <v>175.26000000000002</v>
      </c>
      <c r="J6" s="98">
        <v>447.03999999999996</v>
      </c>
      <c r="K6" s="98">
        <v>368.3</v>
      </c>
      <c r="L6" s="98">
        <v>185.42000000000002</v>
      </c>
      <c r="M6" s="98">
        <v>93.97999999999999</v>
      </c>
      <c r="N6" s="123">
        <f t="shared" si="0"/>
        <v>2311.3999999999996</v>
      </c>
      <c r="P6" s="13"/>
    </row>
    <row r="7" spans="1:27" x14ac:dyDescent="0.2">
      <c r="A7" s="178">
        <v>1973</v>
      </c>
      <c r="B7" s="98">
        <v>5.08</v>
      </c>
      <c r="C7" s="98">
        <v>2.54</v>
      </c>
      <c r="D7" s="98">
        <v>2.54</v>
      </c>
      <c r="E7" s="98">
        <v>22.86</v>
      </c>
      <c r="F7" s="98">
        <v>220.98000000000002</v>
      </c>
      <c r="G7" s="98">
        <v>271.77999999999997</v>
      </c>
      <c r="H7" s="98">
        <v>271.78000000000003</v>
      </c>
      <c r="I7" s="98">
        <v>66.040000000000006</v>
      </c>
      <c r="J7" s="98">
        <v>205.73999999999998</v>
      </c>
      <c r="K7" s="98">
        <v>345.44000000000005</v>
      </c>
      <c r="L7" s="98">
        <v>365.76000000000005</v>
      </c>
      <c r="M7" s="98">
        <v>91.440000000000026</v>
      </c>
      <c r="N7" s="123">
        <f t="shared" si="0"/>
        <v>1871.98</v>
      </c>
      <c r="P7" s="13"/>
    </row>
    <row r="8" spans="1:27" x14ac:dyDescent="0.2">
      <c r="A8" s="178">
        <v>1974</v>
      </c>
      <c r="B8" s="98">
        <v>0</v>
      </c>
      <c r="C8" s="98">
        <v>0</v>
      </c>
      <c r="D8" s="98">
        <v>0</v>
      </c>
      <c r="E8" s="98">
        <v>33.020000000000003</v>
      </c>
      <c r="F8" s="98">
        <v>347.98</v>
      </c>
      <c r="G8" s="98">
        <v>340.36</v>
      </c>
      <c r="H8" s="98">
        <v>236.21999999999997</v>
      </c>
      <c r="I8" s="98">
        <v>259.08000000000004</v>
      </c>
      <c r="J8" s="98">
        <v>335.28000000000003</v>
      </c>
      <c r="K8" s="98">
        <v>457.20000000000005</v>
      </c>
      <c r="L8" s="98">
        <v>157.47999999999999</v>
      </c>
      <c r="M8" s="98">
        <v>68.58</v>
      </c>
      <c r="N8" s="123">
        <f t="shared" si="0"/>
        <v>2235.1999999999998</v>
      </c>
      <c r="P8" s="13"/>
    </row>
    <row r="9" spans="1:27" x14ac:dyDescent="0.2">
      <c r="A9" s="178">
        <v>1975</v>
      </c>
      <c r="B9" s="98">
        <v>0</v>
      </c>
      <c r="C9" s="98">
        <v>12.7</v>
      </c>
      <c r="D9" s="98">
        <v>10.16</v>
      </c>
      <c r="E9" s="98">
        <v>15.239999999999998</v>
      </c>
      <c r="F9" s="98">
        <v>248.92000000000004</v>
      </c>
      <c r="G9" s="98">
        <v>284.47999999999996</v>
      </c>
      <c r="H9" s="98">
        <v>289.56000000000006</v>
      </c>
      <c r="I9" s="98">
        <v>223.52</v>
      </c>
      <c r="J9" s="98">
        <v>254.00000000000003</v>
      </c>
      <c r="K9" s="98">
        <v>497.83999999999992</v>
      </c>
      <c r="L9" s="98">
        <v>355.60000000000008</v>
      </c>
      <c r="M9" s="98">
        <v>144.78</v>
      </c>
      <c r="N9" s="123">
        <f t="shared" si="0"/>
        <v>2336.8000000000002</v>
      </c>
      <c r="P9" s="13"/>
    </row>
    <row r="10" spans="1:27" x14ac:dyDescent="0.2">
      <c r="A10" s="178">
        <v>1976</v>
      </c>
      <c r="B10" s="98">
        <v>7.62</v>
      </c>
      <c r="C10" s="98">
        <v>2.54</v>
      </c>
      <c r="D10" s="98">
        <v>0</v>
      </c>
      <c r="E10" s="98">
        <v>48.26</v>
      </c>
      <c r="F10" s="98">
        <v>157.47999999999999</v>
      </c>
      <c r="G10" s="98">
        <v>193.04000000000002</v>
      </c>
      <c r="H10" s="98">
        <v>119.38000000000001</v>
      </c>
      <c r="I10" s="98">
        <v>182.88000000000002</v>
      </c>
      <c r="J10" s="98">
        <v>203.19999999999996</v>
      </c>
      <c r="K10" s="98">
        <v>345.44</v>
      </c>
      <c r="L10" s="98">
        <v>172.72000000000006</v>
      </c>
      <c r="M10" s="98">
        <v>38.1</v>
      </c>
      <c r="N10" s="123">
        <f t="shared" si="0"/>
        <v>1470.6599999999999</v>
      </c>
      <c r="P10" s="13"/>
    </row>
    <row r="11" spans="1:27" x14ac:dyDescent="0.2">
      <c r="A11" s="178">
        <v>1977</v>
      </c>
      <c r="B11" s="98">
        <v>7.62</v>
      </c>
      <c r="C11" s="98">
        <v>10.16</v>
      </c>
      <c r="D11" s="98">
        <v>5.08</v>
      </c>
      <c r="E11" s="98">
        <v>10.16</v>
      </c>
      <c r="F11" s="98">
        <v>251.45999999999998</v>
      </c>
      <c r="G11" s="98">
        <v>198.12</v>
      </c>
      <c r="H11" s="98">
        <v>218.44</v>
      </c>
      <c r="I11" s="98">
        <v>238.76000000000005</v>
      </c>
      <c r="J11" s="98">
        <v>137.16000000000003</v>
      </c>
      <c r="K11" s="98">
        <v>373.38000000000011</v>
      </c>
      <c r="L11" s="98">
        <v>243.84</v>
      </c>
      <c r="M11" s="98">
        <v>81.280000000000015</v>
      </c>
      <c r="N11" s="123">
        <f t="shared" si="0"/>
        <v>1775.46</v>
      </c>
      <c r="P11" s="13"/>
    </row>
    <row r="12" spans="1:27" x14ac:dyDescent="0.2">
      <c r="A12" s="178">
        <v>1978</v>
      </c>
      <c r="B12" s="98">
        <v>27.939999999999998</v>
      </c>
      <c r="C12" s="98">
        <v>5.08</v>
      </c>
      <c r="D12" s="98">
        <v>15.24</v>
      </c>
      <c r="E12" s="98">
        <v>139.69999999999999</v>
      </c>
      <c r="F12" s="98">
        <v>182.88</v>
      </c>
      <c r="G12" s="98">
        <v>238.76000000000002</v>
      </c>
      <c r="H12" s="98">
        <v>231.14</v>
      </c>
      <c r="I12" s="98">
        <v>195.57999999999998</v>
      </c>
      <c r="J12" s="98">
        <v>236.22</v>
      </c>
      <c r="K12" s="98">
        <v>393.70000000000005</v>
      </c>
      <c r="L12" s="98">
        <v>396.24</v>
      </c>
      <c r="M12" s="98">
        <v>86.36</v>
      </c>
      <c r="N12" s="123">
        <f t="shared" si="0"/>
        <v>2148.84</v>
      </c>
      <c r="P12" s="13"/>
    </row>
    <row r="13" spans="1:27" x14ac:dyDescent="0.2">
      <c r="A13" s="178">
        <v>1979</v>
      </c>
      <c r="B13" s="98">
        <v>2.54</v>
      </c>
      <c r="C13" s="98">
        <v>0</v>
      </c>
      <c r="D13" s="98">
        <v>2.54</v>
      </c>
      <c r="E13" s="98">
        <v>228.60000000000002</v>
      </c>
      <c r="F13" s="98">
        <v>279.39999999999998</v>
      </c>
      <c r="G13" s="98">
        <v>251.46</v>
      </c>
      <c r="H13" s="98">
        <v>243.83999999999997</v>
      </c>
      <c r="I13" s="98">
        <v>281.94000000000005</v>
      </c>
      <c r="J13" s="98">
        <v>127.00000000000003</v>
      </c>
      <c r="K13" s="98">
        <v>541.02000000000021</v>
      </c>
      <c r="L13" s="98">
        <v>170.18000000000004</v>
      </c>
      <c r="M13" s="98">
        <v>78.739999999999995</v>
      </c>
      <c r="N13" s="123">
        <f t="shared" si="0"/>
        <v>2207.2600000000002</v>
      </c>
      <c r="P13" s="13"/>
    </row>
    <row r="14" spans="1:27" x14ac:dyDescent="0.2">
      <c r="A14" s="178">
        <v>1980</v>
      </c>
      <c r="B14" s="98">
        <v>55.879999999999995</v>
      </c>
      <c r="C14" s="98">
        <v>15.24</v>
      </c>
      <c r="D14" s="98">
        <v>0</v>
      </c>
      <c r="E14" s="98">
        <v>15.239999999999998</v>
      </c>
      <c r="F14" s="98">
        <v>180.33999999999997</v>
      </c>
      <c r="G14" s="98">
        <v>332.74</v>
      </c>
      <c r="H14" s="98">
        <v>218.43999999999997</v>
      </c>
      <c r="I14" s="98">
        <v>307.33999999999997</v>
      </c>
      <c r="J14" s="98">
        <v>220.98000000000002</v>
      </c>
      <c r="K14" s="98">
        <v>231.13999999999996</v>
      </c>
      <c r="L14" s="98">
        <v>304.8</v>
      </c>
      <c r="M14" s="98">
        <v>86.360000000000028</v>
      </c>
      <c r="N14" s="123">
        <f t="shared" si="0"/>
        <v>1968.4999999999998</v>
      </c>
      <c r="P14" s="13"/>
    </row>
    <row r="15" spans="1:27" x14ac:dyDescent="0.2">
      <c r="A15" s="178">
        <v>1981</v>
      </c>
      <c r="B15" s="98">
        <v>17.78</v>
      </c>
      <c r="C15" s="98">
        <v>0</v>
      </c>
      <c r="D15" s="98">
        <v>40.64</v>
      </c>
      <c r="E15" s="98">
        <v>297.18000000000006</v>
      </c>
      <c r="F15" s="98">
        <v>271.77999999999997</v>
      </c>
      <c r="G15" s="98">
        <v>421.64000000000004</v>
      </c>
      <c r="H15" s="98">
        <v>233.68</v>
      </c>
      <c r="I15" s="98">
        <v>177.8</v>
      </c>
      <c r="J15" s="98">
        <v>246.38</v>
      </c>
      <c r="K15" s="98">
        <v>165.10000000000002</v>
      </c>
      <c r="L15" s="98">
        <v>355.60000000000008</v>
      </c>
      <c r="M15" s="98">
        <v>144.78</v>
      </c>
      <c r="N15" s="123">
        <f t="shared" si="0"/>
        <v>2372.36</v>
      </c>
      <c r="P15" s="13"/>
    </row>
    <row r="16" spans="1:27" x14ac:dyDescent="0.2">
      <c r="A16" s="178">
        <v>1982</v>
      </c>
      <c r="B16" s="98">
        <v>63.5</v>
      </c>
      <c r="C16" s="98">
        <v>2.54</v>
      </c>
      <c r="D16" s="98">
        <v>0</v>
      </c>
      <c r="E16" s="98">
        <v>48.26</v>
      </c>
      <c r="F16" s="98">
        <v>294.64</v>
      </c>
      <c r="G16" s="98">
        <v>116.84000000000002</v>
      </c>
      <c r="H16" s="98">
        <v>220.98000000000005</v>
      </c>
      <c r="I16" s="98">
        <v>203.20000000000002</v>
      </c>
      <c r="J16" s="98">
        <v>327.65999999999997</v>
      </c>
      <c r="K16" s="98">
        <v>353.06000000000006</v>
      </c>
      <c r="L16" s="98">
        <v>129.54</v>
      </c>
      <c r="M16" s="98">
        <v>2.54</v>
      </c>
      <c r="N16" s="123">
        <f t="shared" si="0"/>
        <v>1762.7599999999998</v>
      </c>
      <c r="P16" s="13"/>
    </row>
    <row r="17" spans="1:16" x14ac:dyDescent="0.2">
      <c r="A17" s="178">
        <v>1983</v>
      </c>
      <c r="B17" s="98">
        <v>2.54</v>
      </c>
      <c r="C17" s="98">
        <v>0</v>
      </c>
      <c r="D17" s="98">
        <v>5.08</v>
      </c>
      <c r="E17" s="98">
        <v>43.18</v>
      </c>
      <c r="F17" s="98">
        <v>246.38</v>
      </c>
      <c r="G17" s="98">
        <v>241.29999999999993</v>
      </c>
      <c r="H17" s="98">
        <v>198.11999999999998</v>
      </c>
      <c r="I17" s="98">
        <v>149.85999999999999</v>
      </c>
      <c r="J17" s="98">
        <v>314.96000000000009</v>
      </c>
      <c r="K17" s="98">
        <v>294.64</v>
      </c>
      <c r="L17" s="98">
        <v>284.48000000000008</v>
      </c>
      <c r="M17" s="98">
        <v>190.5</v>
      </c>
      <c r="N17" s="123">
        <f t="shared" si="0"/>
        <v>1971.04</v>
      </c>
      <c r="P17" s="13"/>
    </row>
    <row r="18" spans="1:16" x14ac:dyDescent="0.2">
      <c r="A18" s="178">
        <v>1984</v>
      </c>
      <c r="B18" s="98">
        <v>35.559999999999995</v>
      </c>
      <c r="C18" s="98">
        <v>55.88</v>
      </c>
      <c r="D18" s="98">
        <v>5.08</v>
      </c>
      <c r="E18" s="98">
        <v>40.64</v>
      </c>
      <c r="F18" s="98">
        <v>132.08000000000001</v>
      </c>
      <c r="G18" s="98">
        <v>259.08</v>
      </c>
      <c r="H18" s="98">
        <v>256.53999999999996</v>
      </c>
      <c r="I18" s="98">
        <v>355.59999999999997</v>
      </c>
      <c r="J18" s="98">
        <v>317.5</v>
      </c>
      <c r="K18" s="98">
        <v>452.12</v>
      </c>
      <c r="L18" s="98">
        <v>175.26</v>
      </c>
      <c r="M18" s="98">
        <v>10.16</v>
      </c>
      <c r="N18" s="123">
        <f t="shared" si="0"/>
        <v>2095.5</v>
      </c>
      <c r="P18" s="13"/>
    </row>
    <row r="19" spans="1:16" x14ac:dyDescent="0.2">
      <c r="A19" s="178">
        <v>1985</v>
      </c>
      <c r="B19" s="98">
        <v>10.16</v>
      </c>
      <c r="C19" s="98">
        <v>5.08</v>
      </c>
      <c r="D19" s="98">
        <v>12.7</v>
      </c>
      <c r="E19" s="98">
        <v>30.48</v>
      </c>
      <c r="F19" s="98">
        <v>223.52</v>
      </c>
      <c r="G19" s="98">
        <v>441.96000000000009</v>
      </c>
      <c r="H19" s="98">
        <v>269.23999999999995</v>
      </c>
      <c r="I19" s="98">
        <v>233.67999999999998</v>
      </c>
      <c r="J19" s="98">
        <v>304.80000000000007</v>
      </c>
      <c r="K19" s="98">
        <v>205.73999999999998</v>
      </c>
      <c r="L19" s="98">
        <v>195.57999999999998</v>
      </c>
      <c r="M19" s="98">
        <v>83.820000000000007</v>
      </c>
      <c r="N19" s="123">
        <f t="shared" si="0"/>
        <v>2016.7600000000002</v>
      </c>
      <c r="P19" s="13"/>
    </row>
    <row r="20" spans="1:16" x14ac:dyDescent="0.2">
      <c r="A20" s="178">
        <v>1986</v>
      </c>
      <c r="B20" s="98">
        <v>2.54</v>
      </c>
      <c r="C20" s="98">
        <v>0</v>
      </c>
      <c r="D20" s="98">
        <v>88.9</v>
      </c>
      <c r="E20" s="98">
        <v>167.64000000000001</v>
      </c>
      <c r="F20" s="98">
        <v>50.8</v>
      </c>
      <c r="G20" s="98">
        <v>337.82000000000011</v>
      </c>
      <c r="H20" s="98">
        <v>162.55999999999997</v>
      </c>
      <c r="I20" s="98">
        <v>238.76000000000002</v>
      </c>
      <c r="J20" s="98">
        <v>279.39999999999998</v>
      </c>
      <c r="K20" s="98">
        <v>604.52</v>
      </c>
      <c r="L20" s="98">
        <v>218.44</v>
      </c>
      <c r="M20" s="98">
        <v>15.239999999999998</v>
      </c>
      <c r="N20" s="123">
        <f t="shared" si="0"/>
        <v>2166.62</v>
      </c>
      <c r="P20" s="13"/>
    </row>
    <row r="21" spans="1:16" x14ac:dyDescent="0.2">
      <c r="A21" s="178">
        <v>1987</v>
      </c>
      <c r="B21" s="98">
        <v>0</v>
      </c>
      <c r="C21" s="98">
        <v>5.08</v>
      </c>
      <c r="D21" s="98">
        <v>10.16</v>
      </c>
      <c r="E21" s="98">
        <v>160.01999999999998</v>
      </c>
      <c r="F21" s="98">
        <v>170.18</v>
      </c>
      <c r="G21" s="98">
        <v>340.36000000000007</v>
      </c>
      <c r="H21" s="98">
        <v>238.76000000000005</v>
      </c>
      <c r="I21" s="98">
        <v>370.84</v>
      </c>
      <c r="J21" s="98">
        <v>408.93999999999994</v>
      </c>
      <c r="K21" s="98">
        <v>271.77999999999997</v>
      </c>
      <c r="L21" s="98">
        <v>294.64</v>
      </c>
      <c r="M21" s="98">
        <v>149.86000000000001</v>
      </c>
      <c r="N21" s="123">
        <f t="shared" si="0"/>
        <v>2420.6200000000003</v>
      </c>
      <c r="P21" s="13"/>
    </row>
    <row r="22" spans="1:16" x14ac:dyDescent="0.2">
      <c r="A22" s="178">
        <v>1988</v>
      </c>
      <c r="B22" s="98">
        <v>2.54</v>
      </c>
      <c r="C22" s="98">
        <v>2.54</v>
      </c>
      <c r="D22" s="98">
        <v>5.08</v>
      </c>
      <c r="E22" s="98">
        <v>22.86</v>
      </c>
      <c r="F22" s="98">
        <v>294.64000000000004</v>
      </c>
      <c r="G22" s="98">
        <v>368.3</v>
      </c>
      <c r="H22" s="98">
        <v>187.95999999999998</v>
      </c>
      <c r="I22" s="98">
        <v>327.66000000000003</v>
      </c>
      <c r="J22" s="98">
        <v>269.24000000000007</v>
      </c>
      <c r="K22" s="98">
        <v>525.78</v>
      </c>
      <c r="L22" s="98">
        <v>299.71999999999997</v>
      </c>
      <c r="M22" s="98">
        <v>152.4</v>
      </c>
      <c r="N22" s="123">
        <f t="shared" si="0"/>
        <v>2458.7200000000003</v>
      </c>
      <c r="P22" s="13"/>
    </row>
    <row r="23" spans="1:16" x14ac:dyDescent="0.2">
      <c r="A23" s="178">
        <v>1989</v>
      </c>
      <c r="B23" s="98">
        <v>15.24</v>
      </c>
      <c r="C23" s="98">
        <v>12.7</v>
      </c>
      <c r="D23" s="98">
        <v>5.08</v>
      </c>
      <c r="E23" s="98">
        <v>0</v>
      </c>
      <c r="F23" s="98">
        <v>152.4</v>
      </c>
      <c r="G23" s="98">
        <v>241.3</v>
      </c>
      <c r="H23" s="98">
        <v>213.35999999999996</v>
      </c>
      <c r="I23" s="98">
        <v>304.80000000000007</v>
      </c>
      <c r="J23" s="98">
        <v>132.08000000000001</v>
      </c>
      <c r="K23" s="98">
        <v>259.07999999999993</v>
      </c>
      <c r="L23" s="98">
        <v>342.89999999999992</v>
      </c>
      <c r="M23" s="98">
        <v>109.22000000000001</v>
      </c>
      <c r="N23" s="123">
        <f t="shared" si="0"/>
        <v>1788.1599999999999</v>
      </c>
      <c r="P23" s="13"/>
    </row>
    <row r="24" spans="1:16" x14ac:dyDescent="0.2">
      <c r="A24" s="178">
        <v>1990</v>
      </c>
      <c r="B24" s="98">
        <v>27.939999999999998</v>
      </c>
      <c r="C24" s="98">
        <v>2.54</v>
      </c>
      <c r="D24" s="98">
        <v>7.62</v>
      </c>
      <c r="E24" s="98">
        <v>81.28</v>
      </c>
      <c r="F24" s="98">
        <v>271.77999999999997</v>
      </c>
      <c r="G24" s="98">
        <v>121.91999999999999</v>
      </c>
      <c r="H24" s="98">
        <v>408.94000000000005</v>
      </c>
      <c r="I24" s="98">
        <v>360.68000000000012</v>
      </c>
      <c r="J24" s="98">
        <v>264.16000000000003</v>
      </c>
      <c r="K24" s="98">
        <v>401.32000000000005</v>
      </c>
      <c r="L24" s="98">
        <v>147.32000000000002</v>
      </c>
      <c r="M24" s="98">
        <v>157.47999999999999</v>
      </c>
      <c r="N24" s="123">
        <f t="shared" si="0"/>
        <v>2252.9800000000005</v>
      </c>
      <c r="P24" s="13"/>
    </row>
    <row r="25" spans="1:16" x14ac:dyDescent="0.2">
      <c r="A25" s="178">
        <v>1991</v>
      </c>
      <c r="B25" s="98">
        <v>17.78</v>
      </c>
      <c r="C25" s="98">
        <v>0</v>
      </c>
      <c r="D25" s="98">
        <v>25.400000000000002</v>
      </c>
      <c r="E25" s="98">
        <v>114.30000000000001</v>
      </c>
      <c r="F25" s="98">
        <v>373.37999999999988</v>
      </c>
      <c r="G25" s="98">
        <v>294.64</v>
      </c>
      <c r="H25" s="98">
        <v>228.6</v>
      </c>
      <c r="I25" s="98">
        <v>360.68</v>
      </c>
      <c r="J25" s="98">
        <v>457.20000000000005</v>
      </c>
      <c r="K25" s="98">
        <v>419.1</v>
      </c>
      <c r="L25" s="98">
        <v>223.52</v>
      </c>
      <c r="M25" s="98">
        <v>86.360000000000014</v>
      </c>
      <c r="N25" s="123">
        <f t="shared" si="0"/>
        <v>2600.96</v>
      </c>
      <c r="P25" s="13"/>
    </row>
    <row r="26" spans="1:16" x14ac:dyDescent="0.2">
      <c r="A26" s="178">
        <v>1992</v>
      </c>
      <c r="B26" s="98">
        <v>2.54</v>
      </c>
      <c r="C26" s="98">
        <v>2.54</v>
      </c>
      <c r="D26" s="98">
        <v>0</v>
      </c>
      <c r="E26" s="98">
        <v>88.9</v>
      </c>
      <c r="F26" s="98">
        <v>162.56000000000003</v>
      </c>
      <c r="G26" s="98">
        <v>518.16000000000008</v>
      </c>
      <c r="H26" s="98">
        <v>172.72</v>
      </c>
      <c r="I26" s="98">
        <v>218.44</v>
      </c>
      <c r="J26" s="98">
        <v>248.92</v>
      </c>
      <c r="K26" s="98">
        <v>378.46</v>
      </c>
      <c r="L26" s="98">
        <v>193.04000000000002</v>
      </c>
      <c r="M26" s="98">
        <v>76.2</v>
      </c>
      <c r="N26" s="123">
        <f t="shared" si="0"/>
        <v>2062.48</v>
      </c>
      <c r="P26" s="13"/>
    </row>
    <row r="27" spans="1:16" x14ac:dyDescent="0.2">
      <c r="A27" s="178">
        <v>1993</v>
      </c>
      <c r="B27" s="98">
        <v>68.580000000000013</v>
      </c>
      <c r="C27" s="98">
        <v>2.54</v>
      </c>
      <c r="D27" s="98">
        <v>12.7</v>
      </c>
      <c r="E27" s="98">
        <v>99.06</v>
      </c>
      <c r="F27" s="98">
        <v>187.95999999999998</v>
      </c>
      <c r="G27" s="98">
        <v>472.44</v>
      </c>
      <c r="H27" s="98">
        <v>261.62</v>
      </c>
      <c r="I27" s="98">
        <v>281.93999999999994</v>
      </c>
      <c r="J27" s="98">
        <v>375.92000000000007</v>
      </c>
      <c r="K27" s="98">
        <v>353.05999999999995</v>
      </c>
      <c r="L27" s="98">
        <v>287.02</v>
      </c>
      <c r="M27" s="98">
        <v>127</v>
      </c>
      <c r="N27" s="123">
        <f t="shared" si="0"/>
        <v>2529.84</v>
      </c>
      <c r="P27" s="13"/>
    </row>
    <row r="28" spans="1:16" x14ac:dyDescent="0.2">
      <c r="A28" s="178">
        <v>1994</v>
      </c>
      <c r="B28" s="98">
        <v>15.24</v>
      </c>
      <c r="C28" s="98">
        <v>0</v>
      </c>
      <c r="D28" s="98">
        <v>63.5</v>
      </c>
      <c r="E28" s="98">
        <v>53.34</v>
      </c>
      <c r="F28" s="98">
        <v>299.72000000000003</v>
      </c>
      <c r="G28" s="98">
        <v>248.92000000000004</v>
      </c>
      <c r="H28" s="98">
        <v>127.00000000000003</v>
      </c>
      <c r="I28" s="98">
        <v>261.62000000000006</v>
      </c>
      <c r="J28" s="98">
        <v>231.14</v>
      </c>
      <c r="K28" s="98">
        <v>401.32</v>
      </c>
      <c r="L28" s="98">
        <v>386.08000000000004</v>
      </c>
      <c r="M28" s="98">
        <v>12.7</v>
      </c>
      <c r="N28" s="123">
        <f t="shared" si="0"/>
        <v>2100.58</v>
      </c>
      <c r="P28" s="13"/>
    </row>
    <row r="29" spans="1:16" x14ac:dyDescent="0.2">
      <c r="A29" s="178">
        <v>1995</v>
      </c>
      <c r="B29" s="98">
        <v>5.08</v>
      </c>
      <c r="C29" s="98">
        <v>7.62</v>
      </c>
      <c r="D29" s="98">
        <v>10.16</v>
      </c>
      <c r="E29" s="98">
        <v>154.94000000000003</v>
      </c>
      <c r="F29" s="98">
        <v>264.16000000000003</v>
      </c>
      <c r="G29" s="98">
        <v>380.99999999999994</v>
      </c>
      <c r="H29" s="98">
        <v>281.93999999999994</v>
      </c>
      <c r="I29" s="98">
        <v>220.97999999999993</v>
      </c>
      <c r="J29" s="98">
        <v>142.24</v>
      </c>
      <c r="K29" s="98">
        <v>254</v>
      </c>
      <c r="L29" s="98">
        <v>414.01999999999992</v>
      </c>
      <c r="M29" s="98">
        <v>25.399999999999995</v>
      </c>
      <c r="N29" s="123">
        <f t="shared" si="0"/>
        <v>2161.54</v>
      </c>
      <c r="P29" s="13"/>
    </row>
    <row r="30" spans="1:16" x14ac:dyDescent="0.2">
      <c r="A30" s="178">
        <v>1996</v>
      </c>
      <c r="B30" s="98">
        <v>132.07999999999998</v>
      </c>
      <c r="C30" s="98">
        <v>20.32</v>
      </c>
      <c r="D30" s="98">
        <v>27.939999999999998</v>
      </c>
      <c r="E30" s="98">
        <v>43.179999999999993</v>
      </c>
      <c r="F30" s="98">
        <v>337.82</v>
      </c>
      <c r="G30" s="98">
        <v>167.64000000000001</v>
      </c>
      <c r="H30" s="98">
        <v>259.08</v>
      </c>
      <c r="I30" s="98">
        <v>208.28000000000003</v>
      </c>
      <c r="J30" s="98">
        <v>193.04000000000002</v>
      </c>
      <c r="K30" s="98">
        <v>299.71999999999997</v>
      </c>
      <c r="L30" s="98">
        <v>254</v>
      </c>
      <c r="M30" s="98">
        <v>106.68000000000002</v>
      </c>
      <c r="N30" s="123">
        <f t="shared" si="0"/>
        <v>2049.7799999999997</v>
      </c>
      <c r="P30" s="13"/>
    </row>
    <row r="31" spans="1:16" x14ac:dyDescent="0.2">
      <c r="A31" s="178">
        <v>1997</v>
      </c>
      <c r="B31" s="98">
        <v>25.4</v>
      </c>
      <c r="C31" s="98">
        <v>2.54</v>
      </c>
      <c r="D31" s="98">
        <v>0</v>
      </c>
      <c r="E31" s="98">
        <v>25.4</v>
      </c>
      <c r="F31" s="98">
        <v>177.8</v>
      </c>
      <c r="G31" s="98">
        <v>127.00000000000001</v>
      </c>
      <c r="H31" s="98">
        <v>261.62</v>
      </c>
      <c r="I31" s="98">
        <v>193.04000000000002</v>
      </c>
      <c r="J31" s="98">
        <v>243.83999999999997</v>
      </c>
      <c r="K31" s="98">
        <v>160.01999999999995</v>
      </c>
      <c r="L31" s="98">
        <v>170.18</v>
      </c>
      <c r="M31" s="98">
        <v>2.54</v>
      </c>
      <c r="N31" s="123">
        <f t="shared" si="0"/>
        <v>1389.3799999999999</v>
      </c>
      <c r="P31" s="13"/>
    </row>
    <row r="32" spans="1:16" x14ac:dyDescent="0.2">
      <c r="A32" s="178">
        <v>1998</v>
      </c>
      <c r="B32" s="98">
        <v>0</v>
      </c>
      <c r="C32" s="98">
        <v>0</v>
      </c>
      <c r="D32" s="98">
        <v>2.54</v>
      </c>
      <c r="E32" s="98">
        <v>35.56</v>
      </c>
      <c r="F32" s="98">
        <v>327.66000000000003</v>
      </c>
      <c r="G32" s="98">
        <v>289.56</v>
      </c>
      <c r="H32" s="98">
        <v>299.72000000000003</v>
      </c>
      <c r="I32" s="98">
        <v>419.10000000000008</v>
      </c>
      <c r="J32" s="98">
        <v>210.82000000000002</v>
      </c>
      <c r="K32" s="98">
        <v>238.76</v>
      </c>
      <c r="L32" s="98">
        <v>345.44000000000005</v>
      </c>
      <c r="M32" s="98">
        <v>307.34000000000003</v>
      </c>
      <c r="N32" s="123">
        <f t="shared" si="0"/>
        <v>2476.5</v>
      </c>
      <c r="P32" s="13"/>
    </row>
    <row r="33" spans="1:16" x14ac:dyDescent="0.2">
      <c r="A33" s="178">
        <v>1999</v>
      </c>
      <c r="B33" s="98">
        <v>25.4</v>
      </c>
      <c r="C33" s="98">
        <v>66.039999999999992</v>
      </c>
      <c r="D33" s="98">
        <v>12.7</v>
      </c>
      <c r="E33" s="98">
        <v>101.6</v>
      </c>
      <c r="F33" s="98">
        <v>175.26</v>
      </c>
      <c r="G33" s="98">
        <v>368.29999999999995</v>
      </c>
      <c r="H33" s="98">
        <v>139.69999999999999</v>
      </c>
      <c r="I33" s="98">
        <v>231.14</v>
      </c>
      <c r="J33" s="98">
        <v>403.86</v>
      </c>
      <c r="K33" s="98">
        <v>292.10000000000014</v>
      </c>
      <c r="L33" s="98">
        <v>261.62</v>
      </c>
      <c r="M33" s="98">
        <v>248.92000000000004</v>
      </c>
      <c r="N33" s="123">
        <f t="shared" si="0"/>
        <v>2326.6400000000003</v>
      </c>
      <c r="P33" s="13"/>
    </row>
    <row r="34" spans="1:16" x14ac:dyDescent="0.2">
      <c r="A34" s="178">
        <v>2000</v>
      </c>
      <c r="B34" s="98">
        <v>91.440000000000012</v>
      </c>
      <c r="C34" s="98">
        <v>5.08</v>
      </c>
      <c r="D34" s="98">
        <v>2.54</v>
      </c>
      <c r="E34" s="98">
        <v>114.3</v>
      </c>
      <c r="F34" s="98">
        <v>259.08</v>
      </c>
      <c r="G34" s="98">
        <v>284.48</v>
      </c>
      <c r="H34" s="98">
        <v>154.94000000000003</v>
      </c>
      <c r="I34" s="98">
        <v>256.53999999999996</v>
      </c>
      <c r="J34" s="98">
        <v>287.02</v>
      </c>
      <c r="K34" s="98">
        <v>312.42</v>
      </c>
      <c r="L34" s="98">
        <v>99.06</v>
      </c>
      <c r="M34" s="98">
        <v>165.10000000000002</v>
      </c>
      <c r="N34" s="123">
        <f t="shared" si="0"/>
        <v>2032</v>
      </c>
      <c r="P34" s="13"/>
    </row>
    <row r="35" spans="1:16" x14ac:dyDescent="0.2">
      <c r="A35" s="178">
        <v>2001</v>
      </c>
      <c r="B35" s="98">
        <v>15.24</v>
      </c>
      <c r="C35" s="98">
        <v>12.7</v>
      </c>
      <c r="D35" s="98">
        <v>7.62</v>
      </c>
      <c r="E35" s="98">
        <v>20.32</v>
      </c>
      <c r="F35" s="98">
        <v>129.54</v>
      </c>
      <c r="G35" s="98">
        <v>114.30000000000001</v>
      </c>
      <c r="H35" s="98">
        <v>264.15999999999997</v>
      </c>
      <c r="I35" s="98">
        <v>137.16</v>
      </c>
      <c r="J35" s="98">
        <v>304.79999999999995</v>
      </c>
      <c r="K35" s="98">
        <v>243.84000000000003</v>
      </c>
      <c r="L35" s="98">
        <v>256.54000000000002</v>
      </c>
      <c r="M35" s="98">
        <v>302.26000000000005</v>
      </c>
      <c r="N35" s="123">
        <f t="shared" si="0"/>
        <v>1808.4799999999998</v>
      </c>
    </row>
    <row r="36" spans="1:16" x14ac:dyDescent="0.2">
      <c r="A36" s="178">
        <v>2002</v>
      </c>
      <c r="B36" s="98">
        <v>12.7</v>
      </c>
      <c r="C36" s="98">
        <v>7.62</v>
      </c>
      <c r="D36" s="98">
        <v>10.16</v>
      </c>
      <c r="E36" s="98">
        <v>63.5</v>
      </c>
      <c r="F36" s="98" t="s">
        <v>60</v>
      </c>
      <c r="G36" s="98" t="s">
        <v>60</v>
      </c>
      <c r="H36" s="98" t="s">
        <v>60</v>
      </c>
      <c r="I36" s="98" t="s">
        <v>60</v>
      </c>
      <c r="J36" s="98" t="s">
        <v>60</v>
      </c>
      <c r="K36" s="98" t="s">
        <v>60</v>
      </c>
      <c r="L36" s="98" t="s">
        <v>60</v>
      </c>
      <c r="M36" s="98" t="s">
        <v>60</v>
      </c>
      <c r="N36" s="123" t="str">
        <f t="shared" si="0"/>
        <v/>
      </c>
    </row>
    <row r="37" spans="1:16" x14ac:dyDescent="0.2">
      <c r="A37" s="178">
        <v>2003</v>
      </c>
      <c r="B37" s="98" t="s">
        <v>60</v>
      </c>
      <c r="C37" s="98" t="s">
        <v>60</v>
      </c>
      <c r="D37" s="98" t="s">
        <v>60</v>
      </c>
      <c r="E37" s="98" t="s">
        <v>60</v>
      </c>
      <c r="F37" s="98" t="s">
        <v>60</v>
      </c>
      <c r="G37" s="98" t="s">
        <v>60</v>
      </c>
      <c r="H37" s="98" t="s">
        <v>60</v>
      </c>
      <c r="I37" s="98" t="s">
        <v>60</v>
      </c>
      <c r="J37" s="98" t="s">
        <v>60</v>
      </c>
      <c r="K37" s="98" t="s">
        <v>60</v>
      </c>
      <c r="L37" s="98" t="s">
        <v>60</v>
      </c>
      <c r="M37" s="98" t="s">
        <v>60</v>
      </c>
      <c r="N37" s="123" t="str">
        <f t="shared" si="0"/>
        <v/>
      </c>
    </row>
    <row r="38" spans="1:16" x14ac:dyDescent="0.2">
      <c r="A38" s="178">
        <v>2004</v>
      </c>
      <c r="B38" s="98" t="s">
        <v>60</v>
      </c>
      <c r="C38" s="98" t="s">
        <v>60</v>
      </c>
      <c r="D38" s="98" t="s">
        <v>60</v>
      </c>
      <c r="E38" s="98" t="s">
        <v>60</v>
      </c>
      <c r="F38" s="98" t="s">
        <v>60</v>
      </c>
      <c r="G38" s="98" t="s">
        <v>60</v>
      </c>
      <c r="H38" s="98" t="s">
        <v>60</v>
      </c>
      <c r="I38" s="98" t="s">
        <v>60</v>
      </c>
      <c r="J38" s="98" t="s">
        <v>60</v>
      </c>
      <c r="K38" s="98" t="s">
        <v>60</v>
      </c>
      <c r="L38" s="98" t="s">
        <v>60</v>
      </c>
      <c r="M38" s="98" t="s">
        <v>60</v>
      </c>
      <c r="N38" s="123" t="str">
        <f t="shared" si="0"/>
        <v/>
      </c>
    </row>
    <row r="39" spans="1:16" x14ac:dyDescent="0.2">
      <c r="A39" s="178">
        <v>2005</v>
      </c>
      <c r="B39" s="98" t="s">
        <v>60</v>
      </c>
      <c r="C39" s="98" t="s">
        <v>60</v>
      </c>
      <c r="D39" s="98" t="s">
        <v>60</v>
      </c>
      <c r="E39" s="98" t="s">
        <v>60</v>
      </c>
      <c r="F39" s="98" t="s">
        <v>60</v>
      </c>
      <c r="G39" s="98" t="s">
        <v>60</v>
      </c>
      <c r="H39" s="98" t="s">
        <v>60</v>
      </c>
      <c r="I39" s="98" t="s">
        <v>60</v>
      </c>
      <c r="J39" s="98" t="s">
        <v>60</v>
      </c>
      <c r="K39" s="98" t="s">
        <v>60</v>
      </c>
      <c r="L39" s="98" t="s">
        <v>60</v>
      </c>
      <c r="M39" s="98" t="s">
        <v>60</v>
      </c>
      <c r="N39" s="123" t="str">
        <f t="shared" si="0"/>
        <v/>
      </c>
    </row>
    <row r="40" spans="1:16" x14ac:dyDescent="0.2">
      <c r="A40" s="178">
        <v>2006</v>
      </c>
      <c r="B40" s="98" t="s">
        <v>60</v>
      </c>
      <c r="C40" s="98" t="s">
        <v>60</v>
      </c>
      <c r="D40" s="98" t="s">
        <v>60</v>
      </c>
      <c r="E40" s="98" t="s">
        <v>60</v>
      </c>
      <c r="F40" s="98" t="s">
        <v>60</v>
      </c>
      <c r="G40" s="98" t="s">
        <v>60</v>
      </c>
      <c r="H40" s="98" t="s">
        <v>60</v>
      </c>
      <c r="I40" s="98" t="s">
        <v>60</v>
      </c>
      <c r="J40" s="98" t="s">
        <v>60</v>
      </c>
      <c r="K40" s="98" t="s">
        <v>60</v>
      </c>
      <c r="L40" s="98" t="s">
        <v>60</v>
      </c>
      <c r="M40" s="98" t="s">
        <v>60</v>
      </c>
      <c r="N40" s="123" t="str">
        <f t="shared" si="0"/>
        <v/>
      </c>
    </row>
    <row r="41" spans="1:16" x14ac:dyDescent="0.2">
      <c r="A41" s="178">
        <v>2007</v>
      </c>
      <c r="B41" s="98" t="s">
        <v>60</v>
      </c>
      <c r="C41" s="98" t="s">
        <v>60</v>
      </c>
      <c r="D41" s="98" t="s">
        <v>60</v>
      </c>
      <c r="E41" s="98" t="s">
        <v>60</v>
      </c>
      <c r="F41" s="98" t="s">
        <v>60</v>
      </c>
      <c r="G41" s="98" t="s">
        <v>60</v>
      </c>
      <c r="H41" s="98" t="s">
        <v>60</v>
      </c>
      <c r="I41" s="98" t="s">
        <v>60</v>
      </c>
      <c r="J41" s="98" t="s">
        <v>60</v>
      </c>
      <c r="K41" s="98" t="s">
        <v>60</v>
      </c>
      <c r="L41" s="98" t="s">
        <v>60</v>
      </c>
      <c r="M41" s="98" t="s">
        <v>60</v>
      </c>
      <c r="N41" s="123" t="str">
        <f t="shared" si="0"/>
        <v/>
      </c>
    </row>
    <row r="42" spans="1:16" x14ac:dyDescent="0.2">
      <c r="A42" s="178">
        <v>2008</v>
      </c>
      <c r="B42" s="98" t="s">
        <v>60</v>
      </c>
      <c r="C42" s="98" t="s">
        <v>60</v>
      </c>
      <c r="D42" s="98" t="s">
        <v>60</v>
      </c>
      <c r="E42" s="98" t="s">
        <v>60</v>
      </c>
      <c r="F42" s="98" t="s">
        <v>60</v>
      </c>
      <c r="G42" s="98" t="s">
        <v>60</v>
      </c>
      <c r="H42" s="98" t="s">
        <v>60</v>
      </c>
      <c r="I42" s="98" t="s">
        <v>60</v>
      </c>
      <c r="J42" s="98" t="s">
        <v>60</v>
      </c>
      <c r="K42" s="98" t="s">
        <v>60</v>
      </c>
      <c r="L42" s="98" t="s">
        <v>60</v>
      </c>
      <c r="M42" s="98" t="s">
        <v>60</v>
      </c>
      <c r="N42" s="123" t="str">
        <f t="shared" si="0"/>
        <v/>
      </c>
    </row>
    <row r="43" spans="1:16" x14ac:dyDescent="0.2">
      <c r="A43" s="178">
        <v>2009</v>
      </c>
      <c r="B43" s="98" t="s">
        <v>60</v>
      </c>
      <c r="C43" s="98" t="s">
        <v>60</v>
      </c>
      <c r="D43" s="98" t="s">
        <v>60</v>
      </c>
      <c r="E43" s="98" t="s">
        <v>60</v>
      </c>
      <c r="F43" s="98" t="s">
        <v>60</v>
      </c>
      <c r="G43" s="98" t="s">
        <v>60</v>
      </c>
      <c r="H43" s="98" t="s">
        <v>60</v>
      </c>
      <c r="I43" s="98" t="s">
        <v>60</v>
      </c>
      <c r="J43" s="98" t="s">
        <v>60</v>
      </c>
      <c r="K43" s="98" t="s">
        <v>60</v>
      </c>
      <c r="L43" s="98" t="s">
        <v>60</v>
      </c>
      <c r="M43" s="98" t="s">
        <v>60</v>
      </c>
      <c r="N43" s="123" t="str">
        <f t="shared" ref="N43:N48" si="1">IF(COUNT(B43:M43)=12,SUM(B43:M43),"")</f>
        <v/>
      </c>
    </row>
    <row r="44" spans="1:16" x14ac:dyDescent="0.2">
      <c r="A44" s="178">
        <v>2010</v>
      </c>
      <c r="B44" s="98" t="s">
        <v>60</v>
      </c>
      <c r="C44" s="98" t="s">
        <v>60</v>
      </c>
      <c r="D44" s="98" t="s">
        <v>60</v>
      </c>
      <c r="E44" s="98" t="s">
        <v>60</v>
      </c>
      <c r="F44" s="98" t="s">
        <v>60</v>
      </c>
      <c r="G44" s="98" t="s">
        <v>60</v>
      </c>
      <c r="H44" s="98" t="s">
        <v>60</v>
      </c>
      <c r="I44" s="98" t="s">
        <v>60</v>
      </c>
      <c r="J44" s="98" t="s">
        <v>60</v>
      </c>
      <c r="K44" s="98" t="s">
        <v>60</v>
      </c>
      <c r="L44" s="98" t="s">
        <v>60</v>
      </c>
      <c r="M44" s="98" t="s">
        <v>60</v>
      </c>
      <c r="N44" s="123" t="str">
        <f t="shared" si="1"/>
        <v/>
      </c>
    </row>
    <row r="45" spans="1:16" x14ac:dyDescent="0.2">
      <c r="A45" s="178">
        <v>2011</v>
      </c>
      <c r="B45" s="98" t="s">
        <v>60</v>
      </c>
      <c r="C45" s="98" t="s">
        <v>60</v>
      </c>
      <c r="D45" s="98" t="s">
        <v>60</v>
      </c>
      <c r="E45" s="98" t="s">
        <v>60</v>
      </c>
      <c r="F45" s="98" t="s">
        <v>60</v>
      </c>
      <c r="G45" s="98" t="s">
        <v>60</v>
      </c>
      <c r="H45" s="98" t="s">
        <v>60</v>
      </c>
      <c r="I45" s="98" t="s">
        <v>60</v>
      </c>
      <c r="J45" s="98" t="s">
        <v>60</v>
      </c>
      <c r="K45" s="98" t="s">
        <v>60</v>
      </c>
      <c r="L45" s="98" t="s">
        <v>60</v>
      </c>
      <c r="M45" s="98" t="s">
        <v>60</v>
      </c>
      <c r="N45" s="123" t="str">
        <f t="shared" si="1"/>
        <v/>
      </c>
    </row>
    <row r="46" spans="1:16" x14ac:dyDescent="0.2">
      <c r="A46" s="178">
        <v>2012</v>
      </c>
      <c r="B46" s="98" t="s">
        <v>60</v>
      </c>
      <c r="C46" s="98" t="s">
        <v>60</v>
      </c>
      <c r="D46" s="98" t="s">
        <v>60</v>
      </c>
      <c r="E46" s="98" t="s">
        <v>60</v>
      </c>
      <c r="F46" s="98" t="s">
        <v>60</v>
      </c>
      <c r="G46" s="98" t="s">
        <v>60</v>
      </c>
      <c r="H46" s="98" t="s">
        <v>60</v>
      </c>
      <c r="I46" s="98" t="s">
        <v>60</v>
      </c>
      <c r="J46" s="98" t="s">
        <v>60</v>
      </c>
      <c r="K46" s="98" t="s">
        <v>60</v>
      </c>
      <c r="L46" s="98" t="s">
        <v>60</v>
      </c>
      <c r="M46" s="98" t="s">
        <v>60</v>
      </c>
      <c r="N46" s="123" t="str">
        <f t="shared" si="1"/>
        <v/>
      </c>
    </row>
    <row r="47" spans="1:16" x14ac:dyDescent="0.2">
      <c r="A47" s="178">
        <v>2013</v>
      </c>
      <c r="B47" s="98" t="s">
        <v>60</v>
      </c>
      <c r="C47" s="98" t="s">
        <v>60</v>
      </c>
      <c r="D47" s="98" t="s">
        <v>60</v>
      </c>
      <c r="E47" s="98" t="s">
        <v>60</v>
      </c>
      <c r="F47" s="98" t="s">
        <v>60</v>
      </c>
      <c r="G47" s="98" t="s">
        <v>60</v>
      </c>
      <c r="H47" s="98" t="s">
        <v>60</v>
      </c>
      <c r="I47" s="98" t="s">
        <v>60</v>
      </c>
      <c r="J47" s="98" t="s">
        <v>60</v>
      </c>
      <c r="K47" s="98" t="s">
        <v>60</v>
      </c>
      <c r="L47" s="98" t="s">
        <v>60</v>
      </c>
      <c r="M47" s="98" t="s">
        <v>60</v>
      </c>
      <c r="N47" s="123" t="str">
        <f t="shared" si="1"/>
        <v/>
      </c>
    </row>
    <row r="48" spans="1:16" x14ac:dyDescent="0.2">
      <c r="A48" s="178">
        <v>2014</v>
      </c>
      <c r="B48" s="98" t="s">
        <v>60</v>
      </c>
      <c r="C48" s="98" t="s">
        <v>60</v>
      </c>
      <c r="D48" s="98" t="s">
        <v>60</v>
      </c>
      <c r="E48" s="98" t="s">
        <v>60</v>
      </c>
      <c r="F48" s="98" t="s">
        <v>60</v>
      </c>
      <c r="G48" s="98" t="s">
        <v>60</v>
      </c>
      <c r="H48" s="98" t="s">
        <v>60</v>
      </c>
      <c r="I48" s="98" t="s">
        <v>60</v>
      </c>
      <c r="J48" s="98" t="s">
        <v>60</v>
      </c>
      <c r="K48" s="98" t="s">
        <v>60</v>
      </c>
      <c r="L48" s="98" t="s">
        <v>60</v>
      </c>
      <c r="M48" s="98" t="s">
        <v>60</v>
      </c>
      <c r="N48" s="123" t="str">
        <f t="shared" si="1"/>
        <v/>
      </c>
    </row>
    <row r="49" spans="1:14" x14ac:dyDescent="0.2">
      <c r="A49" s="178">
        <v>2015</v>
      </c>
      <c r="B49" s="98" t="s">
        <v>60</v>
      </c>
      <c r="C49" s="98" t="s">
        <v>60</v>
      </c>
      <c r="D49" s="98" t="s">
        <v>60</v>
      </c>
      <c r="E49" s="98" t="s">
        <v>60</v>
      </c>
      <c r="F49" s="98" t="s">
        <v>60</v>
      </c>
      <c r="G49" s="98" t="s">
        <v>60</v>
      </c>
      <c r="H49" s="98" t="s">
        <v>60</v>
      </c>
      <c r="I49" s="98" t="s">
        <v>60</v>
      </c>
      <c r="J49" s="98" t="s">
        <v>60</v>
      </c>
      <c r="K49" s="98" t="s">
        <v>60</v>
      </c>
      <c r="L49" s="98" t="s">
        <v>60</v>
      </c>
      <c r="M49" s="98" t="s">
        <v>60</v>
      </c>
      <c r="N49" s="123"/>
    </row>
    <row r="50" spans="1:14" ht="13.5" thickBot="1" x14ac:dyDescent="0.25">
      <c r="A50" s="182"/>
      <c r="B50" s="98"/>
      <c r="C50" s="98"/>
      <c r="D50" s="98"/>
      <c r="E50" s="98"/>
      <c r="F50" s="98"/>
      <c r="G50" s="98"/>
      <c r="H50" s="98"/>
      <c r="I50" s="98"/>
      <c r="J50" s="98"/>
      <c r="K50" s="98"/>
      <c r="L50" s="98"/>
      <c r="M50" s="98"/>
      <c r="N50" s="124"/>
    </row>
    <row r="51" spans="1:14" x14ac:dyDescent="0.2">
      <c r="A51" s="185" t="s">
        <v>48</v>
      </c>
      <c r="B51" s="104">
        <f t="shared" ref="B51:N51" si="2">AVERAGE(B5:B50)</f>
        <v>31.472187499999997</v>
      </c>
      <c r="C51" s="105">
        <f t="shared" si="2"/>
        <v>10.802937499999999</v>
      </c>
      <c r="D51" s="104">
        <f t="shared" si="2"/>
        <v>13.462000000000003</v>
      </c>
      <c r="E51" s="105">
        <f t="shared" si="2"/>
        <v>84.081937500000024</v>
      </c>
      <c r="F51" s="104">
        <f t="shared" si="2"/>
        <v>234.38464516129031</v>
      </c>
      <c r="G51" s="105">
        <f t="shared" si="2"/>
        <v>280.13741935483864</v>
      </c>
      <c r="H51" s="104">
        <f t="shared" si="2"/>
        <v>228.68193548387092</v>
      </c>
      <c r="I51" s="105">
        <f t="shared" si="2"/>
        <v>247.44516129032257</v>
      </c>
      <c r="J51" s="104">
        <f t="shared" si="2"/>
        <v>273.91032258064507</v>
      </c>
      <c r="K51" s="105">
        <f t="shared" si="2"/>
        <v>348.63548387096773</v>
      </c>
      <c r="L51" s="104">
        <f t="shared" si="2"/>
        <v>257.52322580645153</v>
      </c>
      <c r="M51" s="109">
        <f t="shared" si="2"/>
        <v>104.79548387096776</v>
      </c>
      <c r="N51" s="107">
        <f t="shared" si="2"/>
        <v>2116.811419354839</v>
      </c>
    </row>
    <row r="52" spans="1:14" x14ac:dyDescent="0.2">
      <c r="A52" s="148" t="s">
        <v>604</v>
      </c>
      <c r="B52" s="3">
        <f>STDEV(B5:B50)</f>
        <v>45.182823365949012</v>
      </c>
      <c r="C52" s="3">
        <f t="shared" ref="C52:N52" si="3">STDEV(C5:C50)</f>
        <v>18.681604821471986</v>
      </c>
      <c r="D52" s="3">
        <f t="shared" si="3"/>
        <v>19.331579619385611</v>
      </c>
      <c r="E52" s="3">
        <f t="shared" si="3"/>
        <v>76.576722641071399</v>
      </c>
      <c r="F52" s="3">
        <f t="shared" si="3"/>
        <v>80.742140419795021</v>
      </c>
      <c r="G52" s="3">
        <f t="shared" si="3"/>
        <v>105.88519125190112</v>
      </c>
      <c r="H52" s="3">
        <f t="shared" si="3"/>
        <v>59.026029140787216</v>
      </c>
      <c r="I52" s="3">
        <f t="shared" si="3"/>
        <v>77.283854453176559</v>
      </c>
      <c r="J52" s="3">
        <f t="shared" si="3"/>
        <v>88.643444859499851</v>
      </c>
      <c r="K52" s="3">
        <f t="shared" si="3"/>
        <v>108.43542861502756</v>
      </c>
      <c r="L52" s="3">
        <f t="shared" si="3"/>
        <v>86.361686890545798</v>
      </c>
      <c r="M52" s="3">
        <f t="shared" si="3"/>
        <v>80.674408616310274</v>
      </c>
      <c r="N52" s="114">
        <f t="shared" si="3"/>
        <v>295.38124650884322</v>
      </c>
    </row>
    <row r="53" spans="1:14" x14ac:dyDescent="0.2">
      <c r="A53" s="148" t="s">
        <v>605</v>
      </c>
      <c r="B53" s="3">
        <f>B52/B51*100</f>
        <v>143.56429265029328</v>
      </c>
      <c r="C53" s="3">
        <f t="shared" ref="C53:N53" si="4">C52/C51*100</f>
        <v>172.93078684822521</v>
      </c>
      <c r="D53" s="3">
        <f t="shared" si="4"/>
        <v>143.60109656355377</v>
      </c>
      <c r="E53" s="3">
        <f t="shared" si="4"/>
        <v>91.073927311762262</v>
      </c>
      <c r="F53" s="3">
        <f t="shared" si="4"/>
        <v>34.448562261505153</v>
      </c>
      <c r="G53" s="3">
        <f t="shared" si="4"/>
        <v>37.797589303048682</v>
      </c>
      <c r="H53" s="3">
        <f t="shared" si="4"/>
        <v>25.811408765582343</v>
      </c>
      <c r="I53" s="3">
        <f t="shared" si="4"/>
        <v>31.232720029833573</v>
      </c>
      <c r="J53" s="3">
        <f t="shared" si="4"/>
        <v>32.362214035727447</v>
      </c>
      <c r="K53" s="3">
        <f t="shared" si="4"/>
        <v>31.102808988645634</v>
      </c>
      <c r="L53" s="3">
        <f t="shared" si="4"/>
        <v>33.535494369526589</v>
      </c>
      <c r="M53" s="3">
        <f t="shared" si="4"/>
        <v>76.98271493802423</v>
      </c>
      <c r="N53" s="114">
        <f t="shared" si="4"/>
        <v>13.954065242092723</v>
      </c>
    </row>
    <row r="54" spans="1:14" x14ac:dyDescent="0.2">
      <c r="A54" s="148" t="s">
        <v>606</v>
      </c>
      <c r="B54" s="3">
        <f>MIN(B5:B50)</f>
        <v>0</v>
      </c>
      <c r="C54" s="3">
        <f t="shared" ref="C54:N54" si="5">MIN(C5:C50)</f>
        <v>0</v>
      </c>
      <c r="D54" s="3">
        <f t="shared" si="5"/>
        <v>0</v>
      </c>
      <c r="E54" s="3">
        <f t="shared" si="5"/>
        <v>0</v>
      </c>
      <c r="F54" s="3">
        <f t="shared" si="5"/>
        <v>50.8</v>
      </c>
      <c r="G54" s="3">
        <f t="shared" si="5"/>
        <v>114.30000000000001</v>
      </c>
      <c r="H54" s="3">
        <f t="shared" si="5"/>
        <v>119.38000000000001</v>
      </c>
      <c r="I54" s="3">
        <f t="shared" si="5"/>
        <v>66.040000000000006</v>
      </c>
      <c r="J54" s="3">
        <f t="shared" si="5"/>
        <v>127.00000000000003</v>
      </c>
      <c r="K54" s="3">
        <f t="shared" si="5"/>
        <v>160.01999999999995</v>
      </c>
      <c r="L54" s="3">
        <f t="shared" si="5"/>
        <v>99.06</v>
      </c>
      <c r="M54" s="3">
        <f t="shared" si="5"/>
        <v>2.54</v>
      </c>
      <c r="N54" s="114">
        <f t="shared" si="5"/>
        <v>1389.3799999999999</v>
      </c>
    </row>
    <row r="55" spans="1:14" x14ac:dyDescent="0.2">
      <c r="A55" s="148" t="s">
        <v>607</v>
      </c>
      <c r="B55" s="3">
        <f>MAX(B5:B50)</f>
        <v>194.30999999999997</v>
      </c>
      <c r="C55" s="3">
        <f t="shared" ref="C55:N55" si="6">MAX(C5:C50)</f>
        <v>73.914000000000016</v>
      </c>
      <c r="D55" s="3">
        <f t="shared" si="6"/>
        <v>88.9</v>
      </c>
      <c r="E55" s="3">
        <f t="shared" si="6"/>
        <v>297.18000000000006</v>
      </c>
      <c r="F55" s="3">
        <f t="shared" si="6"/>
        <v>410.46400000000017</v>
      </c>
      <c r="G55" s="3">
        <f t="shared" si="6"/>
        <v>518.16000000000008</v>
      </c>
      <c r="H55" s="3">
        <f t="shared" si="6"/>
        <v>408.94000000000005</v>
      </c>
      <c r="I55" s="3">
        <f t="shared" si="6"/>
        <v>419.10000000000008</v>
      </c>
      <c r="J55" s="3">
        <f t="shared" si="6"/>
        <v>457.20000000000005</v>
      </c>
      <c r="K55" s="3">
        <f t="shared" si="6"/>
        <v>604.52</v>
      </c>
      <c r="L55" s="3">
        <f t="shared" si="6"/>
        <v>414.01999999999992</v>
      </c>
      <c r="M55" s="3">
        <f t="shared" si="6"/>
        <v>307.34000000000003</v>
      </c>
      <c r="N55" s="114">
        <f t="shared" si="6"/>
        <v>2600.96</v>
      </c>
    </row>
    <row r="56" spans="1:14" x14ac:dyDescent="0.2">
      <c r="A56" s="148" t="s">
        <v>608</v>
      </c>
      <c r="B56" s="3">
        <f>QUARTILE(B5:B50,1)</f>
        <v>2.54</v>
      </c>
      <c r="C56" s="3">
        <f t="shared" ref="C56:N56" si="7">QUARTILE(C5:C50,1)</f>
        <v>1.905</v>
      </c>
      <c r="D56" s="3">
        <f t="shared" si="7"/>
        <v>2.54</v>
      </c>
      <c r="E56" s="3">
        <f t="shared" si="7"/>
        <v>29.21</v>
      </c>
      <c r="F56" s="3">
        <f t="shared" si="7"/>
        <v>176.53</v>
      </c>
      <c r="G56" s="3">
        <f t="shared" si="7"/>
        <v>218.44</v>
      </c>
      <c r="H56" s="3">
        <f t="shared" si="7"/>
        <v>193.03999999999996</v>
      </c>
      <c r="I56" s="3">
        <f t="shared" si="7"/>
        <v>199.39</v>
      </c>
      <c r="J56" s="3">
        <f t="shared" si="7"/>
        <v>215.90000000000003</v>
      </c>
      <c r="K56" s="3">
        <f t="shared" si="7"/>
        <v>265.42999999999995</v>
      </c>
      <c r="L56" s="3">
        <f t="shared" si="7"/>
        <v>180.34</v>
      </c>
      <c r="M56" s="3">
        <f t="shared" si="7"/>
        <v>53.34</v>
      </c>
      <c r="N56" s="114">
        <f t="shared" si="7"/>
        <v>1969.77</v>
      </c>
    </row>
    <row r="57" spans="1:14" x14ac:dyDescent="0.2">
      <c r="A57" s="148" t="s">
        <v>609</v>
      </c>
      <c r="B57" s="3">
        <f>QUARTILE(B5:B50,2)</f>
        <v>15.24</v>
      </c>
      <c r="C57" s="3">
        <f t="shared" ref="C57:N57" si="8">QUARTILE(C5:C50,2)</f>
        <v>3.81</v>
      </c>
      <c r="D57" s="3">
        <f t="shared" si="8"/>
        <v>7.62</v>
      </c>
      <c r="E57" s="3">
        <f t="shared" si="8"/>
        <v>50.8</v>
      </c>
      <c r="F57" s="3">
        <f t="shared" si="8"/>
        <v>246.38</v>
      </c>
      <c r="G57" s="3">
        <f t="shared" si="8"/>
        <v>279.39999999999998</v>
      </c>
      <c r="H57" s="3">
        <f t="shared" si="8"/>
        <v>233.68</v>
      </c>
      <c r="I57" s="3">
        <f t="shared" si="8"/>
        <v>233.67999999999998</v>
      </c>
      <c r="J57" s="3">
        <f t="shared" si="8"/>
        <v>264.16000000000003</v>
      </c>
      <c r="K57" s="3">
        <f t="shared" si="8"/>
        <v>353.05999999999995</v>
      </c>
      <c r="L57" s="3">
        <f t="shared" si="8"/>
        <v>256.54000000000002</v>
      </c>
      <c r="M57" s="3">
        <f t="shared" si="8"/>
        <v>86.360000000000028</v>
      </c>
      <c r="N57" s="114">
        <f t="shared" si="8"/>
        <v>2148.84</v>
      </c>
    </row>
    <row r="58" spans="1:14" x14ac:dyDescent="0.2">
      <c r="A58" s="148" t="s">
        <v>610</v>
      </c>
      <c r="B58" s="3">
        <f>QUARTILE(B5:B50,3)</f>
        <v>29.844999999999999</v>
      </c>
      <c r="C58" s="3">
        <f t="shared" ref="C58:N58" si="9">QUARTILE(C5:C50,3)</f>
        <v>10.795</v>
      </c>
      <c r="D58" s="3">
        <f t="shared" si="9"/>
        <v>12.7</v>
      </c>
      <c r="E58" s="3">
        <f t="shared" si="9"/>
        <v>114.3</v>
      </c>
      <c r="F58" s="3">
        <f t="shared" si="9"/>
        <v>287.02</v>
      </c>
      <c r="G58" s="3">
        <f t="shared" si="9"/>
        <v>340.36</v>
      </c>
      <c r="H58" s="3">
        <f t="shared" si="9"/>
        <v>261.62</v>
      </c>
      <c r="I58" s="3">
        <f t="shared" si="9"/>
        <v>293.37000000000006</v>
      </c>
      <c r="J58" s="3">
        <f t="shared" si="9"/>
        <v>322.58</v>
      </c>
      <c r="K58" s="3">
        <f t="shared" si="9"/>
        <v>401.32000000000005</v>
      </c>
      <c r="L58" s="3">
        <f t="shared" si="9"/>
        <v>323.84999999999997</v>
      </c>
      <c r="M58" s="3">
        <f t="shared" si="9"/>
        <v>147.32</v>
      </c>
      <c r="N58" s="114">
        <f t="shared" si="9"/>
        <v>2331.7200000000003</v>
      </c>
    </row>
    <row r="59" spans="1:14" x14ac:dyDescent="0.2">
      <c r="A59" s="148" t="s">
        <v>612</v>
      </c>
      <c r="B59">
        <f>COUNT(B5:B50)</f>
        <v>32</v>
      </c>
      <c r="C59">
        <f t="shared" ref="C59:N59" si="10">COUNT(C5:C50)</f>
        <v>32</v>
      </c>
      <c r="D59">
        <f t="shared" si="10"/>
        <v>32</v>
      </c>
      <c r="E59">
        <f t="shared" si="10"/>
        <v>32</v>
      </c>
      <c r="F59">
        <f t="shared" si="10"/>
        <v>31</v>
      </c>
      <c r="G59">
        <f t="shared" si="10"/>
        <v>31</v>
      </c>
      <c r="H59">
        <f t="shared" si="10"/>
        <v>31</v>
      </c>
      <c r="I59">
        <f t="shared" si="10"/>
        <v>31</v>
      </c>
      <c r="J59">
        <f t="shared" si="10"/>
        <v>31</v>
      </c>
      <c r="K59">
        <f t="shared" si="10"/>
        <v>31</v>
      </c>
      <c r="L59">
        <f t="shared" si="10"/>
        <v>31</v>
      </c>
      <c r="M59">
        <f t="shared" si="10"/>
        <v>31</v>
      </c>
      <c r="N59" s="103">
        <f t="shared" si="10"/>
        <v>31</v>
      </c>
    </row>
    <row r="60" spans="1:14" x14ac:dyDescent="0.2">
      <c r="A60" s="148" t="s">
        <v>613</v>
      </c>
      <c r="B60" s="3">
        <f>B51</f>
        <v>31.472187499999997</v>
      </c>
      <c r="C60" s="3">
        <f t="shared" ref="C60:M60" si="11">B60+C51</f>
        <v>42.275124999999996</v>
      </c>
      <c r="D60" s="3">
        <f t="shared" si="11"/>
        <v>55.737124999999999</v>
      </c>
      <c r="E60" s="3">
        <f t="shared" si="11"/>
        <v>139.81906250000003</v>
      </c>
      <c r="F60" s="3">
        <f t="shared" si="11"/>
        <v>374.20370766129031</v>
      </c>
      <c r="G60" s="3">
        <f t="shared" si="11"/>
        <v>654.34112701612889</v>
      </c>
      <c r="H60" s="3">
        <f t="shared" si="11"/>
        <v>883.02306249999981</v>
      </c>
      <c r="I60" s="3">
        <f t="shared" si="11"/>
        <v>1130.4682237903223</v>
      </c>
      <c r="J60" s="3">
        <f t="shared" si="11"/>
        <v>1404.3785463709673</v>
      </c>
      <c r="K60" s="3">
        <f t="shared" si="11"/>
        <v>1753.014030241935</v>
      </c>
      <c r="L60" s="3">
        <f t="shared" si="11"/>
        <v>2010.5372560483866</v>
      </c>
      <c r="M60" s="3">
        <f t="shared" si="11"/>
        <v>2115.3327399193545</v>
      </c>
    </row>
    <row r="61" spans="1:14" x14ac:dyDescent="0.2">
      <c r="A61" s="179"/>
      <c r="B61" s="4"/>
      <c r="C61" s="4"/>
      <c r="D61" s="4"/>
      <c r="E61" s="4"/>
      <c r="F61" s="4"/>
      <c r="G61" s="4"/>
      <c r="H61" s="4"/>
      <c r="I61" s="4"/>
      <c r="J61" s="4"/>
      <c r="K61" s="4"/>
      <c r="L61" s="4"/>
      <c r="M61" s="4"/>
      <c r="N61" s="1"/>
    </row>
    <row r="62" spans="1:14" x14ac:dyDescent="0.2">
      <c r="A62" s="179"/>
      <c r="B62" s="4"/>
      <c r="C62" s="4"/>
      <c r="D62" s="4"/>
      <c r="E62" s="4"/>
      <c r="F62" s="4"/>
      <c r="G62" s="4"/>
      <c r="H62" s="4"/>
      <c r="I62" s="4"/>
      <c r="J62" s="4"/>
      <c r="K62" s="4"/>
      <c r="L62" s="4"/>
      <c r="M62" s="4"/>
      <c r="N62" s="1"/>
    </row>
    <row r="63" spans="1:14" x14ac:dyDescent="0.2">
      <c r="A63" s="179"/>
      <c r="B63" s="4"/>
      <c r="C63" s="4"/>
      <c r="D63" s="4"/>
      <c r="E63" s="4"/>
      <c r="F63" s="4"/>
      <c r="G63" s="4"/>
      <c r="H63" s="4"/>
      <c r="I63" s="4"/>
      <c r="J63" s="4"/>
      <c r="K63" s="4"/>
      <c r="L63" s="4"/>
      <c r="M63" s="4"/>
      <c r="N63" s="1"/>
    </row>
    <row r="64" spans="1:14" x14ac:dyDescent="0.2">
      <c r="A64" s="179"/>
      <c r="B64" s="4"/>
      <c r="C64" s="4"/>
      <c r="D64" s="4"/>
      <c r="E64" s="4"/>
      <c r="F64" s="4"/>
      <c r="G64" s="4"/>
      <c r="H64" s="4"/>
      <c r="I64" s="4"/>
      <c r="J64" s="4"/>
      <c r="K64" s="4"/>
      <c r="L64" s="4"/>
      <c r="M64" s="4"/>
      <c r="N64" s="1"/>
    </row>
    <row r="65" spans="1:14" x14ac:dyDescent="0.2">
      <c r="A65" s="179"/>
      <c r="B65" s="4"/>
      <c r="C65" s="4"/>
      <c r="D65" s="4"/>
      <c r="E65" s="4"/>
      <c r="F65" s="4"/>
      <c r="G65" s="4"/>
      <c r="H65" s="4"/>
      <c r="I65" s="4"/>
      <c r="J65" s="4"/>
      <c r="K65" s="4"/>
      <c r="L65" s="4"/>
      <c r="M65" s="4"/>
      <c r="N65" s="1"/>
    </row>
    <row r="66" spans="1:14" x14ac:dyDescent="0.2">
      <c r="A66" s="179"/>
      <c r="B66" s="4"/>
      <c r="C66" s="4"/>
      <c r="D66" s="4"/>
      <c r="E66" s="4"/>
      <c r="F66" s="4"/>
      <c r="G66" s="4"/>
      <c r="H66" s="4"/>
      <c r="I66" s="4"/>
      <c r="J66" s="4"/>
      <c r="K66" s="4"/>
      <c r="L66" s="4"/>
      <c r="M66" s="4"/>
      <c r="N66" s="1"/>
    </row>
    <row r="67" spans="1:14" x14ac:dyDescent="0.2">
      <c r="A67" s="179"/>
      <c r="B67" s="4"/>
      <c r="C67" s="4"/>
      <c r="D67" s="4"/>
      <c r="E67" s="4"/>
      <c r="F67" s="4"/>
      <c r="G67" s="4"/>
      <c r="H67" s="4"/>
      <c r="I67" s="4"/>
      <c r="J67" s="4"/>
      <c r="K67" s="4"/>
      <c r="L67" s="4"/>
      <c r="M67" s="4"/>
      <c r="N67" s="1"/>
    </row>
    <row r="68" spans="1:14" x14ac:dyDescent="0.2">
      <c r="A68" s="179"/>
      <c r="N68" s="1"/>
    </row>
    <row r="69" spans="1:14" x14ac:dyDescent="0.2">
      <c r="A69" s="179"/>
      <c r="N69" s="1"/>
    </row>
    <row r="70" spans="1:14" x14ac:dyDescent="0.2">
      <c r="A70" s="179"/>
      <c r="N70" s="1"/>
    </row>
    <row r="71" spans="1:14" x14ac:dyDescent="0.2">
      <c r="A71" s="179"/>
      <c r="F71" s="6"/>
      <c r="G71" s="6"/>
      <c r="H71" s="6"/>
      <c r="I71" s="6"/>
      <c r="K71" s="6"/>
      <c r="L71" s="6"/>
      <c r="M71" s="6"/>
      <c r="N71" s="1"/>
    </row>
    <row r="72" spans="1:14" x14ac:dyDescent="0.2">
      <c r="A72" s="179"/>
      <c r="B72" s="6"/>
      <c r="C72" s="6"/>
      <c r="D72" s="6"/>
      <c r="N72" s="1"/>
    </row>
    <row r="73" spans="1:14" x14ac:dyDescent="0.2">
      <c r="A73" s="179"/>
      <c r="N73" s="1"/>
    </row>
    <row r="74" spans="1:14" x14ac:dyDescent="0.2">
      <c r="A74" s="179"/>
      <c r="B74" s="6"/>
      <c r="C74" s="6"/>
      <c r="N74" s="1"/>
    </row>
    <row r="75" spans="1:14" x14ac:dyDescent="0.2">
      <c r="N75" s="1"/>
    </row>
    <row r="76" spans="1:14" x14ac:dyDescent="0.2">
      <c r="N76" s="1"/>
    </row>
    <row r="77" spans="1:14" x14ac:dyDescent="0.2">
      <c r="E77" s="6"/>
      <c r="N77" s="1"/>
    </row>
    <row r="78" spans="1:14" x14ac:dyDescent="0.2">
      <c r="N78" s="1"/>
    </row>
    <row r="79" spans="1:14" x14ac:dyDescent="0.2">
      <c r="N79" s="1"/>
    </row>
    <row r="80" spans="1:14" x14ac:dyDescent="0.2">
      <c r="B80" s="4"/>
      <c r="C80" s="4"/>
      <c r="D80" s="4"/>
      <c r="E80" s="4"/>
      <c r="F80" s="4"/>
      <c r="G80" s="4"/>
      <c r="H80" s="4"/>
      <c r="I80" s="4"/>
      <c r="J80" s="4"/>
      <c r="K80" s="4"/>
      <c r="L80" s="4"/>
      <c r="M80" s="4"/>
      <c r="N80" s="1"/>
    </row>
    <row r="81" spans="2:14" x14ac:dyDescent="0.2">
      <c r="B81" s="4"/>
      <c r="C81" s="4"/>
      <c r="D81" s="4"/>
      <c r="E81" s="4"/>
      <c r="F81" s="4"/>
      <c r="G81" s="4"/>
      <c r="H81" s="4"/>
      <c r="I81" s="4"/>
      <c r="J81" s="4"/>
      <c r="K81" s="4"/>
      <c r="L81" s="4"/>
      <c r="M81" s="4"/>
      <c r="N81" s="1"/>
    </row>
    <row r="82" spans="2:14" x14ac:dyDescent="0.2">
      <c r="B82" s="4"/>
      <c r="C82" s="4"/>
      <c r="D82" s="4"/>
      <c r="E82" s="4"/>
      <c r="F82" s="4"/>
      <c r="G82" s="4"/>
      <c r="H82" s="4"/>
      <c r="I82" s="4"/>
      <c r="J82" s="4"/>
      <c r="K82" s="4"/>
      <c r="L82" s="4"/>
      <c r="M82" s="4"/>
      <c r="N82" s="1"/>
    </row>
    <row r="83" spans="2:14" x14ac:dyDescent="0.2">
      <c r="B83" s="4"/>
      <c r="C83" s="4"/>
      <c r="D83" s="4"/>
      <c r="E83" s="4"/>
      <c r="F83" s="4"/>
      <c r="G83" s="4"/>
      <c r="H83" s="4"/>
      <c r="I83" s="4"/>
      <c r="J83" s="4"/>
      <c r="K83" s="4"/>
      <c r="L83" s="4"/>
      <c r="M83" s="4"/>
      <c r="N83" s="1"/>
    </row>
    <row r="84" spans="2:14" x14ac:dyDescent="0.2">
      <c r="B84" s="4"/>
      <c r="C84" s="4"/>
      <c r="D84" s="4"/>
      <c r="E84" s="4"/>
      <c r="F84" s="4"/>
      <c r="G84" s="4"/>
      <c r="H84" s="4"/>
      <c r="I84" s="4"/>
      <c r="J84" s="4"/>
      <c r="K84" s="4"/>
      <c r="L84" s="4"/>
      <c r="M84" s="4"/>
      <c r="N84" s="1"/>
    </row>
    <row r="85" spans="2:14" x14ac:dyDescent="0.2">
      <c r="B85" s="4"/>
      <c r="C85" s="4"/>
      <c r="D85" s="4"/>
      <c r="E85" s="4"/>
      <c r="F85" s="4"/>
      <c r="G85" s="4"/>
      <c r="H85" s="4"/>
      <c r="I85" s="4"/>
      <c r="J85" s="4"/>
      <c r="K85" s="4"/>
      <c r="L85" s="4"/>
      <c r="M85" s="4"/>
      <c r="N85" s="1"/>
    </row>
    <row r="86" spans="2:14" x14ac:dyDescent="0.2">
      <c r="B86" s="4"/>
      <c r="C86" s="4"/>
      <c r="D86" s="4"/>
      <c r="E86" s="4"/>
      <c r="F86" s="4"/>
      <c r="G86" s="4"/>
      <c r="H86" s="4"/>
      <c r="I86" s="4"/>
      <c r="J86" s="4"/>
      <c r="K86" s="4"/>
      <c r="L86" s="4"/>
      <c r="M86" s="4"/>
      <c r="N86" s="1"/>
    </row>
    <row r="87" spans="2:14" x14ac:dyDescent="0.2">
      <c r="B87" s="4"/>
      <c r="C87" s="4"/>
      <c r="D87" s="4"/>
      <c r="E87" s="4"/>
      <c r="F87" s="4"/>
      <c r="G87" s="4"/>
      <c r="H87" s="4"/>
      <c r="I87" s="4"/>
      <c r="J87" s="4"/>
      <c r="K87" s="4"/>
      <c r="L87" s="4"/>
      <c r="M87" s="4"/>
      <c r="N87" s="1"/>
    </row>
    <row r="88" spans="2:14" x14ac:dyDescent="0.2">
      <c r="B88" s="4"/>
      <c r="C88" s="4"/>
      <c r="D88" s="4"/>
      <c r="E88" s="4"/>
      <c r="F88" s="4"/>
      <c r="G88" s="4"/>
      <c r="H88" s="4"/>
      <c r="I88" s="4"/>
      <c r="J88" s="4"/>
      <c r="K88" s="4"/>
      <c r="L88" s="4"/>
      <c r="M88" s="4"/>
      <c r="N88" s="1"/>
    </row>
    <row r="89" spans="2:14" x14ac:dyDescent="0.2">
      <c r="B89" s="4"/>
      <c r="C89" s="4"/>
      <c r="D89" s="4"/>
      <c r="E89" s="4"/>
      <c r="F89" s="4"/>
      <c r="G89" s="4"/>
      <c r="H89" s="4"/>
      <c r="I89" s="4"/>
      <c r="J89" s="4"/>
      <c r="K89" s="4"/>
      <c r="L89" s="4"/>
      <c r="M89" s="4"/>
      <c r="N89" s="1"/>
    </row>
    <row r="90" spans="2:14" x14ac:dyDescent="0.2">
      <c r="B90" s="4"/>
      <c r="C90" s="4"/>
      <c r="D90" s="4"/>
      <c r="E90" s="4"/>
      <c r="F90" s="4"/>
      <c r="G90" s="4"/>
      <c r="H90" s="4"/>
      <c r="I90" s="4"/>
      <c r="J90" s="4"/>
      <c r="K90" s="4"/>
      <c r="L90" s="4"/>
      <c r="M90" s="4"/>
      <c r="N90" s="1"/>
    </row>
    <row r="91" spans="2:14" x14ac:dyDescent="0.2">
      <c r="B91" s="4"/>
      <c r="C91" s="4"/>
      <c r="D91" s="4"/>
      <c r="E91" s="4"/>
      <c r="F91" s="4"/>
      <c r="G91" s="4"/>
      <c r="H91" s="4"/>
      <c r="I91" s="4"/>
      <c r="J91" s="4"/>
      <c r="K91" s="4"/>
      <c r="L91" s="4"/>
      <c r="M91" s="4"/>
      <c r="N91" s="1"/>
    </row>
    <row r="92" spans="2:14" x14ac:dyDescent="0.2">
      <c r="B92" s="4"/>
      <c r="C92" s="4"/>
      <c r="D92" s="4"/>
      <c r="E92" s="4"/>
      <c r="F92" s="4"/>
      <c r="G92" s="4"/>
      <c r="H92" s="4"/>
      <c r="I92" s="4"/>
      <c r="J92" s="4"/>
      <c r="K92" s="4"/>
      <c r="L92" s="4"/>
      <c r="M92" s="4"/>
      <c r="N92" s="1"/>
    </row>
    <row r="93" spans="2:14" x14ac:dyDescent="0.2">
      <c r="B93" s="4"/>
      <c r="C93" s="4"/>
      <c r="D93" s="4"/>
      <c r="E93" s="4"/>
      <c r="F93" s="4"/>
      <c r="G93" s="4"/>
      <c r="H93" s="4"/>
      <c r="I93" s="4"/>
      <c r="J93" s="4"/>
      <c r="K93" s="4"/>
      <c r="L93" s="4"/>
      <c r="M93" s="4"/>
      <c r="N93" s="1"/>
    </row>
    <row r="94" spans="2:14" x14ac:dyDescent="0.2">
      <c r="B94" s="4"/>
      <c r="C94" s="4"/>
      <c r="D94" s="4"/>
      <c r="E94" s="4"/>
      <c r="F94" s="4"/>
      <c r="G94" s="4"/>
      <c r="H94" s="4"/>
      <c r="I94" s="4"/>
      <c r="J94" s="4"/>
      <c r="K94" s="4"/>
      <c r="L94" s="4"/>
      <c r="M94" s="4"/>
      <c r="N94" s="1"/>
    </row>
    <row r="95" spans="2:14" x14ac:dyDescent="0.2">
      <c r="B95" s="4"/>
      <c r="C95" s="4"/>
      <c r="D95" s="4"/>
      <c r="E95" s="4"/>
      <c r="F95" s="4"/>
      <c r="G95" s="4"/>
      <c r="H95" s="4"/>
      <c r="I95" s="4"/>
      <c r="J95" s="4"/>
      <c r="K95" s="4"/>
      <c r="L95" s="4"/>
      <c r="M95" s="4"/>
      <c r="N95" s="1"/>
    </row>
    <row r="96" spans="2:14" x14ac:dyDescent="0.2">
      <c r="B96" s="4"/>
      <c r="C96" s="4"/>
      <c r="D96" s="4"/>
      <c r="E96" s="4"/>
      <c r="F96" s="4"/>
      <c r="G96" s="4"/>
      <c r="H96" s="4"/>
      <c r="I96" s="4"/>
      <c r="J96" s="4"/>
      <c r="K96" s="4"/>
      <c r="L96" s="4"/>
      <c r="M96" s="4"/>
      <c r="N96" s="1"/>
    </row>
    <row r="97" spans="2:14" x14ac:dyDescent="0.2">
      <c r="B97" s="4"/>
      <c r="C97" s="4"/>
      <c r="D97" s="4"/>
      <c r="E97" s="4"/>
      <c r="F97" s="4"/>
      <c r="G97" s="4"/>
      <c r="H97" s="4"/>
      <c r="I97" s="4"/>
      <c r="J97" s="4"/>
      <c r="K97" s="4"/>
      <c r="L97" s="4"/>
      <c r="M97" s="4"/>
      <c r="N97" s="1"/>
    </row>
    <row r="98" spans="2:14" x14ac:dyDescent="0.2">
      <c r="B98" s="4"/>
      <c r="C98" s="4"/>
      <c r="D98" s="4"/>
      <c r="E98" s="4"/>
      <c r="F98" s="4"/>
      <c r="G98" s="4"/>
      <c r="H98" s="4"/>
      <c r="I98" s="4"/>
      <c r="J98" s="4"/>
      <c r="K98" s="4"/>
      <c r="L98" s="4"/>
      <c r="M98" s="4"/>
      <c r="N98" s="1"/>
    </row>
    <row r="99" spans="2:14" x14ac:dyDescent="0.2">
      <c r="B99" s="4"/>
      <c r="C99" s="4"/>
      <c r="D99" s="4"/>
      <c r="E99" s="4"/>
      <c r="F99" s="4"/>
      <c r="G99" s="4"/>
      <c r="H99" s="4"/>
      <c r="I99" s="4"/>
      <c r="J99" s="4"/>
      <c r="K99" s="4"/>
      <c r="L99" s="4"/>
      <c r="M99" s="4"/>
      <c r="N99" s="1"/>
    </row>
    <row r="100" spans="2:14" x14ac:dyDescent="0.2">
      <c r="B100" s="4"/>
      <c r="C100" s="4"/>
      <c r="D100" s="4"/>
      <c r="E100" s="4"/>
      <c r="F100" s="4"/>
      <c r="G100" s="4"/>
      <c r="H100" s="4"/>
      <c r="I100" s="4"/>
      <c r="J100" s="4"/>
      <c r="K100" s="4"/>
      <c r="L100" s="4"/>
      <c r="M100" s="4"/>
      <c r="N100" s="1"/>
    </row>
    <row r="101" spans="2:14" x14ac:dyDescent="0.2">
      <c r="N101" s="1"/>
    </row>
    <row r="102" spans="2:14" x14ac:dyDescent="0.2">
      <c r="N102" s="1"/>
    </row>
    <row r="103" spans="2:14" x14ac:dyDescent="0.2">
      <c r="N103" s="1"/>
    </row>
    <row r="104" spans="2:14" x14ac:dyDescent="0.2">
      <c r="N104" s="1"/>
    </row>
    <row r="105" spans="2:14" x14ac:dyDescent="0.2">
      <c r="N105" s="1"/>
    </row>
    <row r="106" spans="2:14" x14ac:dyDescent="0.2">
      <c r="N106" s="1"/>
    </row>
    <row r="107" spans="2:14" x14ac:dyDescent="0.2">
      <c r="N107" s="1"/>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D20:D50">
    <cfRule type="top10" dxfId="999" priority="41" bottom="1" rank="1"/>
    <cfRule type="top10" dxfId="998" priority="42" rank="1"/>
  </conditionalFormatting>
  <conditionalFormatting sqref="B5:B50">
    <cfRule type="top10" dxfId="997" priority="45" bottom="1" rank="1"/>
    <cfRule type="top10" dxfId="996" priority="46" rank="1"/>
  </conditionalFormatting>
  <conditionalFormatting sqref="C5:C50">
    <cfRule type="top10" dxfId="995" priority="43" bottom="1" rank="1"/>
    <cfRule type="top10" dxfId="994" priority="44" rank="1"/>
  </conditionalFormatting>
  <conditionalFormatting sqref="E5:E50">
    <cfRule type="top10" dxfId="993" priority="17" bottom="1" rank="1"/>
    <cfRule type="top10" dxfId="992" priority="18" rank="1"/>
  </conditionalFormatting>
  <conditionalFormatting sqref="F5:F50">
    <cfRule type="top10" dxfId="991" priority="15" bottom="1" rank="1"/>
    <cfRule type="top10" dxfId="990" priority="16" rank="1"/>
  </conditionalFormatting>
  <conditionalFormatting sqref="G5:G50">
    <cfRule type="top10" dxfId="989" priority="13" bottom="1" rank="1"/>
    <cfRule type="top10" dxfId="988" priority="14" rank="1"/>
  </conditionalFormatting>
  <conditionalFormatting sqref="H5:H50">
    <cfRule type="top10" dxfId="987" priority="11" bottom="1" rank="1"/>
    <cfRule type="top10" dxfId="986" priority="12" rank="1"/>
  </conditionalFormatting>
  <conditionalFormatting sqref="I5:I50">
    <cfRule type="top10" dxfId="985" priority="9" bottom="1" rank="1"/>
    <cfRule type="top10" dxfId="984" priority="10" rank="1"/>
  </conditionalFormatting>
  <conditionalFormatting sqref="J5:J50">
    <cfRule type="top10" dxfId="983" priority="7" bottom="1" rank="1"/>
    <cfRule type="top10" dxfId="982" priority="8" rank="1"/>
  </conditionalFormatting>
  <conditionalFormatting sqref="K5:K50">
    <cfRule type="top10" dxfId="981" priority="5" bottom="1" rank="1"/>
    <cfRule type="top10" dxfId="980" priority="6" rank="1"/>
  </conditionalFormatting>
  <conditionalFormatting sqref="L5:L50">
    <cfRule type="top10" dxfId="979" priority="3" bottom="1" rank="1"/>
    <cfRule type="top10" dxfId="978" priority="4" rank="1"/>
  </conditionalFormatting>
  <conditionalFormatting sqref="M5:M50">
    <cfRule type="top10" dxfId="977" priority="1" bottom="1" rank="1"/>
    <cfRule type="top10" dxfId="976" priority="2" rank="1"/>
  </conditionalFormatting>
  <conditionalFormatting sqref="N5:N50">
    <cfRule type="top10" dxfId="975" priority="21" bottom="1" rank="1"/>
    <cfRule type="top10" dxfId="974" priority="2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3"/>
  <dimension ref="A1:AJ84"/>
  <sheetViews>
    <sheetView zoomScale="75" zoomScaleNormal="75" workbookViewId="0">
      <pane xSplit="1" ySplit="4" topLeftCell="B37" activePane="bottomRight" state="frozen"/>
      <selection activeCell="C149" sqref="C149:O149"/>
      <selection pane="topRight" activeCell="C149" sqref="C149:O149"/>
      <selection pane="bottomLeft" activeCell="C149" sqref="C149:O149"/>
      <selection pane="bottomRight" activeCell="N67" sqref="N67:N68"/>
    </sheetView>
  </sheetViews>
  <sheetFormatPr defaultRowHeight="12.75" x14ac:dyDescent="0.2"/>
  <cols>
    <col min="1" max="1" width="9.85546875" style="139" bestFit="1" customWidth="1"/>
    <col min="2" max="4" width="7.7109375" customWidth="1"/>
    <col min="5" max="5" width="10.140625" customWidth="1"/>
    <col min="6" max="7" width="7.7109375" customWidth="1"/>
    <col min="8" max="8" width="8.42578125" customWidth="1"/>
    <col min="9" max="13" width="7.7109375" customWidth="1"/>
    <col min="14" max="14" width="9.140625" style="103" bestFit="1" customWidth="1"/>
    <col min="15" max="15" width="9.42578125" bestFit="1" customWidth="1"/>
    <col min="16" max="36" width="9.140625" style="10"/>
  </cols>
  <sheetData>
    <row r="1" spans="1:27" ht="16.5" thickBot="1" x14ac:dyDescent="0.3">
      <c r="A1" s="243" t="s">
        <v>35</v>
      </c>
      <c r="B1" s="244"/>
      <c r="C1" s="244"/>
      <c r="D1" s="244"/>
      <c r="E1" s="245"/>
      <c r="F1" s="245"/>
      <c r="G1" s="245"/>
      <c r="H1" s="245"/>
      <c r="I1" s="245"/>
      <c r="J1" s="245"/>
      <c r="K1" s="245"/>
      <c r="L1" s="245"/>
      <c r="M1" s="245"/>
      <c r="N1" s="246"/>
    </row>
    <row r="2" spans="1:27" ht="13.5" thickBot="1" x14ac:dyDescent="0.25">
      <c r="A2" s="135" t="s">
        <v>144</v>
      </c>
      <c r="B2" s="40" t="s">
        <v>175</v>
      </c>
      <c r="C2" s="37" t="s">
        <v>478</v>
      </c>
      <c r="D2" s="38"/>
      <c r="E2" s="58"/>
      <c r="F2" s="68"/>
      <c r="G2" s="247" t="s">
        <v>80</v>
      </c>
      <c r="H2" s="247"/>
      <c r="I2" s="69"/>
      <c r="J2" s="69"/>
      <c r="K2" s="69"/>
      <c r="L2" s="69"/>
      <c r="M2" s="69"/>
      <c r="N2" s="165"/>
    </row>
    <row r="3" spans="1:27" ht="13.5" thickBot="1" x14ac:dyDescent="0.25">
      <c r="A3" s="136"/>
      <c r="B3" s="41" t="s">
        <v>176</v>
      </c>
      <c r="C3" s="36" t="s">
        <v>479</v>
      </c>
      <c r="D3" s="39"/>
      <c r="E3" s="41" t="s">
        <v>78</v>
      </c>
      <c r="F3" s="65">
        <v>100</v>
      </c>
      <c r="G3" s="17"/>
      <c r="H3" s="66" t="s">
        <v>81</v>
      </c>
      <c r="I3" s="67">
        <v>30.48</v>
      </c>
      <c r="J3" s="17"/>
      <c r="K3" s="17"/>
      <c r="L3" s="17"/>
      <c r="M3" s="17"/>
      <c r="N3" s="39"/>
    </row>
    <row r="4" spans="1:27" ht="15.75" thickBot="1" x14ac:dyDescent="0.3">
      <c r="A4" s="137"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c r="P4" s="23"/>
      <c r="Q4" s="23"/>
      <c r="R4" s="23"/>
      <c r="S4" s="23"/>
      <c r="T4" s="23"/>
      <c r="U4" s="23"/>
      <c r="V4" s="23"/>
      <c r="W4" s="23"/>
      <c r="X4" s="23"/>
      <c r="Y4" s="23"/>
      <c r="Z4" s="23"/>
      <c r="AA4" s="23"/>
    </row>
    <row r="5" spans="1:27" ht="14.25" x14ac:dyDescent="0.2">
      <c r="A5" s="138">
        <v>1960</v>
      </c>
      <c r="B5" s="15"/>
      <c r="C5" s="15"/>
      <c r="D5" s="15" t="s">
        <v>60</v>
      </c>
      <c r="E5" s="15"/>
      <c r="F5" s="15"/>
      <c r="G5" s="15" t="s">
        <v>60</v>
      </c>
      <c r="H5" s="15" t="s">
        <v>60</v>
      </c>
      <c r="I5" s="15" t="s">
        <v>60</v>
      </c>
      <c r="J5" s="15" t="s">
        <v>60</v>
      </c>
      <c r="K5" s="15"/>
      <c r="L5" s="15"/>
      <c r="M5" s="15">
        <v>480.06</v>
      </c>
      <c r="N5" s="173" t="s">
        <v>60</v>
      </c>
      <c r="O5" s="144"/>
    </row>
    <row r="6" spans="1:27" ht="14.25" x14ac:dyDescent="0.2">
      <c r="A6" s="138">
        <v>1961</v>
      </c>
      <c r="B6" s="15">
        <v>19.558</v>
      </c>
      <c r="C6" s="15">
        <v>10.922000000000001</v>
      </c>
      <c r="D6" s="15">
        <v>9.9060000000000006</v>
      </c>
      <c r="E6" s="15"/>
      <c r="F6" s="15"/>
      <c r="G6" s="15"/>
      <c r="H6" s="15"/>
      <c r="I6" s="15"/>
      <c r="J6" s="15"/>
      <c r="K6" s="15"/>
      <c r="L6" s="15"/>
      <c r="M6" s="15"/>
      <c r="N6" s="174" t="s">
        <v>60</v>
      </c>
      <c r="O6" s="144"/>
    </row>
    <row r="7" spans="1:27" x14ac:dyDescent="0.2">
      <c r="A7" s="138">
        <v>1962</v>
      </c>
      <c r="B7" s="15" t="s">
        <v>60</v>
      </c>
      <c r="C7" s="15" t="s">
        <v>60</v>
      </c>
      <c r="D7" s="15" t="s">
        <v>60</v>
      </c>
      <c r="E7" s="15" t="s">
        <v>60</v>
      </c>
      <c r="F7" s="15" t="s">
        <v>60</v>
      </c>
      <c r="G7" s="15" t="s">
        <v>60</v>
      </c>
      <c r="H7" s="15" t="s">
        <v>60</v>
      </c>
      <c r="I7" s="15" t="s">
        <v>60</v>
      </c>
      <c r="J7" s="15" t="s">
        <v>60</v>
      </c>
      <c r="K7" s="15" t="s">
        <v>60</v>
      </c>
      <c r="L7" s="15" t="s">
        <v>60</v>
      </c>
      <c r="M7" s="15" t="s">
        <v>60</v>
      </c>
      <c r="N7" s="174" t="str">
        <f t="shared" ref="N7:N53" si="0">IF(COUNT(B7:M7)=12,SUM(B7:M7),"")</f>
        <v/>
      </c>
    </row>
    <row r="8" spans="1:27" x14ac:dyDescent="0.2">
      <c r="A8" s="138">
        <v>1963</v>
      </c>
      <c r="B8" s="15" t="s">
        <v>60</v>
      </c>
      <c r="C8" s="15" t="s">
        <v>60</v>
      </c>
      <c r="D8" s="15" t="s">
        <v>60</v>
      </c>
      <c r="E8" s="15" t="s">
        <v>60</v>
      </c>
      <c r="F8" s="15" t="s">
        <v>60</v>
      </c>
      <c r="G8" s="15" t="s">
        <v>60</v>
      </c>
      <c r="H8" s="15" t="s">
        <v>60</v>
      </c>
      <c r="I8" s="15" t="s">
        <v>60</v>
      </c>
      <c r="J8" s="15" t="s">
        <v>60</v>
      </c>
      <c r="K8" s="15" t="s">
        <v>60</v>
      </c>
      <c r="L8" s="15" t="s">
        <v>60</v>
      </c>
      <c r="M8" s="15" t="s">
        <v>60</v>
      </c>
      <c r="N8" s="174" t="str">
        <f t="shared" si="0"/>
        <v/>
      </c>
    </row>
    <row r="9" spans="1:27" x14ac:dyDescent="0.2">
      <c r="A9" s="138">
        <v>1964</v>
      </c>
      <c r="B9" s="15" t="s">
        <v>60</v>
      </c>
      <c r="C9" s="15" t="s">
        <v>60</v>
      </c>
      <c r="D9" s="15" t="s">
        <v>60</v>
      </c>
      <c r="E9" s="15" t="s">
        <v>60</v>
      </c>
      <c r="F9" s="15" t="s">
        <v>60</v>
      </c>
      <c r="G9" s="15" t="s">
        <v>60</v>
      </c>
      <c r="H9" s="15" t="s">
        <v>60</v>
      </c>
      <c r="I9" s="15" t="s">
        <v>60</v>
      </c>
      <c r="J9" s="15" t="s">
        <v>60</v>
      </c>
      <c r="K9" s="15" t="s">
        <v>60</v>
      </c>
      <c r="L9" s="15" t="s">
        <v>60</v>
      </c>
      <c r="M9" s="15" t="s">
        <v>60</v>
      </c>
      <c r="N9" s="174" t="str">
        <f t="shared" si="0"/>
        <v/>
      </c>
    </row>
    <row r="10" spans="1:27" x14ac:dyDescent="0.2">
      <c r="A10" s="138">
        <v>1965</v>
      </c>
      <c r="B10" s="15" t="s">
        <v>60</v>
      </c>
      <c r="C10" s="15" t="s">
        <v>60</v>
      </c>
      <c r="D10" s="15" t="s">
        <v>60</v>
      </c>
      <c r="E10" s="15" t="s">
        <v>60</v>
      </c>
      <c r="F10" s="15" t="s">
        <v>60</v>
      </c>
      <c r="G10" s="15" t="s">
        <v>60</v>
      </c>
      <c r="H10" s="15" t="s">
        <v>60</v>
      </c>
      <c r="I10" s="15" t="s">
        <v>60</v>
      </c>
      <c r="J10" s="15" t="s">
        <v>60</v>
      </c>
      <c r="K10" s="15" t="s">
        <v>60</v>
      </c>
      <c r="L10" s="15" t="s">
        <v>60</v>
      </c>
      <c r="M10" s="15" t="s">
        <v>60</v>
      </c>
      <c r="N10" s="174" t="str">
        <f t="shared" si="0"/>
        <v/>
      </c>
      <c r="P10" s="13"/>
    </row>
    <row r="11" spans="1:27" x14ac:dyDescent="0.2">
      <c r="A11" s="138">
        <v>1966</v>
      </c>
      <c r="B11" s="15" t="s">
        <v>60</v>
      </c>
      <c r="C11" s="15" t="s">
        <v>60</v>
      </c>
      <c r="D11" s="15" t="s">
        <v>60</v>
      </c>
      <c r="E11" s="15" t="s">
        <v>60</v>
      </c>
      <c r="F11" s="15" t="s">
        <v>60</v>
      </c>
      <c r="G11" s="15" t="s">
        <v>60</v>
      </c>
      <c r="H11" s="15" t="s">
        <v>60</v>
      </c>
      <c r="I11" s="15" t="s">
        <v>60</v>
      </c>
      <c r="J11" s="15">
        <v>194.81799999999996</v>
      </c>
      <c r="K11" s="15">
        <v>309.88</v>
      </c>
      <c r="L11" s="15">
        <v>649.22399999999993</v>
      </c>
      <c r="M11" s="15">
        <v>355.09200000000004</v>
      </c>
      <c r="N11" s="174" t="str">
        <f t="shared" si="0"/>
        <v/>
      </c>
      <c r="P11" s="13"/>
    </row>
    <row r="12" spans="1:27" x14ac:dyDescent="0.2">
      <c r="A12" s="138">
        <v>1967</v>
      </c>
      <c r="B12" s="15">
        <v>27.431999999999999</v>
      </c>
      <c r="C12" s="15">
        <v>37.337999999999994</v>
      </c>
      <c r="D12" s="15">
        <v>16.256</v>
      </c>
      <c r="E12" s="15">
        <v>233.68000000000006</v>
      </c>
      <c r="F12" s="15">
        <v>186.69000000000005</v>
      </c>
      <c r="G12" s="15">
        <v>493.77600000000007</v>
      </c>
      <c r="H12" s="15">
        <v>165.35400000000001</v>
      </c>
      <c r="I12" s="15">
        <v>236.72800000000004</v>
      </c>
      <c r="J12" s="15">
        <v>248.15800000000002</v>
      </c>
      <c r="K12" s="15" t="s">
        <v>60</v>
      </c>
      <c r="L12" s="15">
        <v>553.72000000000014</v>
      </c>
      <c r="M12" s="15">
        <v>134.11200000000002</v>
      </c>
      <c r="N12" s="174" t="str">
        <f t="shared" si="0"/>
        <v/>
      </c>
      <c r="P12" s="13"/>
    </row>
    <row r="13" spans="1:27" x14ac:dyDescent="0.2">
      <c r="A13" s="138">
        <v>1968</v>
      </c>
      <c r="B13" s="15">
        <v>2.286</v>
      </c>
      <c r="C13" s="15" t="s">
        <v>60</v>
      </c>
      <c r="D13" s="15" t="s">
        <v>60</v>
      </c>
      <c r="E13" s="15" t="s">
        <v>60</v>
      </c>
      <c r="F13" s="15" t="s">
        <v>60</v>
      </c>
      <c r="G13" s="15" t="s">
        <v>60</v>
      </c>
      <c r="H13" s="15" t="s">
        <v>60</v>
      </c>
      <c r="I13" s="15" t="s">
        <v>60</v>
      </c>
      <c r="J13" s="15" t="s">
        <v>60</v>
      </c>
      <c r="K13" s="15" t="s">
        <v>60</v>
      </c>
      <c r="L13" s="15" t="s">
        <v>60</v>
      </c>
      <c r="M13" s="15" t="s">
        <v>60</v>
      </c>
      <c r="N13" s="174" t="str">
        <f t="shared" si="0"/>
        <v/>
      </c>
      <c r="P13" s="13"/>
    </row>
    <row r="14" spans="1:27" x14ac:dyDescent="0.2">
      <c r="A14" s="138">
        <v>1969</v>
      </c>
      <c r="B14" s="15">
        <v>104.648</v>
      </c>
      <c r="C14" s="15">
        <v>72.39</v>
      </c>
      <c r="D14" s="15">
        <v>9.9060000000000006</v>
      </c>
      <c r="E14" s="15">
        <v>76.454000000000008</v>
      </c>
      <c r="F14" s="15">
        <v>221.23399999999998</v>
      </c>
      <c r="G14" s="15">
        <v>159.00399999999999</v>
      </c>
      <c r="H14" s="15">
        <v>263.14399999999995</v>
      </c>
      <c r="I14" s="15" t="s">
        <v>60</v>
      </c>
      <c r="J14" s="15">
        <v>247.39599999999996</v>
      </c>
      <c r="K14" s="15">
        <v>292.35399999999998</v>
      </c>
      <c r="L14" s="15">
        <v>239.26800000000006</v>
      </c>
      <c r="M14" s="15">
        <v>312.92799999999994</v>
      </c>
      <c r="N14" s="174" t="str">
        <f t="shared" si="0"/>
        <v/>
      </c>
      <c r="P14" s="13"/>
    </row>
    <row r="15" spans="1:27" x14ac:dyDescent="0.2">
      <c r="A15" s="138">
        <v>1970</v>
      </c>
      <c r="B15" s="15">
        <v>171.196</v>
      </c>
      <c r="C15" s="15" t="s">
        <v>60</v>
      </c>
      <c r="D15" s="15">
        <v>75.691999999999993</v>
      </c>
      <c r="E15" s="15">
        <v>99.06</v>
      </c>
      <c r="F15" s="15" t="s">
        <v>60</v>
      </c>
      <c r="G15" s="15">
        <v>293.36999999999995</v>
      </c>
      <c r="H15" s="15">
        <v>288.54399999999998</v>
      </c>
      <c r="I15" s="15" t="s">
        <v>60</v>
      </c>
      <c r="J15" s="15">
        <v>248.666</v>
      </c>
      <c r="K15" s="15" t="s">
        <v>60</v>
      </c>
      <c r="L15" s="15" t="s">
        <v>60</v>
      </c>
      <c r="M15" s="15" t="s">
        <v>60</v>
      </c>
      <c r="N15" s="174" t="str">
        <f t="shared" si="0"/>
        <v/>
      </c>
      <c r="P15" s="13"/>
    </row>
    <row r="16" spans="1:27" ht="14.25" x14ac:dyDescent="0.2">
      <c r="A16" s="138">
        <v>1971</v>
      </c>
      <c r="B16" s="15">
        <v>66.294000000000011</v>
      </c>
      <c r="C16" s="15">
        <v>83.311999999999983</v>
      </c>
      <c r="D16" s="15">
        <v>85.343999999999994</v>
      </c>
      <c r="E16" s="15">
        <v>1.016</v>
      </c>
      <c r="F16" s="15">
        <v>123.95200000000004</v>
      </c>
      <c r="G16" s="15">
        <v>154.94000000000003</v>
      </c>
      <c r="H16" s="15">
        <v>101.6</v>
      </c>
      <c r="I16" s="15">
        <v>314.95999999999998</v>
      </c>
      <c r="J16" s="15">
        <v>193.03999999999996</v>
      </c>
      <c r="K16" s="15">
        <v>220.98000000000002</v>
      </c>
      <c r="L16" s="15">
        <v>215.9</v>
      </c>
      <c r="M16" s="15">
        <v>7.62</v>
      </c>
      <c r="N16" s="174">
        <f t="shared" si="0"/>
        <v>1568.9580000000001</v>
      </c>
      <c r="O16" s="144">
        <f t="shared" ref="O16:O56" si="1">RANK(N16,N$5:N$72,0)</f>
        <v>49</v>
      </c>
      <c r="P16" s="13"/>
    </row>
    <row r="17" spans="1:16" ht="14.25" x14ac:dyDescent="0.2">
      <c r="A17" s="138">
        <v>1972</v>
      </c>
      <c r="B17" s="15">
        <v>91.440000000000012</v>
      </c>
      <c r="C17" s="15">
        <v>7.62</v>
      </c>
      <c r="D17" s="15">
        <v>58.419999999999995</v>
      </c>
      <c r="E17" s="15">
        <v>254.00000000000003</v>
      </c>
      <c r="F17" s="15">
        <v>182.88</v>
      </c>
      <c r="G17" s="15">
        <v>193.04</v>
      </c>
      <c r="H17" s="15">
        <v>91.44</v>
      </c>
      <c r="I17" s="15">
        <v>137.16000000000005</v>
      </c>
      <c r="J17" s="15">
        <v>325.12</v>
      </c>
      <c r="K17" s="15">
        <v>297.18</v>
      </c>
      <c r="L17" s="15">
        <v>238.76000000000002</v>
      </c>
      <c r="M17" s="15">
        <v>157.47999999999999</v>
      </c>
      <c r="N17" s="174">
        <f t="shared" si="0"/>
        <v>2034.54</v>
      </c>
      <c r="O17" s="144">
        <f t="shared" si="1"/>
        <v>39</v>
      </c>
      <c r="P17" s="13"/>
    </row>
    <row r="18" spans="1:16" ht="14.25" x14ac:dyDescent="0.2">
      <c r="A18" s="138">
        <v>1973</v>
      </c>
      <c r="B18" s="15">
        <v>30.48</v>
      </c>
      <c r="C18" s="15">
        <v>40.639999999999993</v>
      </c>
      <c r="D18" s="15">
        <v>5.08</v>
      </c>
      <c r="E18" s="15">
        <v>71.12</v>
      </c>
      <c r="F18" s="15">
        <v>208.28000000000006</v>
      </c>
      <c r="G18" s="15">
        <v>292.10000000000002</v>
      </c>
      <c r="H18" s="15">
        <v>162.56</v>
      </c>
      <c r="I18" s="15">
        <v>251.46</v>
      </c>
      <c r="J18" s="15">
        <v>294.64</v>
      </c>
      <c r="K18" s="15">
        <v>299.72000000000003</v>
      </c>
      <c r="L18" s="15">
        <v>434.34000000000003</v>
      </c>
      <c r="M18" s="15">
        <v>124.46</v>
      </c>
      <c r="N18" s="174">
        <f t="shared" si="0"/>
        <v>2214.88</v>
      </c>
      <c r="O18" s="144">
        <f t="shared" si="1"/>
        <v>32</v>
      </c>
      <c r="P18" s="13"/>
    </row>
    <row r="19" spans="1:16" ht="14.25" x14ac:dyDescent="0.2">
      <c r="A19" s="138">
        <v>1974</v>
      </c>
      <c r="B19" s="15">
        <v>30.479999999999993</v>
      </c>
      <c r="C19" s="15">
        <v>15.24</v>
      </c>
      <c r="D19" s="15">
        <v>40.64</v>
      </c>
      <c r="E19" s="15">
        <v>38.099999999999994</v>
      </c>
      <c r="F19" s="15">
        <v>358.1400000000001</v>
      </c>
      <c r="G19" s="15">
        <v>170.18</v>
      </c>
      <c r="H19" s="15">
        <v>210.81999999999994</v>
      </c>
      <c r="I19" s="15">
        <v>233.68000000000004</v>
      </c>
      <c r="J19" s="15">
        <v>208.28</v>
      </c>
      <c r="K19" s="15">
        <v>406.40000000000003</v>
      </c>
      <c r="L19" s="15">
        <v>589.28</v>
      </c>
      <c r="M19" s="15">
        <v>104.14000000000003</v>
      </c>
      <c r="N19" s="174">
        <f t="shared" si="0"/>
        <v>2405.3799999999997</v>
      </c>
      <c r="O19" s="144">
        <f t="shared" si="1"/>
        <v>16</v>
      </c>
      <c r="P19" s="13"/>
    </row>
    <row r="20" spans="1:16" ht="14.25" x14ac:dyDescent="0.2">
      <c r="A20" s="138">
        <v>1975</v>
      </c>
      <c r="B20" s="15">
        <v>5.08</v>
      </c>
      <c r="C20" s="15">
        <v>27.94</v>
      </c>
      <c r="D20" s="15">
        <v>17.78</v>
      </c>
      <c r="E20" s="15">
        <v>10.16</v>
      </c>
      <c r="F20" s="15">
        <v>294.64</v>
      </c>
      <c r="G20" s="15">
        <v>398.77999999999986</v>
      </c>
      <c r="H20" s="15">
        <v>193.04000000000002</v>
      </c>
      <c r="I20" s="15">
        <v>353.06000000000006</v>
      </c>
      <c r="J20" s="15">
        <v>172.72000000000003</v>
      </c>
      <c r="K20" s="15">
        <v>464.82000000000005</v>
      </c>
      <c r="L20" s="15">
        <v>378.46000000000009</v>
      </c>
      <c r="M20" s="15">
        <v>472.44000000000017</v>
      </c>
      <c r="N20" s="174">
        <f t="shared" si="0"/>
        <v>2788.92</v>
      </c>
      <c r="O20" s="144">
        <f t="shared" si="1"/>
        <v>6</v>
      </c>
      <c r="P20" s="13"/>
    </row>
    <row r="21" spans="1:16" ht="14.25" x14ac:dyDescent="0.2">
      <c r="A21" s="138">
        <v>1976</v>
      </c>
      <c r="B21" s="15">
        <v>45.72</v>
      </c>
      <c r="C21" s="15">
        <v>38.099999999999994</v>
      </c>
      <c r="D21" s="15">
        <v>2.54</v>
      </c>
      <c r="E21" s="15">
        <v>109.22</v>
      </c>
      <c r="F21" s="15">
        <v>187.96</v>
      </c>
      <c r="G21" s="15">
        <v>119.38000000000001</v>
      </c>
      <c r="H21" s="15">
        <v>91.440000000000012</v>
      </c>
      <c r="I21" s="15">
        <v>152.4</v>
      </c>
      <c r="J21" s="15">
        <v>355.60000000000008</v>
      </c>
      <c r="K21" s="15">
        <v>335.28000000000003</v>
      </c>
      <c r="L21" s="15">
        <v>137.15999999999997</v>
      </c>
      <c r="M21" s="15">
        <v>121.92</v>
      </c>
      <c r="N21" s="174">
        <f t="shared" si="0"/>
        <v>1696.7200000000003</v>
      </c>
      <c r="O21" s="144">
        <f t="shared" si="1"/>
        <v>48</v>
      </c>
      <c r="P21" s="13"/>
    </row>
    <row r="22" spans="1:16" ht="14.25" x14ac:dyDescent="0.2">
      <c r="A22" s="138">
        <v>1977</v>
      </c>
      <c r="B22" s="15">
        <v>20.32</v>
      </c>
      <c r="C22" s="15">
        <v>27.939999999999998</v>
      </c>
      <c r="D22" s="15">
        <v>2.54</v>
      </c>
      <c r="E22" s="15">
        <v>0</v>
      </c>
      <c r="F22" s="15">
        <v>160.01999999999998</v>
      </c>
      <c r="G22" s="15">
        <v>132.07999999999998</v>
      </c>
      <c r="H22" s="15">
        <v>142.24000000000004</v>
      </c>
      <c r="I22" s="15">
        <v>302.26</v>
      </c>
      <c r="J22" s="15">
        <v>279.39999999999998</v>
      </c>
      <c r="K22" s="15">
        <v>353.05999999999995</v>
      </c>
      <c r="L22" s="15">
        <v>292.10000000000002</v>
      </c>
      <c r="M22" s="15">
        <v>76.2</v>
      </c>
      <c r="N22" s="174">
        <f t="shared" si="0"/>
        <v>1788.16</v>
      </c>
      <c r="O22" s="144">
        <f t="shared" si="1"/>
        <v>46</v>
      </c>
      <c r="P22" s="13"/>
    </row>
    <row r="23" spans="1:16" ht="14.25" x14ac:dyDescent="0.2">
      <c r="A23" s="138">
        <v>1978</v>
      </c>
      <c r="B23" s="15">
        <v>81.28000000000003</v>
      </c>
      <c r="C23" s="15">
        <v>22.859999999999996</v>
      </c>
      <c r="D23" s="15">
        <v>116.84</v>
      </c>
      <c r="E23" s="15">
        <v>297.18</v>
      </c>
      <c r="F23" s="15">
        <v>223.51999999999998</v>
      </c>
      <c r="G23" s="15">
        <v>314.96000000000004</v>
      </c>
      <c r="H23" s="15">
        <v>292.10000000000002</v>
      </c>
      <c r="I23" s="15">
        <v>182.88</v>
      </c>
      <c r="J23" s="15">
        <v>363.22000000000008</v>
      </c>
      <c r="K23" s="15">
        <v>226.06000000000006</v>
      </c>
      <c r="L23" s="15">
        <v>236.22000000000003</v>
      </c>
      <c r="M23" s="15">
        <v>33.019999999999996</v>
      </c>
      <c r="N23" s="174">
        <f t="shared" si="0"/>
        <v>2390.1400000000008</v>
      </c>
      <c r="O23" s="144">
        <f t="shared" si="1"/>
        <v>18</v>
      </c>
      <c r="P23" s="13"/>
    </row>
    <row r="24" spans="1:16" ht="14.25" x14ac:dyDescent="0.2">
      <c r="A24" s="138">
        <v>1979</v>
      </c>
      <c r="B24" s="15">
        <v>12.7</v>
      </c>
      <c r="C24" s="15">
        <v>53.339999999999996</v>
      </c>
      <c r="D24" s="15">
        <v>7.62</v>
      </c>
      <c r="E24" s="15">
        <v>289.56</v>
      </c>
      <c r="F24" s="15">
        <v>335.28000000000003</v>
      </c>
      <c r="G24" s="15">
        <v>203.20000000000007</v>
      </c>
      <c r="H24" s="15">
        <v>220.98</v>
      </c>
      <c r="I24" s="15">
        <v>195.58</v>
      </c>
      <c r="J24" s="15">
        <v>284.48</v>
      </c>
      <c r="K24" s="15">
        <v>226.06</v>
      </c>
      <c r="L24" s="15">
        <v>292.10000000000002</v>
      </c>
      <c r="M24" s="15">
        <v>142.24</v>
      </c>
      <c r="N24" s="174">
        <f t="shared" si="0"/>
        <v>2263.1400000000003</v>
      </c>
      <c r="O24" s="144">
        <f t="shared" si="1"/>
        <v>31</v>
      </c>
      <c r="P24" s="13"/>
    </row>
    <row r="25" spans="1:16" ht="14.25" x14ac:dyDescent="0.2">
      <c r="A25" s="138">
        <v>1980</v>
      </c>
      <c r="B25" s="15">
        <v>195.57999999999998</v>
      </c>
      <c r="C25" s="15">
        <v>76.199999999999989</v>
      </c>
      <c r="D25" s="15">
        <v>2.54</v>
      </c>
      <c r="E25" s="15">
        <v>45.720000000000006</v>
      </c>
      <c r="F25" s="15">
        <v>454.66</v>
      </c>
      <c r="G25" s="15">
        <v>281.94</v>
      </c>
      <c r="H25" s="15">
        <v>281.94</v>
      </c>
      <c r="I25" s="15">
        <v>231.14</v>
      </c>
      <c r="J25" s="15">
        <v>167.64000000000004</v>
      </c>
      <c r="K25" s="15">
        <v>218.44000000000003</v>
      </c>
      <c r="L25" s="15">
        <v>297.18</v>
      </c>
      <c r="M25" s="15">
        <v>190.50000000000006</v>
      </c>
      <c r="N25" s="174">
        <f t="shared" si="0"/>
        <v>2443.4800000000005</v>
      </c>
      <c r="O25" s="144">
        <f t="shared" si="1"/>
        <v>14</v>
      </c>
      <c r="P25" s="13"/>
    </row>
    <row r="26" spans="1:16" ht="14.25" x14ac:dyDescent="0.2">
      <c r="A26" s="138">
        <v>1981</v>
      </c>
      <c r="B26" s="15">
        <v>165.09999999999997</v>
      </c>
      <c r="C26" s="15">
        <v>53.339999999999996</v>
      </c>
      <c r="D26" s="15">
        <v>43.18</v>
      </c>
      <c r="E26" s="15">
        <v>274.32</v>
      </c>
      <c r="F26" s="15">
        <v>302.26000000000005</v>
      </c>
      <c r="G26" s="15">
        <v>388.62</v>
      </c>
      <c r="H26" s="15">
        <v>340.36</v>
      </c>
      <c r="I26" s="15">
        <v>347.98</v>
      </c>
      <c r="J26" s="15">
        <v>147.32000000000005</v>
      </c>
      <c r="K26" s="15">
        <v>175.26</v>
      </c>
      <c r="L26" s="15">
        <v>429.26</v>
      </c>
      <c r="M26" s="15">
        <v>289.56</v>
      </c>
      <c r="N26" s="174">
        <f t="shared" si="0"/>
        <v>2956.5600000000009</v>
      </c>
      <c r="O26" s="144">
        <f t="shared" si="1"/>
        <v>3</v>
      </c>
      <c r="P26" s="13"/>
    </row>
    <row r="27" spans="1:16" ht="14.25" x14ac:dyDescent="0.2">
      <c r="A27" s="138">
        <v>1982</v>
      </c>
      <c r="B27" s="15">
        <v>175.25999999999996</v>
      </c>
      <c r="C27" s="15">
        <v>40.639999999999993</v>
      </c>
      <c r="D27" s="15">
        <v>33.020000000000003</v>
      </c>
      <c r="E27" s="15">
        <v>68.580000000000013</v>
      </c>
      <c r="F27" s="15">
        <v>182.88</v>
      </c>
      <c r="G27" s="15">
        <v>213.36</v>
      </c>
      <c r="H27" s="15">
        <v>139.70000000000002</v>
      </c>
      <c r="I27" s="15">
        <v>162.56000000000003</v>
      </c>
      <c r="J27" s="15">
        <v>238.76000000000002</v>
      </c>
      <c r="K27" s="15">
        <v>429.26</v>
      </c>
      <c r="L27" s="15">
        <v>116.84000000000002</v>
      </c>
      <c r="M27" s="15">
        <v>17.78</v>
      </c>
      <c r="N27" s="174">
        <f t="shared" si="0"/>
        <v>1818.64</v>
      </c>
      <c r="O27" s="144">
        <f t="shared" si="1"/>
        <v>45</v>
      </c>
      <c r="P27" s="13"/>
    </row>
    <row r="28" spans="1:16" ht="14.25" x14ac:dyDescent="0.2">
      <c r="A28" s="138">
        <v>1983</v>
      </c>
      <c r="B28" s="15">
        <v>43.179999999999993</v>
      </c>
      <c r="C28" s="15">
        <v>7.62</v>
      </c>
      <c r="D28" s="15">
        <v>48.26</v>
      </c>
      <c r="E28" s="15">
        <v>71.11999999999999</v>
      </c>
      <c r="F28" s="15">
        <v>254.00000000000003</v>
      </c>
      <c r="G28" s="15">
        <v>279.40000000000003</v>
      </c>
      <c r="H28" s="15">
        <v>142.24</v>
      </c>
      <c r="I28" s="15">
        <v>208.28000000000003</v>
      </c>
      <c r="J28" s="15">
        <v>279.40000000000009</v>
      </c>
      <c r="K28" s="15">
        <v>281.94000000000005</v>
      </c>
      <c r="L28" s="15">
        <v>205.73999999999998</v>
      </c>
      <c r="M28" s="15">
        <v>254</v>
      </c>
      <c r="N28" s="174">
        <f t="shared" si="0"/>
        <v>2075.1800000000003</v>
      </c>
      <c r="O28" s="144">
        <f t="shared" si="1"/>
        <v>38</v>
      </c>
      <c r="P28" s="13"/>
    </row>
    <row r="29" spans="1:16" ht="14.25" x14ac:dyDescent="0.2">
      <c r="A29" s="138">
        <v>1984</v>
      </c>
      <c r="B29" s="15">
        <v>91.44</v>
      </c>
      <c r="C29" s="15">
        <v>38.099999999999994</v>
      </c>
      <c r="D29" s="15">
        <v>25.4</v>
      </c>
      <c r="E29" s="15">
        <v>76.2</v>
      </c>
      <c r="F29" s="15">
        <v>269.24000000000007</v>
      </c>
      <c r="G29" s="15">
        <v>165.10000000000002</v>
      </c>
      <c r="H29" s="15">
        <v>165.10000000000002</v>
      </c>
      <c r="I29" s="15">
        <v>248.92000000000002</v>
      </c>
      <c r="J29" s="15">
        <v>332.74</v>
      </c>
      <c r="K29" s="15">
        <v>317.5</v>
      </c>
      <c r="L29" s="15">
        <v>335.28000000000003</v>
      </c>
      <c r="M29" s="15">
        <v>58.419999999999995</v>
      </c>
      <c r="N29" s="174">
        <f t="shared" si="0"/>
        <v>2123.44</v>
      </c>
      <c r="O29" s="144">
        <f t="shared" si="1"/>
        <v>34</v>
      </c>
      <c r="P29" s="13"/>
    </row>
    <row r="30" spans="1:16" ht="14.25" x14ac:dyDescent="0.2">
      <c r="A30" s="138">
        <v>1985</v>
      </c>
      <c r="B30" s="15">
        <v>121.92000000000002</v>
      </c>
      <c r="C30" s="15">
        <v>30.48</v>
      </c>
      <c r="D30" s="15">
        <v>12.7</v>
      </c>
      <c r="E30" s="15">
        <v>5.08</v>
      </c>
      <c r="F30" s="15">
        <v>271.78000000000003</v>
      </c>
      <c r="G30" s="15">
        <v>269.24</v>
      </c>
      <c r="H30" s="15">
        <v>193.04000000000002</v>
      </c>
      <c r="I30" s="15">
        <v>304.8</v>
      </c>
      <c r="J30" s="15">
        <v>228.6</v>
      </c>
      <c r="K30" s="15">
        <v>190.49999999999997</v>
      </c>
      <c r="L30" s="15">
        <v>177.79999999999998</v>
      </c>
      <c r="M30" s="15">
        <v>228.59999999999997</v>
      </c>
      <c r="N30" s="174">
        <f t="shared" si="0"/>
        <v>2034.5399999999997</v>
      </c>
      <c r="O30" s="144">
        <f t="shared" si="1"/>
        <v>40</v>
      </c>
      <c r="P30" s="13"/>
    </row>
    <row r="31" spans="1:16" ht="14.25" x14ac:dyDescent="0.2">
      <c r="A31" s="138">
        <v>1986</v>
      </c>
      <c r="B31" s="15">
        <v>40.639999999999993</v>
      </c>
      <c r="C31" s="15">
        <v>2.54</v>
      </c>
      <c r="D31" s="15">
        <v>20.32</v>
      </c>
      <c r="E31" s="15">
        <v>248.92000000000002</v>
      </c>
      <c r="F31" s="15">
        <v>177.8</v>
      </c>
      <c r="G31" s="15">
        <v>215.89999999999998</v>
      </c>
      <c r="H31" s="15">
        <v>142.23999999999998</v>
      </c>
      <c r="I31" s="15">
        <v>165.10000000000005</v>
      </c>
      <c r="J31" s="15">
        <v>226.06</v>
      </c>
      <c r="K31" s="15">
        <v>368.30000000000007</v>
      </c>
      <c r="L31" s="15">
        <v>187.96</v>
      </c>
      <c r="M31" s="15">
        <v>60.959999999999994</v>
      </c>
      <c r="N31" s="174">
        <f t="shared" si="0"/>
        <v>1856.7400000000002</v>
      </c>
      <c r="O31" s="144">
        <f t="shared" si="1"/>
        <v>44</v>
      </c>
      <c r="P31" s="13"/>
    </row>
    <row r="32" spans="1:16" ht="14.25" x14ac:dyDescent="0.2">
      <c r="A32" s="138">
        <v>1987</v>
      </c>
      <c r="B32" s="15">
        <v>38.099999999999994</v>
      </c>
      <c r="C32" s="15">
        <v>35.559999999999995</v>
      </c>
      <c r="D32" s="15">
        <v>2.54</v>
      </c>
      <c r="E32" s="15">
        <v>144.78</v>
      </c>
      <c r="F32" s="15">
        <v>259.08</v>
      </c>
      <c r="G32" s="15">
        <v>172.72</v>
      </c>
      <c r="H32" s="15">
        <v>254</v>
      </c>
      <c r="I32" s="15">
        <v>307.33999999999997</v>
      </c>
      <c r="J32" s="15">
        <v>360.68000000000006</v>
      </c>
      <c r="K32" s="15">
        <v>403.86000000000013</v>
      </c>
      <c r="L32" s="15">
        <v>243.83999999999995</v>
      </c>
      <c r="M32" s="15">
        <v>111.76000000000002</v>
      </c>
      <c r="N32" s="174">
        <f t="shared" si="0"/>
        <v>2334.2600000000002</v>
      </c>
      <c r="O32" s="144">
        <f t="shared" si="1"/>
        <v>23</v>
      </c>
      <c r="P32" s="13"/>
    </row>
    <row r="33" spans="1:16" ht="14.25" x14ac:dyDescent="0.2">
      <c r="A33" s="138">
        <v>1988</v>
      </c>
      <c r="B33" s="15">
        <v>7.62</v>
      </c>
      <c r="C33" s="15">
        <v>30.479999999999997</v>
      </c>
      <c r="D33" s="15">
        <v>0</v>
      </c>
      <c r="E33" s="15">
        <v>38.1</v>
      </c>
      <c r="F33" s="15">
        <v>241.29999999999998</v>
      </c>
      <c r="G33" s="15">
        <v>289.56</v>
      </c>
      <c r="H33" s="15">
        <v>165.10000000000002</v>
      </c>
      <c r="I33" s="15">
        <v>505.46000000000009</v>
      </c>
      <c r="J33" s="15">
        <v>332.74</v>
      </c>
      <c r="K33" s="15">
        <v>297.18</v>
      </c>
      <c r="L33" s="15">
        <v>388.62</v>
      </c>
      <c r="M33" s="15">
        <v>99.060000000000031</v>
      </c>
      <c r="N33" s="174">
        <f t="shared" si="0"/>
        <v>2395.2200000000003</v>
      </c>
      <c r="O33" s="144">
        <f t="shared" si="1"/>
        <v>17</v>
      </c>
      <c r="P33" s="13"/>
    </row>
    <row r="34" spans="1:16" ht="14.25" x14ac:dyDescent="0.2">
      <c r="A34" s="138">
        <v>1989</v>
      </c>
      <c r="B34" s="15">
        <v>0</v>
      </c>
      <c r="C34" s="15">
        <v>0</v>
      </c>
      <c r="D34" s="15">
        <v>17.78</v>
      </c>
      <c r="E34" s="15">
        <v>58.42</v>
      </c>
      <c r="F34" s="15">
        <v>132.07999999999998</v>
      </c>
      <c r="G34" s="15">
        <v>81.28</v>
      </c>
      <c r="H34" s="15">
        <v>175.26</v>
      </c>
      <c r="I34" s="15">
        <v>251.46</v>
      </c>
      <c r="J34" s="15">
        <v>198.11999999999995</v>
      </c>
      <c r="K34" s="15">
        <v>457.2</v>
      </c>
      <c r="L34" s="15">
        <v>426.72000000000014</v>
      </c>
      <c r="M34" s="15">
        <v>177.79999999999998</v>
      </c>
      <c r="N34" s="174">
        <f t="shared" si="0"/>
        <v>1976.1200000000001</v>
      </c>
      <c r="O34" s="144">
        <f t="shared" si="1"/>
        <v>43</v>
      </c>
      <c r="P34" s="13"/>
    </row>
    <row r="35" spans="1:16" ht="14.25" x14ac:dyDescent="0.2">
      <c r="A35" s="138">
        <v>1990</v>
      </c>
      <c r="B35" s="15">
        <v>45.719999999999992</v>
      </c>
      <c r="C35" s="15">
        <v>5.08</v>
      </c>
      <c r="D35" s="15">
        <v>40.64</v>
      </c>
      <c r="E35" s="15">
        <v>111.76</v>
      </c>
      <c r="F35" s="15">
        <v>299.71999999999997</v>
      </c>
      <c r="G35" s="15">
        <v>215.89999999999998</v>
      </c>
      <c r="H35" s="15">
        <v>248.92000000000004</v>
      </c>
      <c r="I35" s="15">
        <v>195.57999999999998</v>
      </c>
      <c r="J35" s="15">
        <v>386.0800000000001</v>
      </c>
      <c r="K35" s="15">
        <v>457.2</v>
      </c>
      <c r="L35" s="15">
        <v>322.58</v>
      </c>
      <c r="M35" s="15">
        <v>271.78000000000003</v>
      </c>
      <c r="N35" s="174">
        <f t="shared" si="0"/>
        <v>2600.9600000000005</v>
      </c>
      <c r="O35" s="144">
        <f t="shared" si="1"/>
        <v>10</v>
      </c>
      <c r="P35" s="13"/>
    </row>
    <row r="36" spans="1:16" ht="14.25" x14ac:dyDescent="0.2">
      <c r="A36" s="138">
        <v>1991</v>
      </c>
      <c r="B36" s="15">
        <v>35.559999999999995</v>
      </c>
      <c r="C36" s="15">
        <v>33.020000000000003</v>
      </c>
      <c r="D36" s="15">
        <v>132.07999999999998</v>
      </c>
      <c r="E36" s="15">
        <v>27.94</v>
      </c>
      <c r="F36" s="15">
        <v>421.64000000000004</v>
      </c>
      <c r="G36" s="15">
        <v>276.86</v>
      </c>
      <c r="H36" s="15">
        <v>223.51999999999998</v>
      </c>
      <c r="I36" s="15">
        <v>99.060000000000045</v>
      </c>
      <c r="J36" s="15">
        <v>292.09999999999997</v>
      </c>
      <c r="K36" s="15">
        <v>208.28000000000003</v>
      </c>
      <c r="L36" s="15">
        <v>309.88000000000005</v>
      </c>
      <c r="M36" s="15">
        <v>53.339999999999989</v>
      </c>
      <c r="N36" s="174">
        <f t="shared" si="0"/>
        <v>2113.2799999999997</v>
      </c>
      <c r="O36" s="144">
        <f t="shared" si="1"/>
        <v>36</v>
      </c>
      <c r="P36" s="13"/>
    </row>
    <row r="37" spans="1:16" ht="14.25" x14ac:dyDescent="0.2">
      <c r="A37" s="138">
        <v>1992</v>
      </c>
      <c r="B37" s="15">
        <v>38.099999999999994</v>
      </c>
      <c r="C37" s="15">
        <v>17.78</v>
      </c>
      <c r="D37" s="15">
        <v>10.16</v>
      </c>
      <c r="E37" s="15">
        <v>193.04000000000002</v>
      </c>
      <c r="F37" s="15">
        <v>355.59999999999997</v>
      </c>
      <c r="G37" s="15">
        <v>309.88000000000005</v>
      </c>
      <c r="H37" s="15">
        <v>195.58</v>
      </c>
      <c r="I37" s="15">
        <v>261.62</v>
      </c>
      <c r="J37" s="15">
        <v>226.06000000000003</v>
      </c>
      <c r="K37" s="15">
        <v>231.14000000000001</v>
      </c>
      <c r="L37" s="15">
        <v>350.52000000000015</v>
      </c>
      <c r="M37" s="15">
        <v>175.26000000000002</v>
      </c>
      <c r="N37" s="174">
        <f t="shared" si="0"/>
        <v>2364.7400000000007</v>
      </c>
      <c r="O37" s="144">
        <f t="shared" si="1"/>
        <v>21</v>
      </c>
      <c r="P37" s="13"/>
    </row>
    <row r="38" spans="1:16" ht="14.25" x14ac:dyDescent="0.2">
      <c r="A38" s="138">
        <v>1993</v>
      </c>
      <c r="B38" s="15">
        <v>50.8</v>
      </c>
      <c r="C38" s="15">
        <v>17.78</v>
      </c>
      <c r="D38" s="15">
        <v>134.62</v>
      </c>
      <c r="E38" s="15">
        <v>144.78</v>
      </c>
      <c r="F38" s="15">
        <v>198.12</v>
      </c>
      <c r="G38" s="15">
        <v>297.18</v>
      </c>
      <c r="H38" s="15">
        <v>177.8</v>
      </c>
      <c r="I38" s="15">
        <v>193.04000000000005</v>
      </c>
      <c r="J38" s="15">
        <v>353.06000000000006</v>
      </c>
      <c r="K38" s="15">
        <v>325.12000000000012</v>
      </c>
      <c r="L38" s="15">
        <v>330.20000000000005</v>
      </c>
      <c r="M38" s="15">
        <v>167.63999999999996</v>
      </c>
      <c r="N38" s="174">
        <f t="shared" si="0"/>
        <v>2390.14</v>
      </c>
      <c r="O38" s="144">
        <f t="shared" si="1"/>
        <v>19</v>
      </c>
      <c r="P38" s="13"/>
    </row>
    <row r="39" spans="1:16" ht="14.25" x14ac:dyDescent="0.2">
      <c r="A39" s="138">
        <v>1994</v>
      </c>
      <c r="B39" s="15">
        <v>60.959999999999994</v>
      </c>
      <c r="C39" s="15">
        <v>12.7</v>
      </c>
      <c r="D39" s="15">
        <v>68.58</v>
      </c>
      <c r="E39" s="15">
        <v>76.199999999999989</v>
      </c>
      <c r="F39" s="15">
        <v>317.50000000000011</v>
      </c>
      <c r="G39" s="15">
        <v>226.06</v>
      </c>
      <c r="H39" s="15">
        <v>124.46000000000002</v>
      </c>
      <c r="I39" s="15">
        <v>223.51999999999995</v>
      </c>
      <c r="J39" s="15">
        <v>279.40000000000003</v>
      </c>
      <c r="K39" s="15">
        <v>182.88000000000005</v>
      </c>
      <c r="L39" s="15">
        <v>396.24</v>
      </c>
      <c r="M39" s="15">
        <v>63.5</v>
      </c>
      <c r="N39" s="174">
        <f t="shared" si="0"/>
        <v>2032.0000000000002</v>
      </c>
      <c r="O39" s="144">
        <f t="shared" si="1"/>
        <v>41</v>
      </c>
      <c r="P39" s="13"/>
    </row>
    <row r="40" spans="1:16" ht="14.25" x14ac:dyDescent="0.2">
      <c r="A40" s="138">
        <v>1995</v>
      </c>
      <c r="B40" s="15">
        <v>134.62</v>
      </c>
      <c r="C40" s="15">
        <v>12.7</v>
      </c>
      <c r="D40" s="15">
        <v>22.86</v>
      </c>
      <c r="E40" s="15">
        <v>162.56</v>
      </c>
      <c r="F40" s="15">
        <v>347.98000000000008</v>
      </c>
      <c r="G40" s="15">
        <v>297.18000000000006</v>
      </c>
      <c r="H40" s="15">
        <v>264.16000000000003</v>
      </c>
      <c r="I40" s="15">
        <v>264.16000000000008</v>
      </c>
      <c r="J40" s="15">
        <v>185.41999999999993</v>
      </c>
      <c r="K40" s="15">
        <v>139.69999999999999</v>
      </c>
      <c r="L40" s="15">
        <v>299.72000000000008</v>
      </c>
      <c r="M40" s="15">
        <v>365.76000000000005</v>
      </c>
      <c r="N40" s="174">
        <f t="shared" si="0"/>
        <v>2496.8200000000006</v>
      </c>
      <c r="O40" s="144">
        <f t="shared" si="1"/>
        <v>13</v>
      </c>
      <c r="P40" s="13"/>
    </row>
    <row r="41" spans="1:16" ht="14.25" x14ac:dyDescent="0.2">
      <c r="A41" s="138">
        <v>1996</v>
      </c>
      <c r="B41" s="15">
        <v>383.54</v>
      </c>
      <c r="C41" s="15">
        <v>93.98</v>
      </c>
      <c r="D41" s="15">
        <v>91.440000000000012</v>
      </c>
      <c r="E41" s="15">
        <v>35.559999999999995</v>
      </c>
      <c r="F41" s="15">
        <v>332.74000000000012</v>
      </c>
      <c r="G41" s="15">
        <v>223.52000000000004</v>
      </c>
      <c r="H41" s="15">
        <v>213.36</v>
      </c>
      <c r="I41" s="15">
        <v>185.42000000000004</v>
      </c>
      <c r="J41" s="15">
        <v>320.04000000000002</v>
      </c>
      <c r="K41" s="15">
        <v>332.74000000000012</v>
      </c>
      <c r="L41" s="15">
        <v>330.20000000000005</v>
      </c>
      <c r="M41" s="15">
        <v>294.6400000000001</v>
      </c>
      <c r="N41" s="174">
        <f t="shared" si="0"/>
        <v>2837.1800000000012</v>
      </c>
      <c r="O41" s="144">
        <f t="shared" si="1"/>
        <v>5</v>
      </c>
      <c r="P41" s="13"/>
    </row>
    <row r="42" spans="1:16" ht="14.25" x14ac:dyDescent="0.2">
      <c r="A42" s="138">
        <v>1997</v>
      </c>
      <c r="B42" s="15">
        <v>22.86</v>
      </c>
      <c r="C42" s="15">
        <v>38.099999999999994</v>
      </c>
      <c r="D42" s="15">
        <v>7.62</v>
      </c>
      <c r="E42" s="15">
        <v>22.86</v>
      </c>
      <c r="F42" s="15">
        <v>180.34</v>
      </c>
      <c r="G42" s="15">
        <v>104.14000000000001</v>
      </c>
      <c r="H42" s="15">
        <v>172.72</v>
      </c>
      <c r="I42" s="15">
        <v>198.11999999999995</v>
      </c>
      <c r="J42" s="15">
        <v>220.98000000000002</v>
      </c>
      <c r="K42" s="15">
        <v>109.22000000000004</v>
      </c>
      <c r="L42" s="15">
        <v>76.200000000000017</v>
      </c>
      <c r="M42" s="15">
        <v>15.239999999999998</v>
      </c>
      <c r="N42" s="174">
        <f t="shared" si="0"/>
        <v>1168.4000000000001</v>
      </c>
      <c r="O42" s="144">
        <f t="shared" si="1"/>
        <v>51</v>
      </c>
      <c r="P42" s="13"/>
    </row>
    <row r="43" spans="1:16" ht="14.25" x14ac:dyDescent="0.2">
      <c r="A43" s="138">
        <v>1998</v>
      </c>
      <c r="B43" s="15">
        <v>17.779999999999998</v>
      </c>
      <c r="C43" s="15">
        <v>5.08</v>
      </c>
      <c r="D43" s="15">
        <v>45.72</v>
      </c>
      <c r="E43" s="15">
        <v>208.27999999999997</v>
      </c>
      <c r="F43" s="15">
        <v>279.39999999999992</v>
      </c>
      <c r="G43" s="15">
        <v>299.71999999999997</v>
      </c>
      <c r="H43" s="15">
        <v>274.32</v>
      </c>
      <c r="I43" s="15">
        <v>132.08000000000001</v>
      </c>
      <c r="J43" s="15">
        <v>175.26000000000005</v>
      </c>
      <c r="K43" s="15">
        <v>274.32000000000005</v>
      </c>
      <c r="L43" s="15">
        <v>231.14</v>
      </c>
      <c r="M43" s="15">
        <v>342.90000000000009</v>
      </c>
      <c r="N43" s="174">
        <f t="shared" si="0"/>
        <v>2285.9999999999995</v>
      </c>
      <c r="O43" s="144">
        <f t="shared" si="1"/>
        <v>29</v>
      </c>
      <c r="P43" s="13"/>
    </row>
    <row r="44" spans="1:16" ht="14.25" x14ac:dyDescent="0.2">
      <c r="A44" s="138">
        <v>1999</v>
      </c>
      <c r="B44" s="15">
        <v>60.959999999999994</v>
      </c>
      <c r="C44" s="15">
        <v>53.339999999999996</v>
      </c>
      <c r="D44" s="15">
        <v>132.07999999999998</v>
      </c>
      <c r="E44" s="15">
        <v>160.01999999999998</v>
      </c>
      <c r="F44" s="15">
        <v>165.09999999999997</v>
      </c>
      <c r="G44" s="15">
        <v>210.82000000000005</v>
      </c>
      <c r="H44" s="15">
        <v>193.03999999999996</v>
      </c>
      <c r="I44" s="15">
        <v>287.02</v>
      </c>
      <c r="J44" s="15">
        <v>419.09999999999997</v>
      </c>
      <c r="K44" s="15">
        <v>228.60000000000002</v>
      </c>
      <c r="L44" s="15">
        <v>480.06000000000012</v>
      </c>
      <c r="M44" s="15">
        <v>609.60000000000014</v>
      </c>
      <c r="N44" s="174">
        <f t="shared" si="0"/>
        <v>2999.74</v>
      </c>
      <c r="O44" s="144">
        <f t="shared" si="1"/>
        <v>2</v>
      </c>
      <c r="P44" s="13"/>
    </row>
    <row r="45" spans="1:16" ht="14.25" x14ac:dyDescent="0.2">
      <c r="A45" s="138">
        <v>2000</v>
      </c>
      <c r="B45" s="15">
        <v>114.30000000000004</v>
      </c>
      <c r="C45" s="15">
        <v>35.559999999999995</v>
      </c>
      <c r="D45" s="15">
        <v>10.16</v>
      </c>
      <c r="E45" s="15">
        <v>111.76</v>
      </c>
      <c r="F45" s="15">
        <v>185.42000000000002</v>
      </c>
      <c r="G45" s="15">
        <v>452.12000000000012</v>
      </c>
      <c r="H45" s="15">
        <v>157.47999999999999</v>
      </c>
      <c r="I45" s="15">
        <v>160.02000000000001</v>
      </c>
      <c r="J45" s="15">
        <v>129.54000000000002</v>
      </c>
      <c r="K45" s="15">
        <v>378.46</v>
      </c>
      <c r="L45" s="15">
        <v>175.26000000000002</v>
      </c>
      <c r="M45" s="15">
        <v>459.74000000000007</v>
      </c>
      <c r="N45" s="174">
        <f t="shared" si="0"/>
        <v>2369.8200000000002</v>
      </c>
      <c r="O45" s="144">
        <f t="shared" si="1"/>
        <v>20</v>
      </c>
      <c r="P45" s="13"/>
    </row>
    <row r="46" spans="1:16" ht="14.25" x14ac:dyDescent="0.2">
      <c r="A46" s="138">
        <v>2001</v>
      </c>
      <c r="B46" s="15">
        <v>60.959999999999994</v>
      </c>
      <c r="C46" s="15">
        <v>0</v>
      </c>
      <c r="D46" s="15">
        <v>55.879999999999995</v>
      </c>
      <c r="E46" s="15">
        <v>43.18</v>
      </c>
      <c r="F46" s="15">
        <v>160.02000000000001</v>
      </c>
      <c r="G46" s="15">
        <v>299.71999999999997</v>
      </c>
      <c r="H46" s="15">
        <v>309.88</v>
      </c>
      <c r="I46" s="15">
        <v>200.66000000000003</v>
      </c>
      <c r="J46" s="15">
        <v>238.75999999999993</v>
      </c>
      <c r="K46" s="15">
        <v>264.15999999999997</v>
      </c>
      <c r="L46" s="15">
        <v>373.38000000000005</v>
      </c>
      <c r="M46" s="15">
        <v>327.66000000000003</v>
      </c>
      <c r="N46" s="174">
        <f t="shared" si="0"/>
        <v>2334.2599999999998</v>
      </c>
      <c r="O46" s="144">
        <f t="shared" si="1"/>
        <v>24</v>
      </c>
    </row>
    <row r="47" spans="1:16" ht="14.25" x14ac:dyDescent="0.2">
      <c r="A47" s="138">
        <v>2002</v>
      </c>
      <c r="B47" s="15">
        <v>236.21999999999997</v>
      </c>
      <c r="C47" s="15">
        <v>20.319999999999997</v>
      </c>
      <c r="D47" s="15">
        <v>66.040000000000006</v>
      </c>
      <c r="E47" s="15">
        <v>210.82000000000002</v>
      </c>
      <c r="F47" s="15">
        <v>187.96</v>
      </c>
      <c r="G47" s="15">
        <v>134.62</v>
      </c>
      <c r="H47" s="15">
        <v>198.11999999999998</v>
      </c>
      <c r="I47" s="15">
        <v>332.73999999999995</v>
      </c>
      <c r="J47" s="15">
        <v>152.4</v>
      </c>
      <c r="K47" s="15">
        <v>167.64000000000001</v>
      </c>
      <c r="L47" s="15">
        <v>822.95999999999992</v>
      </c>
      <c r="M47" s="15">
        <v>198.11999999999998</v>
      </c>
      <c r="N47" s="174">
        <f t="shared" si="0"/>
        <v>2727.96</v>
      </c>
      <c r="O47" s="144">
        <f t="shared" si="1"/>
        <v>7</v>
      </c>
    </row>
    <row r="48" spans="1:16" ht="14.25" x14ac:dyDescent="0.2">
      <c r="A48" s="138">
        <v>2003</v>
      </c>
      <c r="B48" s="15">
        <v>33.019999999999996</v>
      </c>
      <c r="C48" s="15">
        <v>25.4</v>
      </c>
      <c r="D48" s="15">
        <v>33.019999999999996</v>
      </c>
      <c r="E48" s="15">
        <v>109.22000000000001</v>
      </c>
      <c r="F48" s="15">
        <v>360.68000000000006</v>
      </c>
      <c r="G48" s="15">
        <v>368.30000000000007</v>
      </c>
      <c r="H48" s="15">
        <v>396.24</v>
      </c>
      <c r="I48" s="15">
        <v>223.51999999999998</v>
      </c>
      <c r="J48" s="15">
        <v>248.92000000000002</v>
      </c>
      <c r="K48" s="15">
        <v>317.5</v>
      </c>
      <c r="L48" s="15">
        <v>378.46000000000004</v>
      </c>
      <c r="M48" s="15">
        <v>459.74</v>
      </c>
      <c r="N48" s="174">
        <f t="shared" si="0"/>
        <v>2954.0200000000004</v>
      </c>
      <c r="O48" s="144">
        <f t="shared" si="1"/>
        <v>4</v>
      </c>
    </row>
    <row r="49" spans="1:15" ht="14.25" x14ac:dyDescent="0.2">
      <c r="A49" s="138">
        <v>2004</v>
      </c>
      <c r="B49" s="15">
        <v>55.879999999999995</v>
      </c>
      <c r="C49" s="15">
        <v>0</v>
      </c>
      <c r="D49" s="15">
        <v>68.58</v>
      </c>
      <c r="E49" s="15">
        <v>170.17999999999998</v>
      </c>
      <c r="F49" s="15">
        <v>444.50000000000006</v>
      </c>
      <c r="G49" s="15">
        <v>134.62000000000003</v>
      </c>
      <c r="H49" s="15">
        <v>243.83999999999997</v>
      </c>
      <c r="I49" s="15">
        <v>236.22000000000003</v>
      </c>
      <c r="J49" s="15">
        <v>180.34000000000003</v>
      </c>
      <c r="K49" s="15">
        <v>381.00000000000006</v>
      </c>
      <c r="L49" s="15">
        <v>165.09999999999997</v>
      </c>
      <c r="M49" s="15">
        <v>101.60000000000002</v>
      </c>
      <c r="N49" s="174">
        <f t="shared" si="0"/>
        <v>2181.86</v>
      </c>
      <c r="O49" s="144">
        <f t="shared" si="1"/>
        <v>33</v>
      </c>
    </row>
    <row r="50" spans="1:15" ht="14.25" x14ac:dyDescent="0.2">
      <c r="A50" s="138">
        <v>2005</v>
      </c>
      <c r="B50" s="15">
        <v>180.34000000000003</v>
      </c>
      <c r="C50" s="15">
        <v>38.099999999999994</v>
      </c>
      <c r="D50" s="15">
        <v>35.559999999999995</v>
      </c>
      <c r="E50" s="15">
        <v>60.960000000000008</v>
      </c>
      <c r="F50" s="15">
        <v>228.6</v>
      </c>
      <c r="G50" s="15">
        <v>142.24</v>
      </c>
      <c r="H50" s="15">
        <v>205.74</v>
      </c>
      <c r="I50" s="15">
        <v>388.62000000000006</v>
      </c>
      <c r="J50" s="15">
        <v>312.42000000000007</v>
      </c>
      <c r="K50" s="15">
        <v>246.37999999999997</v>
      </c>
      <c r="L50" s="15">
        <v>327.66000000000003</v>
      </c>
      <c r="M50" s="15">
        <v>195.58</v>
      </c>
      <c r="N50" s="174">
        <f t="shared" si="0"/>
        <v>2362.1999999999998</v>
      </c>
      <c r="O50" s="144">
        <f t="shared" si="1"/>
        <v>22</v>
      </c>
    </row>
    <row r="51" spans="1:15" ht="14.25" x14ac:dyDescent="0.2">
      <c r="A51" s="138">
        <v>2006</v>
      </c>
      <c r="B51" s="15">
        <v>109.22000000000003</v>
      </c>
      <c r="C51" s="15">
        <v>60.959999999999994</v>
      </c>
      <c r="D51" s="15">
        <v>88.899999999999991</v>
      </c>
      <c r="E51" s="15">
        <v>208.28</v>
      </c>
      <c r="F51" s="15">
        <v>431.79999999999995</v>
      </c>
      <c r="G51" s="15">
        <v>66.040000000000006</v>
      </c>
      <c r="H51" s="15">
        <v>281.94</v>
      </c>
      <c r="I51" s="15">
        <v>241.29999999999998</v>
      </c>
      <c r="J51" s="15">
        <v>157.48000000000002</v>
      </c>
      <c r="K51" s="15">
        <v>162.56</v>
      </c>
      <c r="L51" s="15">
        <v>474.98000000000008</v>
      </c>
      <c r="M51" s="15">
        <v>142.24</v>
      </c>
      <c r="N51" s="174">
        <f t="shared" si="0"/>
        <v>2425.6999999999998</v>
      </c>
      <c r="O51" s="144">
        <f t="shared" si="1"/>
        <v>15</v>
      </c>
    </row>
    <row r="52" spans="1:15" ht="14.25" x14ac:dyDescent="0.2">
      <c r="A52" s="138">
        <v>2007</v>
      </c>
      <c r="B52" s="15">
        <v>7.62</v>
      </c>
      <c r="C52" s="15">
        <v>30.48</v>
      </c>
      <c r="D52" s="15">
        <v>35.559999999999995</v>
      </c>
      <c r="E52" s="15">
        <v>182</v>
      </c>
      <c r="F52" s="15">
        <v>478</v>
      </c>
      <c r="G52" s="15">
        <v>179</v>
      </c>
      <c r="H52" s="15">
        <v>166</v>
      </c>
      <c r="I52" s="15">
        <v>178</v>
      </c>
      <c r="J52" s="15">
        <v>330</v>
      </c>
      <c r="K52" s="15">
        <v>422</v>
      </c>
      <c r="L52" s="15">
        <v>483</v>
      </c>
      <c r="M52" s="15">
        <v>166</v>
      </c>
      <c r="N52" s="174">
        <f t="shared" si="0"/>
        <v>2657.66</v>
      </c>
      <c r="O52" s="144">
        <f t="shared" si="1"/>
        <v>8</v>
      </c>
    </row>
    <row r="53" spans="1:15" ht="14.25" x14ac:dyDescent="0.2">
      <c r="A53" s="138">
        <v>2008</v>
      </c>
      <c r="B53" s="15">
        <v>175</v>
      </c>
      <c r="C53" s="15">
        <v>50</v>
      </c>
      <c r="D53" s="15">
        <v>15</v>
      </c>
      <c r="E53" s="15">
        <v>24</v>
      </c>
      <c r="F53" s="15">
        <v>111</v>
      </c>
      <c r="G53" s="15">
        <v>129</v>
      </c>
      <c r="H53" s="15">
        <v>234</v>
      </c>
      <c r="I53" s="15">
        <v>199</v>
      </c>
      <c r="J53" s="15">
        <v>233</v>
      </c>
      <c r="K53" s="15">
        <v>178</v>
      </c>
      <c r="L53" s="15">
        <v>538</v>
      </c>
      <c r="M53" s="15">
        <v>121</v>
      </c>
      <c r="N53" s="174">
        <f t="shared" si="0"/>
        <v>2007</v>
      </c>
      <c r="O53" s="144">
        <f t="shared" si="1"/>
        <v>42</v>
      </c>
    </row>
    <row r="54" spans="1:15" ht="14.25" x14ac:dyDescent="0.2">
      <c r="A54" s="138">
        <v>2009</v>
      </c>
      <c r="B54" s="15">
        <v>71</v>
      </c>
      <c r="C54" s="15">
        <v>36</v>
      </c>
      <c r="D54" s="15">
        <v>51</v>
      </c>
      <c r="E54" s="15">
        <v>86</v>
      </c>
      <c r="F54" s="15">
        <v>175</v>
      </c>
      <c r="G54" s="15">
        <v>196</v>
      </c>
      <c r="H54" s="15">
        <v>198</v>
      </c>
      <c r="I54" s="15">
        <v>176</v>
      </c>
      <c r="J54" s="15">
        <v>135</v>
      </c>
      <c r="K54" s="15">
        <v>381</v>
      </c>
      <c r="L54" s="15">
        <v>674</v>
      </c>
      <c r="M54" s="15">
        <v>131</v>
      </c>
      <c r="N54" s="174">
        <f t="shared" ref="N54:N64" si="2">IF(COUNT(B54:M54)=12,SUM(B54:M54),"")</f>
        <v>2310</v>
      </c>
      <c r="O54" s="144">
        <f t="shared" si="1"/>
        <v>27</v>
      </c>
    </row>
    <row r="55" spans="1:15" ht="14.25" x14ac:dyDescent="0.2">
      <c r="A55" s="138">
        <v>2010</v>
      </c>
      <c r="B55" s="15">
        <v>17</v>
      </c>
      <c r="C55" s="15">
        <v>32</v>
      </c>
      <c r="D55" s="15">
        <v>74</v>
      </c>
      <c r="E55" s="15">
        <v>137</v>
      </c>
      <c r="F55" s="15">
        <v>138</v>
      </c>
      <c r="G55" s="15">
        <v>370</v>
      </c>
      <c r="H55" s="15">
        <v>163</v>
      </c>
      <c r="I55" s="15">
        <v>278</v>
      </c>
      <c r="J55" s="15">
        <v>169</v>
      </c>
      <c r="K55" s="15">
        <v>310</v>
      </c>
      <c r="L55" s="15">
        <v>470</v>
      </c>
      <c r="M55" s="15">
        <v>950</v>
      </c>
      <c r="N55" s="174">
        <f t="shared" si="2"/>
        <v>3108</v>
      </c>
      <c r="O55" s="144">
        <f t="shared" si="1"/>
        <v>1</v>
      </c>
    </row>
    <row r="56" spans="1:15" ht="14.25" x14ac:dyDescent="0.2">
      <c r="A56" s="138">
        <v>2011</v>
      </c>
      <c r="B56" s="15">
        <v>75</v>
      </c>
      <c r="C56" s="15">
        <v>98</v>
      </c>
      <c r="D56" s="15">
        <v>41</v>
      </c>
      <c r="E56" s="15">
        <v>129</v>
      </c>
      <c r="F56" s="15">
        <v>267</v>
      </c>
      <c r="G56" s="15">
        <v>368</v>
      </c>
      <c r="H56" s="15">
        <v>212</v>
      </c>
      <c r="I56" s="15">
        <v>137</v>
      </c>
      <c r="J56" s="15">
        <v>254</v>
      </c>
      <c r="K56" s="15">
        <v>167</v>
      </c>
      <c r="L56" s="15">
        <v>476</v>
      </c>
      <c r="M56" s="15">
        <v>400</v>
      </c>
      <c r="N56" s="174">
        <f t="shared" si="2"/>
        <v>2624</v>
      </c>
      <c r="O56" s="144">
        <f t="shared" si="1"/>
        <v>9</v>
      </c>
    </row>
    <row r="57" spans="1:15" x14ac:dyDescent="0.2">
      <c r="A57" s="138">
        <v>2012</v>
      </c>
      <c r="B57" s="15">
        <v>13</v>
      </c>
      <c r="C57" s="15">
        <v>13</v>
      </c>
      <c r="D57" s="15">
        <v>88</v>
      </c>
      <c r="E57" s="15">
        <v>219</v>
      </c>
      <c r="F57" s="15" t="s">
        <v>60</v>
      </c>
      <c r="G57" s="15">
        <v>178</v>
      </c>
      <c r="H57" s="15">
        <v>405</v>
      </c>
      <c r="I57" s="15">
        <v>247</v>
      </c>
      <c r="J57" s="15">
        <v>258</v>
      </c>
      <c r="K57" s="15">
        <v>375</v>
      </c>
      <c r="L57" s="15">
        <v>1033</v>
      </c>
      <c r="M57" s="15" t="s">
        <v>60</v>
      </c>
      <c r="N57" s="174"/>
    </row>
    <row r="58" spans="1:15" ht="14.25" x14ac:dyDescent="0.2">
      <c r="A58" s="138">
        <v>2013</v>
      </c>
      <c r="B58" s="15">
        <v>12</v>
      </c>
      <c r="C58" s="15">
        <v>51</v>
      </c>
      <c r="D58" s="15">
        <v>77</v>
      </c>
      <c r="E58" s="15">
        <v>84</v>
      </c>
      <c r="F58" s="15">
        <v>538</v>
      </c>
      <c r="G58" s="15">
        <v>204</v>
      </c>
      <c r="H58" s="15">
        <v>227</v>
      </c>
      <c r="I58" s="15">
        <v>347</v>
      </c>
      <c r="J58" s="15">
        <v>237</v>
      </c>
      <c r="K58" s="15">
        <v>208</v>
      </c>
      <c r="L58" s="15">
        <v>161</v>
      </c>
      <c r="M58" s="15">
        <v>128</v>
      </c>
      <c r="N58" s="174">
        <f t="shared" si="2"/>
        <v>2274</v>
      </c>
      <c r="O58" s="144">
        <f>RANK(N58,N$5:N$72,0)</f>
        <v>30</v>
      </c>
    </row>
    <row r="59" spans="1:15" ht="14.25" x14ac:dyDescent="0.2">
      <c r="A59" s="138">
        <v>2014</v>
      </c>
      <c r="B59" s="15">
        <v>30</v>
      </c>
      <c r="C59" s="15">
        <v>5</v>
      </c>
      <c r="D59" s="15">
        <v>31</v>
      </c>
      <c r="E59" s="15">
        <v>131</v>
      </c>
      <c r="F59" s="15">
        <v>259</v>
      </c>
      <c r="G59" s="15">
        <v>319</v>
      </c>
      <c r="H59" s="15">
        <v>174</v>
      </c>
      <c r="I59" s="15">
        <v>215</v>
      </c>
      <c r="J59" s="15">
        <v>291</v>
      </c>
      <c r="K59" s="15">
        <v>285</v>
      </c>
      <c r="L59" s="15">
        <v>315</v>
      </c>
      <c r="M59" s="15">
        <v>257.5</v>
      </c>
      <c r="N59" s="174">
        <f t="shared" si="2"/>
        <v>2312.5</v>
      </c>
      <c r="O59" s="144">
        <f>RANK(N59,N$5:N$72,0)</f>
        <v>26</v>
      </c>
    </row>
    <row r="60" spans="1:15" x14ac:dyDescent="0.2">
      <c r="A60" s="138">
        <v>2015</v>
      </c>
      <c r="B60" s="15">
        <v>50</v>
      </c>
      <c r="C60" s="15"/>
      <c r="D60" s="15"/>
      <c r="E60" s="15"/>
      <c r="F60" s="15">
        <v>194</v>
      </c>
      <c r="G60" s="15">
        <v>98</v>
      </c>
      <c r="H60" s="15">
        <v>107</v>
      </c>
      <c r="I60" s="15">
        <v>271</v>
      </c>
      <c r="J60" s="15">
        <v>188</v>
      </c>
      <c r="K60" s="15">
        <v>130</v>
      </c>
      <c r="L60" s="15">
        <v>206</v>
      </c>
      <c r="M60" s="15">
        <v>48</v>
      </c>
      <c r="N60" s="174"/>
    </row>
    <row r="61" spans="1:15" ht="14.25" x14ac:dyDescent="0.2">
      <c r="A61" s="138">
        <v>2016</v>
      </c>
      <c r="B61" s="15">
        <v>52</v>
      </c>
      <c r="C61" s="15">
        <v>19</v>
      </c>
      <c r="D61" s="15">
        <v>1</v>
      </c>
      <c r="E61" s="15">
        <v>79</v>
      </c>
      <c r="F61" s="15">
        <v>282</v>
      </c>
      <c r="G61" s="15">
        <v>244</v>
      </c>
      <c r="H61" s="15">
        <v>223</v>
      </c>
      <c r="I61" s="15">
        <v>52</v>
      </c>
      <c r="J61" s="15">
        <v>222</v>
      </c>
      <c r="K61" s="15">
        <v>244</v>
      </c>
      <c r="L61" s="15">
        <v>706</v>
      </c>
      <c r="M61" s="15">
        <v>192</v>
      </c>
      <c r="N61" s="174">
        <f t="shared" si="2"/>
        <v>2316</v>
      </c>
      <c r="O61" s="144">
        <f>RANK(N61,N$5:N$72,0)</f>
        <v>25</v>
      </c>
    </row>
    <row r="62" spans="1:15" ht="14.25" x14ac:dyDescent="0.2">
      <c r="A62" s="138">
        <v>2017</v>
      </c>
      <c r="B62" s="15">
        <v>23</v>
      </c>
      <c r="C62" s="15">
        <v>11</v>
      </c>
      <c r="D62" s="15">
        <v>68</v>
      </c>
      <c r="E62" s="15">
        <v>64</v>
      </c>
      <c r="F62" s="15">
        <v>375</v>
      </c>
      <c r="G62" s="15">
        <v>106</v>
      </c>
      <c r="H62" s="15">
        <v>150</v>
      </c>
      <c r="I62" s="15">
        <v>298</v>
      </c>
      <c r="J62" s="15">
        <v>175</v>
      </c>
      <c r="K62" s="15">
        <v>174</v>
      </c>
      <c r="L62" s="15">
        <v>370</v>
      </c>
      <c r="M62" s="15">
        <v>306</v>
      </c>
      <c r="N62" s="174">
        <f t="shared" si="2"/>
        <v>2120</v>
      </c>
      <c r="O62" s="144">
        <f>RANK(N62,N$5:N$72,0)</f>
        <v>35</v>
      </c>
    </row>
    <row r="63" spans="1:15" ht="14.25" x14ac:dyDescent="0.2">
      <c r="A63" s="138">
        <v>2018</v>
      </c>
      <c r="B63" s="15">
        <v>614</v>
      </c>
      <c r="C63" s="15">
        <v>0</v>
      </c>
      <c r="D63" s="15">
        <v>12</v>
      </c>
      <c r="E63" s="15">
        <v>191</v>
      </c>
      <c r="F63" s="15">
        <v>242</v>
      </c>
      <c r="G63" s="15">
        <v>174</v>
      </c>
      <c r="H63" s="15">
        <v>249</v>
      </c>
      <c r="I63" s="15">
        <v>203</v>
      </c>
      <c r="J63" s="15">
        <v>287</v>
      </c>
      <c r="K63" s="15">
        <v>248</v>
      </c>
      <c r="L63" s="15">
        <v>339</v>
      </c>
      <c r="M63" s="15">
        <v>27</v>
      </c>
      <c r="N63" s="174">
        <f t="shared" si="2"/>
        <v>2586</v>
      </c>
      <c r="O63" s="144">
        <f>RANK(N63,N$5:N$72,0)</f>
        <v>11</v>
      </c>
    </row>
    <row r="64" spans="1:15" ht="14.25" x14ac:dyDescent="0.2">
      <c r="A64" s="138">
        <v>2019</v>
      </c>
      <c r="B64" s="170">
        <v>39</v>
      </c>
      <c r="C64" s="170">
        <v>14</v>
      </c>
      <c r="D64" s="15">
        <v>21</v>
      </c>
      <c r="E64" s="15">
        <v>174</v>
      </c>
      <c r="F64" s="15">
        <v>173</v>
      </c>
      <c r="G64" s="15">
        <v>159</v>
      </c>
      <c r="H64" s="15">
        <v>168</v>
      </c>
      <c r="I64" s="15">
        <v>205</v>
      </c>
      <c r="J64" s="15">
        <v>219</v>
      </c>
      <c r="K64" s="15">
        <v>136</v>
      </c>
      <c r="L64" s="15">
        <v>236</v>
      </c>
      <c r="M64" s="15">
        <v>230</v>
      </c>
      <c r="N64" s="174">
        <f t="shared" si="2"/>
        <v>1774</v>
      </c>
      <c r="O64" s="144">
        <f>RANK(N64,N$5:N$72,0)</f>
        <v>47</v>
      </c>
    </row>
    <row r="65" spans="1:15" ht="14.25" x14ac:dyDescent="0.2">
      <c r="A65" s="138">
        <v>2020</v>
      </c>
      <c r="B65" s="3">
        <v>53</v>
      </c>
      <c r="C65" s="3">
        <v>32</v>
      </c>
      <c r="D65" s="15">
        <v>2</v>
      </c>
      <c r="E65" s="15">
        <v>90</v>
      </c>
      <c r="F65" s="15">
        <v>324</v>
      </c>
      <c r="G65" s="15">
        <v>264</v>
      </c>
      <c r="H65" s="15">
        <v>190</v>
      </c>
      <c r="I65" s="15">
        <v>151</v>
      </c>
      <c r="J65" s="15">
        <v>257</v>
      </c>
      <c r="K65" s="15">
        <v>382</v>
      </c>
      <c r="L65" s="15">
        <v>300</v>
      </c>
      <c r="M65" s="15">
        <v>264</v>
      </c>
      <c r="N65" s="174">
        <f t="shared" ref="N65" si="3">IF(COUNT(B65:M65)=12,SUM(B65:M65),"")</f>
        <v>2309</v>
      </c>
      <c r="O65" s="144">
        <f t="shared" ref="O65" si="4">RANK(N65,N$5:N$72,0)</f>
        <v>28</v>
      </c>
    </row>
    <row r="66" spans="1:15" ht="14.25" x14ac:dyDescent="0.2">
      <c r="A66" s="138">
        <v>2021</v>
      </c>
      <c r="B66" s="3">
        <v>46</v>
      </c>
      <c r="C66" s="3">
        <v>42</v>
      </c>
      <c r="D66" s="3">
        <v>69</v>
      </c>
      <c r="E66" s="3">
        <v>203</v>
      </c>
      <c r="F66" s="3">
        <v>177</v>
      </c>
      <c r="G66" s="3">
        <v>340</v>
      </c>
      <c r="H66" s="3">
        <v>173</v>
      </c>
      <c r="I66" s="3">
        <v>272</v>
      </c>
      <c r="J66" s="3">
        <v>190</v>
      </c>
      <c r="K66" s="3">
        <v>149</v>
      </c>
      <c r="L66" s="3">
        <v>322</v>
      </c>
      <c r="M66" s="3">
        <v>93</v>
      </c>
      <c r="N66" s="174">
        <f t="shared" ref="N66" si="5">IF(COUNT(B66:M66)=12,SUM(B66:M66),"")</f>
        <v>2076</v>
      </c>
      <c r="O66" s="144">
        <f t="shared" ref="O66" si="6">RANK(N66,N$5:N$72,0)</f>
        <v>37</v>
      </c>
    </row>
    <row r="67" spans="1:15" ht="14.25" x14ac:dyDescent="0.2">
      <c r="A67" s="138">
        <v>2022</v>
      </c>
      <c r="B67" s="3">
        <v>37</v>
      </c>
      <c r="C67" s="3">
        <v>82</v>
      </c>
      <c r="D67" s="3">
        <v>257</v>
      </c>
      <c r="E67" s="3">
        <v>173</v>
      </c>
      <c r="F67" s="3">
        <v>253</v>
      </c>
      <c r="G67" s="3">
        <v>363</v>
      </c>
      <c r="H67" s="3">
        <v>312</v>
      </c>
      <c r="I67" s="3">
        <v>254</v>
      </c>
      <c r="J67" s="3">
        <v>148</v>
      </c>
      <c r="K67" s="3">
        <v>226</v>
      </c>
      <c r="L67" s="3">
        <v>320</v>
      </c>
      <c r="M67" s="3">
        <v>78</v>
      </c>
      <c r="N67" s="174">
        <f t="shared" ref="N67:N68" si="7">IF(COUNT(B67:M67)=12,SUM(B67:M67),"")</f>
        <v>2503</v>
      </c>
      <c r="O67" s="144">
        <f t="shared" ref="O67:O68" si="8">RANK(N67,N$5:N$72,0)</f>
        <v>12</v>
      </c>
    </row>
    <row r="68" spans="1:15" ht="14.25" x14ac:dyDescent="0.2">
      <c r="A68" s="138">
        <v>2023</v>
      </c>
      <c r="B68" s="3">
        <v>44</v>
      </c>
      <c r="C68" s="3">
        <v>3</v>
      </c>
      <c r="D68" s="3">
        <v>10</v>
      </c>
      <c r="E68" s="3">
        <v>21</v>
      </c>
      <c r="F68" s="3">
        <v>262</v>
      </c>
      <c r="G68" s="3">
        <v>141</v>
      </c>
      <c r="H68" s="3">
        <v>196</v>
      </c>
      <c r="I68" s="3">
        <v>127</v>
      </c>
      <c r="J68" s="3">
        <v>192</v>
      </c>
      <c r="K68" s="3">
        <v>163</v>
      </c>
      <c r="L68" s="3">
        <v>186</v>
      </c>
      <c r="M68" s="3">
        <v>122</v>
      </c>
      <c r="N68" s="174">
        <f t="shared" si="7"/>
        <v>1467</v>
      </c>
      <c r="O68" s="144">
        <f t="shared" si="8"/>
        <v>50</v>
      </c>
    </row>
    <row r="69" spans="1:15" ht="14.25" x14ac:dyDescent="0.2">
      <c r="A69" s="138">
        <v>2024</v>
      </c>
      <c r="B69" s="3"/>
      <c r="C69" s="3"/>
      <c r="D69" s="15"/>
      <c r="E69" s="15"/>
      <c r="F69" s="15"/>
      <c r="G69" s="15"/>
      <c r="H69" s="15"/>
      <c r="I69" s="15"/>
      <c r="J69" s="15"/>
      <c r="K69" s="15"/>
      <c r="L69" s="15"/>
      <c r="M69" s="15"/>
      <c r="N69" s="174"/>
      <c r="O69" s="144"/>
    </row>
    <row r="70" spans="1:15" ht="14.25" x14ac:dyDescent="0.2">
      <c r="A70" s="138">
        <v>2025</v>
      </c>
      <c r="B70" s="3"/>
      <c r="C70" s="3"/>
      <c r="D70" s="15"/>
      <c r="E70" s="15"/>
      <c r="F70" s="15"/>
      <c r="G70" s="15"/>
      <c r="H70" s="15"/>
      <c r="I70" s="15"/>
      <c r="J70" s="15"/>
      <c r="K70" s="15"/>
      <c r="L70" s="15"/>
      <c r="M70" s="15"/>
      <c r="N70" s="174"/>
      <c r="O70" s="144"/>
    </row>
    <row r="71" spans="1:15" ht="14.25" x14ac:dyDescent="0.2">
      <c r="A71" s="138">
        <v>2026</v>
      </c>
      <c r="B71" s="3"/>
      <c r="C71" s="3"/>
      <c r="D71" s="15"/>
      <c r="E71" s="15"/>
      <c r="F71" s="15"/>
      <c r="G71" s="15"/>
      <c r="H71" s="15"/>
      <c r="I71" s="15"/>
      <c r="J71" s="15"/>
      <c r="K71" s="15"/>
      <c r="L71" s="15"/>
      <c r="M71" s="15"/>
      <c r="N71" s="174"/>
      <c r="O71" s="144"/>
    </row>
    <row r="72" spans="1:15" ht="13.5" thickBot="1" x14ac:dyDescent="0.25">
      <c r="A72" s="146"/>
      <c r="B72" s="98"/>
      <c r="C72" s="98"/>
      <c r="D72" s="15"/>
      <c r="E72" s="15"/>
      <c r="F72" s="15"/>
      <c r="G72" s="15"/>
      <c r="H72" s="15"/>
      <c r="I72" s="15"/>
      <c r="J72" s="15"/>
      <c r="K72" s="15"/>
      <c r="L72" s="15"/>
      <c r="M72" s="15"/>
      <c r="N72" s="175"/>
    </row>
    <row r="73" spans="1:15" x14ac:dyDescent="0.2">
      <c r="A73" s="147" t="s">
        <v>603</v>
      </c>
      <c r="B73" s="105">
        <f>AVERAGE(B5:B72)</f>
        <v>79.089896551724152</v>
      </c>
      <c r="C73" s="105">
        <f>AVERAGE(C5:C72)</f>
        <v>31.65421818181818</v>
      </c>
      <c r="D73" s="105">
        <f t="shared" ref="D73:N73" si="9">AVERAGE(D5:D72)</f>
        <v>45.550071428571421</v>
      </c>
      <c r="E73" s="105">
        <f t="shared" si="9"/>
        <v>119.18527272727273</v>
      </c>
      <c r="F73" s="105">
        <f t="shared" si="9"/>
        <v>262.45918518518522</v>
      </c>
      <c r="G73" s="105">
        <f t="shared" si="9"/>
        <v>235.22946428571433</v>
      </c>
      <c r="H73" s="105">
        <f t="shared" si="9"/>
        <v>208.04217857142854</v>
      </c>
      <c r="I73" s="105">
        <f t="shared" si="9"/>
        <v>231.96125925925924</v>
      </c>
      <c r="J73" s="105">
        <f t="shared" si="9"/>
        <v>245.43785964912286</v>
      </c>
      <c r="K73" s="105">
        <f t="shared" si="9"/>
        <v>275.56607272727268</v>
      </c>
      <c r="L73" s="105">
        <f t="shared" si="9"/>
        <v>357.95199999999994</v>
      </c>
      <c r="M73" s="105">
        <f t="shared" si="9"/>
        <v>210.14271428571433</v>
      </c>
      <c r="N73" s="105">
        <f t="shared" si="9"/>
        <v>2279.4952549019608</v>
      </c>
    </row>
    <row r="74" spans="1:15" x14ac:dyDescent="0.2">
      <c r="A74" s="148" t="s">
        <v>604</v>
      </c>
      <c r="B74" s="3">
        <f>STDEV(B5:B72)</f>
        <v>99.511517152307647</v>
      </c>
      <c r="C74" s="3">
        <f>STDEV(C5:C72)</f>
        <v>24.687970264956316</v>
      </c>
      <c r="D74" s="3">
        <f t="shared" ref="D74:N74" si="10">STDEV(D5:D72)</f>
        <v>46.378338754151237</v>
      </c>
      <c r="E74" s="3">
        <f t="shared" si="10"/>
        <v>80.699615406274049</v>
      </c>
      <c r="F74" s="3">
        <f t="shared" si="10"/>
        <v>98.131940754805456</v>
      </c>
      <c r="G74" s="3">
        <f t="shared" si="10"/>
        <v>97.629432640695811</v>
      </c>
      <c r="H74" s="3">
        <f t="shared" si="10"/>
        <v>68.199224837265746</v>
      </c>
      <c r="I74" s="3">
        <f t="shared" si="10"/>
        <v>78.556217069985038</v>
      </c>
      <c r="J74" s="3">
        <f t="shared" si="10"/>
        <v>69.538573873847227</v>
      </c>
      <c r="K74" s="3">
        <f t="shared" si="10"/>
        <v>95.569453977074289</v>
      </c>
      <c r="L74" s="3">
        <f t="shared" si="10"/>
        <v>179.02586688551222</v>
      </c>
      <c r="M74" s="3">
        <f t="shared" si="10"/>
        <v>170.14276377738719</v>
      </c>
      <c r="N74" s="114">
        <f t="shared" si="10"/>
        <v>393.19834991046588</v>
      </c>
    </row>
    <row r="75" spans="1:15" x14ac:dyDescent="0.2">
      <c r="A75" s="148" t="s">
        <v>605</v>
      </c>
      <c r="B75" s="3">
        <f>B74/B73*100</f>
        <v>125.82077040299062</v>
      </c>
      <c r="C75" s="3">
        <f>C74/C73*100</f>
        <v>77.992671065674273</v>
      </c>
      <c r="D75" s="3">
        <f t="shared" ref="D75:N75" si="11">D74/D73*100</f>
        <v>101.81836668879576</v>
      </c>
      <c r="E75" s="3">
        <f t="shared" si="11"/>
        <v>67.709385194709427</v>
      </c>
      <c r="F75" s="3">
        <f t="shared" si="11"/>
        <v>37.389409970760134</v>
      </c>
      <c r="G75" s="3">
        <f t="shared" si="11"/>
        <v>41.503913184155017</v>
      </c>
      <c r="H75" s="3">
        <f t="shared" si="11"/>
        <v>32.781441391150615</v>
      </c>
      <c r="I75" s="3">
        <f t="shared" si="11"/>
        <v>33.866093554089595</v>
      </c>
      <c r="J75" s="3">
        <f t="shared" si="11"/>
        <v>28.332456114659465</v>
      </c>
      <c r="K75" s="3">
        <f t="shared" si="11"/>
        <v>34.681139456401525</v>
      </c>
      <c r="L75" s="3">
        <f t="shared" si="11"/>
        <v>50.013931165494881</v>
      </c>
      <c r="M75" s="3">
        <f t="shared" si="11"/>
        <v>80.965340319178324</v>
      </c>
      <c r="N75" s="114">
        <f t="shared" si="11"/>
        <v>17.249360316276551</v>
      </c>
    </row>
    <row r="76" spans="1:15" x14ac:dyDescent="0.2">
      <c r="A76" s="148" t="s">
        <v>606</v>
      </c>
      <c r="B76" s="3">
        <f>MIN(B5:B72)</f>
        <v>0</v>
      </c>
      <c r="C76" s="3">
        <f>MIN(C5:C72)</f>
        <v>0</v>
      </c>
      <c r="D76" s="3">
        <f t="shared" ref="D76:N76" si="12">MIN(D5:D72)</f>
        <v>0</v>
      </c>
      <c r="E76" s="3">
        <f t="shared" si="12"/>
        <v>0</v>
      </c>
      <c r="F76" s="3">
        <f t="shared" si="12"/>
        <v>111</v>
      </c>
      <c r="G76" s="3">
        <f t="shared" si="12"/>
        <v>66.040000000000006</v>
      </c>
      <c r="H76" s="3">
        <f t="shared" si="12"/>
        <v>91.44</v>
      </c>
      <c r="I76" s="3">
        <f t="shared" si="12"/>
        <v>52</v>
      </c>
      <c r="J76" s="3">
        <f t="shared" si="12"/>
        <v>129.54000000000002</v>
      </c>
      <c r="K76" s="3">
        <f t="shared" si="12"/>
        <v>109.22000000000004</v>
      </c>
      <c r="L76" s="3">
        <f t="shared" si="12"/>
        <v>76.200000000000017</v>
      </c>
      <c r="M76" s="3">
        <f t="shared" si="12"/>
        <v>7.62</v>
      </c>
      <c r="N76" s="114">
        <f t="shared" si="12"/>
        <v>1168.4000000000001</v>
      </c>
    </row>
    <row r="77" spans="1:15" x14ac:dyDescent="0.2">
      <c r="A77" s="148" t="s">
        <v>607</v>
      </c>
      <c r="B77" s="15">
        <f>MAX(B5:B72)</f>
        <v>614</v>
      </c>
      <c r="C77" s="15">
        <f>MAX(C5:C72)</f>
        <v>98</v>
      </c>
      <c r="D77" s="15">
        <f t="shared" ref="D77:N77" si="13">MAX(D5:D72)</f>
        <v>257</v>
      </c>
      <c r="E77" s="15">
        <f t="shared" si="13"/>
        <v>297.18</v>
      </c>
      <c r="F77" s="15">
        <f t="shared" si="13"/>
        <v>538</v>
      </c>
      <c r="G77" s="15">
        <f t="shared" si="13"/>
        <v>493.77600000000007</v>
      </c>
      <c r="H77" s="15">
        <f t="shared" si="13"/>
        <v>405</v>
      </c>
      <c r="I77" s="15">
        <f t="shared" si="13"/>
        <v>505.46000000000009</v>
      </c>
      <c r="J77" s="15">
        <f t="shared" si="13"/>
        <v>419.09999999999997</v>
      </c>
      <c r="K77" s="15">
        <f t="shared" si="13"/>
        <v>464.82000000000005</v>
      </c>
      <c r="L77" s="15">
        <f t="shared" si="13"/>
        <v>1033</v>
      </c>
      <c r="M77" s="15">
        <f t="shared" si="13"/>
        <v>950</v>
      </c>
      <c r="N77" s="164">
        <f t="shared" si="13"/>
        <v>3108</v>
      </c>
    </row>
    <row r="78" spans="1:15" x14ac:dyDescent="0.2">
      <c r="A78" s="148" t="s">
        <v>608</v>
      </c>
      <c r="B78" s="15">
        <f>QUARTILE(B5:B72,1)</f>
        <v>28.073999999999998</v>
      </c>
      <c r="C78" s="15">
        <f>QUARTILE(C5:C72,1)</f>
        <v>12.7</v>
      </c>
      <c r="D78" s="15">
        <f t="shared" ref="D78:N78" si="14">QUARTILE(D5:D72,1)</f>
        <v>10.16</v>
      </c>
      <c r="E78" s="15">
        <f t="shared" si="14"/>
        <v>59.690000000000005</v>
      </c>
      <c r="F78" s="15">
        <f t="shared" si="14"/>
        <v>183.51499999999999</v>
      </c>
      <c r="G78" s="15">
        <f t="shared" si="14"/>
        <v>159.00299999999999</v>
      </c>
      <c r="H78" s="15">
        <f t="shared" si="14"/>
        <v>165.10000000000002</v>
      </c>
      <c r="I78" s="15">
        <f t="shared" si="14"/>
        <v>183.51500000000001</v>
      </c>
      <c r="J78" s="15">
        <f t="shared" si="14"/>
        <v>190</v>
      </c>
      <c r="K78" s="15">
        <f t="shared" si="14"/>
        <v>199.25</v>
      </c>
      <c r="L78" s="15">
        <f t="shared" si="14"/>
        <v>236.16500000000002</v>
      </c>
      <c r="M78" s="15">
        <f t="shared" si="14"/>
        <v>100.96500000000003</v>
      </c>
      <c r="N78" s="164">
        <f t="shared" si="14"/>
        <v>2054.86</v>
      </c>
    </row>
    <row r="79" spans="1:15" x14ac:dyDescent="0.2">
      <c r="A79" s="148" t="s">
        <v>609</v>
      </c>
      <c r="B79" s="15">
        <f>QUARTILE(B5:B72,2)</f>
        <v>45.86</v>
      </c>
      <c r="C79" s="15">
        <f>QUARTILE(C5:C72,2)</f>
        <v>30.48</v>
      </c>
      <c r="D79" s="15">
        <f t="shared" ref="D79:N79" si="15">QUARTILE(D5:D72,2)</f>
        <v>34.29</v>
      </c>
      <c r="E79" s="15">
        <f t="shared" si="15"/>
        <v>109.22</v>
      </c>
      <c r="F79" s="15">
        <f t="shared" si="15"/>
        <v>253.5</v>
      </c>
      <c r="G79" s="15">
        <f t="shared" si="15"/>
        <v>215.89999999999998</v>
      </c>
      <c r="H79" s="15">
        <f t="shared" si="15"/>
        <v>195.79000000000002</v>
      </c>
      <c r="I79" s="15">
        <f t="shared" si="15"/>
        <v>227.32999999999998</v>
      </c>
      <c r="J79" s="15">
        <f t="shared" si="15"/>
        <v>238.75999999999993</v>
      </c>
      <c r="K79" s="15">
        <f t="shared" si="15"/>
        <v>274.32000000000005</v>
      </c>
      <c r="L79" s="15">
        <f t="shared" si="15"/>
        <v>325.12</v>
      </c>
      <c r="M79" s="15">
        <f t="shared" si="15"/>
        <v>166.82</v>
      </c>
      <c r="N79" s="164">
        <f t="shared" si="15"/>
        <v>2312.5</v>
      </c>
    </row>
    <row r="80" spans="1:15" x14ac:dyDescent="0.2">
      <c r="A80" s="148" t="s">
        <v>610</v>
      </c>
      <c r="B80" s="15">
        <f>QUARTILE(B5:B72,3)</f>
        <v>91.440000000000012</v>
      </c>
      <c r="C80" s="15">
        <f>QUARTILE(C5:C72,3)</f>
        <v>40.639999999999993</v>
      </c>
      <c r="D80" s="15">
        <f t="shared" ref="D80:N80" si="16">QUARTILE(D5:D72,3)</f>
        <v>68.58</v>
      </c>
      <c r="E80" s="15">
        <f t="shared" si="16"/>
        <v>178</v>
      </c>
      <c r="F80" s="15">
        <f t="shared" si="16"/>
        <v>322.375</v>
      </c>
      <c r="G80" s="15">
        <f t="shared" si="16"/>
        <v>297.81500000000005</v>
      </c>
      <c r="H80" s="15">
        <f t="shared" si="16"/>
        <v>248.94000000000003</v>
      </c>
      <c r="I80" s="15">
        <f t="shared" si="16"/>
        <v>271.75</v>
      </c>
      <c r="J80" s="15">
        <f t="shared" si="16"/>
        <v>291</v>
      </c>
      <c r="K80" s="15">
        <f t="shared" si="16"/>
        <v>344.16999999999996</v>
      </c>
      <c r="L80" s="15">
        <f t="shared" si="16"/>
        <v>430.53</v>
      </c>
      <c r="M80" s="15">
        <f t="shared" si="16"/>
        <v>290.83000000000004</v>
      </c>
      <c r="N80" s="164">
        <f t="shared" si="16"/>
        <v>2470.1500000000005</v>
      </c>
    </row>
    <row r="81" spans="1:14" x14ac:dyDescent="0.2">
      <c r="A81" s="148" t="s">
        <v>611</v>
      </c>
      <c r="B81" s="10">
        <f>RANK(B68,B5:B72,0)</f>
        <v>32</v>
      </c>
      <c r="C81" s="10">
        <f t="shared" ref="C81:N81" si="17">RANK(C68,C5:C72,0)</f>
        <v>50</v>
      </c>
      <c r="D81" s="10">
        <f t="shared" si="17"/>
        <v>44</v>
      </c>
      <c r="E81" s="10">
        <f t="shared" si="17"/>
        <v>51</v>
      </c>
      <c r="F81" s="10">
        <f t="shared" si="17"/>
        <v>24</v>
      </c>
      <c r="G81" s="10">
        <f t="shared" si="17"/>
        <v>46</v>
      </c>
      <c r="H81" s="10">
        <f t="shared" si="17"/>
        <v>28</v>
      </c>
      <c r="I81" s="10">
        <f t="shared" si="17"/>
        <v>52</v>
      </c>
      <c r="J81" s="10">
        <f t="shared" si="17"/>
        <v>42</v>
      </c>
      <c r="K81" s="10">
        <f t="shared" si="17"/>
        <v>49</v>
      </c>
      <c r="L81" s="10">
        <f t="shared" si="17"/>
        <v>49</v>
      </c>
      <c r="M81" s="10">
        <f t="shared" si="17"/>
        <v>37</v>
      </c>
      <c r="N81" s="142">
        <f t="shared" si="17"/>
        <v>50</v>
      </c>
    </row>
    <row r="82" spans="1:14" x14ac:dyDescent="0.2">
      <c r="A82" s="148" t="s">
        <v>612</v>
      </c>
      <c r="B82" s="10">
        <f>COUNT(B5:B72)</f>
        <v>58</v>
      </c>
      <c r="C82" s="10">
        <f>COUNT(C5:C72)</f>
        <v>55</v>
      </c>
      <c r="D82" s="10">
        <f t="shared" ref="D82:N82" si="18">COUNT(D5:D72)</f>
        <v>56</v>
      </c>
      <c r="E82" s="10">
        <f t="shared" si="18"/>
        <v>55</v>
      </c>
      <c r="F82" s="10">
        <f t="shared" si="18"/>
        <v>54</v>
      </c>
      <c r="G82" s="10">
        <f t="shared" si="18"/>
        <v>56</v>
      </c>
      <c r="H82" s="10">
        <f t="shared" si="18"/>
        <v>56</v>
      </c>
      <c r="I82" s="10">
        <f t="shared" si="18"/>
        <v>54</v>
      </c>
      <c r="J82" s="10">
        <f t="shared" si="18"/>
        <v>57</v>
      </c>
      <c r="K82" s="10">
        <f t="shared" si="18"/>
        <v>55</v>
      </c>
      <c r="L82" s="10">
        <f t="shared" si="18"/>
        <v>56</v>
      </c>
      <c r="M82" s="10">
        <f t="shared" si="18"/>
        <v>56</v>
      </c>
      <c r="N82" s="142">
        <f t="shared" si="18"/>
        <v>51</v>
      </c>
    </row>
    <row r="83" spans="1:14" x14ac:dyDescent="0.2">
      <c r="A83" s="148" t="s">
        <v>614</v>
      </c>
      <c r="B83" s="15">
        <f>B68</f>
        <v>44</v>
      </c>
      <c r="C83" s="15">
        <f>B83+C68</f>
        <v>47</v>
      </c>
      <c r="D83" s="15">
        <f t="shared" ref="D83:M83" si="19">C83+D68</f>
        <v>57</v>
      </c>
      <c r="E83" s="15">
        <f t="shared" si="19"/>
        <v>78</v>
      </c>
      <c r="F83" s="15">
        <f t="shared" si="19"/>
        <v>340</v>
      </c>
      <c r="G83" s="15">
        <f t="shared" si="19"/>
        <v>481</v>
      </c>
      <c r="H83" s="15">
        <f t="shared" si="19"/>
        <v>677</v>
      </c>
      <c r="I83" s="15">
        <f t="shared" si="19"/>
        <v>804</v>
      </c>
      <c r="J83" s="15">
        <f t="shared" si="19"/>
        <v>996</v>
      </c>
      <c r="K83" s="15">
        <f t="shared" si="19"/>
        <v>1159</v>
      </c>
      <c r="L83" s="15">
        <f t="shared" si="19"/>
        <v>1345</v>
      </c>
      <c r="M83" s="15">
        <f t="shared" si="19"/>
        <v>1467</v>
      </c>
      <c r="N83" s="10"/>
    </row>
    <row r="84" spans="1:14" x14ac:dyDescent="0.2">
      <c r="A84" s="148" t="s">
        <v>613</v>
      </c>
      <c r="B84" s="15">
        <f>B73</f>
        <v>79.089896551724152</v>
      </c>
      <c r="C84" s="15">
        <f>B84+C73</f>
        <v>110.74411473354233</v>
      </c>
      <c r="D84" s="15">
        <f t="shared" ref="D84:M84" si="20">C84+D73</f>
        <v>156.29418616211376</v>
      </c>
      <c r="E84" s="15">
        <f t="shared" si="20"/>
        <v>275.47945888938648</v>
      </c>
      <c r="F84" s="15">
        <f t="shared" si="20"/>
        <v>537.9386440745717</v>
      </c>
      <c r="G84" s="15">
        <f t="shared" si="20"/>
        <v>773.16810836028606</v>
      </c>
      <c r="H84" s="15">
        <f t="shared" si="20"/>
        <v>981.21028693171456</v>
      </c>
      <c r="I84" s="15">
        <f t="shared" si="20"/>
        <v>1213.1715461909739</v>
      </c>
      <c r="J84" s="15">
        <f t="shared" si="20"/>
        <v>1458.6094058400968</v>
      </c>
      <c r="K84" s="15">
        <f t="shared" si="20"/>
        <v>1734.1754785673695</v>
      </c>
      <c r="L84" s="15">
        <f t="shared" si="20"/>
        <v>2092.1274785673695</v>
      </c>
      <c r="M84" s="15">
        <f t="shared" si="20"/>
        <v>2302.2701928530837</v>
      </c>
      <c r="N84" s="10"/>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72">
    <cfRule type="top10" dxfId="973" priority="33" bottom="1" rank="1"/>
    <cfRule type="top10" dxfId="972" priority="34" rank="1"/>
  </conditionalFormatting>
  <conditionalFormatting sqref="C5:C72">
    <cfRule type="top10" dxfId="971" priority="27" bottom="1" rank="1"/>
    <cfRule type="top10" dxfId="970" priority="28" rank="1"/>
  </conditionalFormatting>
  <conditionalFormatting sqref="D5:D72">
    <cfRule type="top10" dxfId="969" priority="23" bottom="1" rank="1"/>
    <cfRule type="top10" dxfId="968" priority="24" rank="1"/>
  </conditionalFormatting>
  <conditionalFormatting sqref="E5:E72">
    <cfRule type="top10" dxfId="967" priority="21" bottom="1" rank="1"/>
    <cfRule type="top10" dxfId="966" priority="22" rank="1"/>
  </conditionalFormatting>
  <conditionalFormatting sqref="F5:F72">
    <cfRule type="top10" dxfId="965" priority="19" bottom="1" rank="1"/>
    <cfRule type="top10" dxfId="964" priority="20" rank="1"/>
  </conditionalFormatting>
  <conditionalFormatting sqref="G5:G72">
    <cfRule type="top10" dxfId="963" priority="17" bottom="1" rank="1"/>
    <cfRule type="top10" dxfId="962" priority="18" rank="1"/>
  </conditionalFormatting>
  <conditionalFormatting sqref="H5:H72">
    <cfRule type="top10" dxfId="961" priority="15" bottom="1" rank="1"/>
    <cfRule type="top10" dxfId="960" priority="16" rank="1"/>
  </conditionalFormatting>
  <conditionalFormatting sqref="I5:I72">
    <cfRule type="top10" dxfId="959" priority="13" bottom="1" rank="1"/>
    <cfRule type="top10" dxfId="958" priority="14" rank="1"/>
  </conditionalFormatting>
  <conditionalFormatting sqref="J5:J72">
    <cfRule type="top10" dxfId="957" priority="11" bottom="1" rank="1"/>
    <cfRule type="top10" dxfId="956" priority="12" rank="1"/>
  </conditionalFormatting>
  <conditionalFormatting sqref="K5:K72">
    <cfRule type="top10" dxfId="955" priority="9" bottom="1" rank="1"/>
    <cfRule type="top10" dxfId="954" priority="10" rank="1"/>
  </conditionalFormatting>
  <conditionalFormatting sqref="L5:L72">
    <cfRule type="top10" dxfId="953" priority="7" bottom="1" rank="1"/>
    <cfRule type="top10" dxfId="952" priority="8" rank="1"/>
  </conditionalFormatting>
  <conditionalFormatting sqref="M5:M72">
    <cfRule type="top10" dxfId="951" priority="5" bottom="1" rank="1"/>
    <cfRule type="top10" dxfId="950" priority="6" rank="1"/>
  </conditionalFormatting>
  <conditionalFormatting sqref="N5:N72">
    <cfRule type="top10" dxfId="949" priority="3" bottom="1" rank="1"/>
    <cfRule type="top10" dxfId="948" priority="4"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1"/>
  <dimension ref="A1:AJ35"/>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AG20" sqref="AG20"/>
    </sheetView>
  </sheetViews>
  <sheetFormatPr defaultRowHeight="12.75" x14ac:dyDescent="0.2"/>
  <cols>
    <col min="1" max="1" width="7" style="148" bestFit="1" customWidth="1"/>
    <col min="2" max="13" width="7.7109375" style="1" customWidth="1"/>
    <col min="14" max="14" width="9.140625" style="1" bestFit="1" customWidth="1"/>
    <col min="16" max="36" width="9.140625" style="10"/>
  </cols>
  <sheetData>
    <row r="1" spans="1:27" ht="16.5" thickBot="1" x14ac:dyDescent="0.3">
      <c r="A1" s="248" t="s">
        <v>63</v>
      </c>
      <c r="B1" s="249"/>
      <c r="C1" s="249"/>
      <c r="D1" s="249"/>
      <c r="E1" s="250"/>
      <c r="F1" s="250"/>
      <c r="G1" s="250"/>
      <c r="H1" s="250"/>
      <c r="I1" s="250"/>
      <c r="J1" s="250"/>
      <c r="K1" s="250"/>
      <c r="L1" s="250"/>
      <c r="M1" s="250"/>
      <c r="N1" s="251"/>
    </row>
    <row r="2" spans="1:27" ht="13.5" thickBot="1" x14ac:dyDescent="0.25">
      <c r="A2" s="150" t="s">
        <v>145</v>
      </c>
      <c r="B2" s="40" t="s">
        <v>175</v>
      </c>
      <c r="C2" s="37" t="s">
        <v>344</v>
      </c>
      <c r="D2" s="38"/>
      <c r="E2" s="58"/>
      <c r="F2" s="68"/>
      <c r="G2" s="247" t="s">
        <v>80</v>
      </c>
      <c r="H2" s="247"/>
      <c r="I2" s="69"/>
      <c r="J2" s="71"/>
      <c r="K2" s="71"/>
      <c r="L2" s="71"/>
      <c r="M2" s="71"/>
      <c r="N2" s="72"/>
    </row>
    <row r="3" spans="1:27" ht="13.5" thickBot="1" x14ac:dyDescent="0.25">
      <c r="A3" s="151"/>
      <c r="B3" s="41" t="s">
        <v>176</v>
      </c>
      <c r="C3" s="36" t="s">
        <v>345</v>
      </c>
      <c r="D3" s="39"/>
      <c r="E3" s="41" t="s">
        <v>78</v>
      </c>
      <c r="F3" s="65" t="s">
        <v>60</v>
      </c>
      <c r="G3" s="17"/>
      <c r="H3" s="66" t="s">
        <v>81</v>
      </c>
      <c r="I3" s="67" t="s">
        <v>60</v>
      </c>
      <c r="J3" s="20"/>
      <c r="K3" s="20"/>
      <c r="L3" s="20"/>
      <c r="M3" s="20"/>
      <c r="N3" s="21"/>
    </row>
    <row r="4" spans="1:27" ht="13.5" thickBot="1" x14ac:dyDescent="0.25">
      <c r="A4" s="149" t="s">
        <v>1</v>
      </c>
      <c r="B4" s="49" t="s">
        <v>2</v>
      </c>
      <c r="C4" s="43" t="s">
        <v>3</v>
      </c>
      <c r="D4" s="49" t="s">
        <v>4</v>
      </c>
      <c r="E4" s="43" t="s">
        <v>5</v>
      </c>
      <c r="F4" s="49" t="s">
        <v>6</v>
      </c>
      <c r="G4" s="43" t="s">
        <v>7</v>
      </c>
      <c r="H4" s="49" t="s">
        <v>8</v>
      </c>
      <c r="I4" s="43" t="s">
        <v>9</v>
      </c>
      <c r="J4" s="49" t="s">
        <v>10</v>
      </c>
      <c r="K4" s="43" t="s">
        <v>11</v>
      </c>
      <c r="L4" s="49" t="s">
        <v>12</v>
      </c>
      <c r="M4" s="45" t="s">
        <v>13</v>
      </c>
      <c r="N4" s="140" t="s">
        <v>582</v>
      </c>
      <c r="P4" s="56"/>
      <c r="Q4" s="56"/>
      <c r="R4" s="56"/>
      <c r="S4" s="56"/>
      <c r="T4" s="56"/>
      <c r="U4" s="56"/>
      <c r="V4" s="56"/>
      <c r="W4" s="56"/>
      <c r="X4" s="56"/>
      <c r="Y4" s="56"/>
      <c r="Z4" s="56"/>
      <c r="AA4" s="56"/>
    </row>
    <row r="5" spans="1:27" x14ac:dyDescent="0.2">
      <c r="A5" s="152">
        <v>2002</v>
      </c>
      <c r="B5" s="98" t="s">
        <v>60</v>
      </c>
      <c r="C5" s="98" t="s">
        <v>60</v>
      </c>
      <c r="D5" s="98" t="s">
        <v>60</v>
      </c>
      <c r="E5" s="98" t="s">
        <v>60</v>
      </c>
      <c r="F5" s="98">
        <v>93.98</v>
      </c>
      <c r="G5" s="98">
        <v>220.97999999999996</v>
      </c>
      <c r="H5" s="98">
        <v>165.1</v>
      </c>
      <c r="I5" s="98">
        <v>251.46</v>
      </c>
      <c r="J5" s="98">
        <v>50.79999999999999</v>
      </c>
      <c r="K5" s="98" t="s">
        <v>60</v>
      </c>
      <c r="L5" s="98">
        <v>106.67999999999999</v>
      </c>
      <c r="M5" s="98">
        <v>48.259999999999991</v>
      </c>
      <c r="N5" s="122" t="str">
        <f t="shared" ref="N5:N11" si="0">IF(COUNT(B5:M5)=12,SUM(B5:M5),"")</f>
        <v/>
      </c>
    </row>
    <row r="6" spans="1:27" x14ac:dyDescent="0.2">
      <c r="A6" s="152">
        <v>2003</v>
      </c>
      <c r="B6" s="98">
        <v>20.319999999999997</v>
      </c>
      <c r="C6" s="98">
        <v>17.779999999999998</v>
      </c>
      <c r="D6" s="98">
        <v>20.319999999999997</v>
      </c>
      <c r="E6" s="98">
        <v>10.16</v>
      </c>
      <c r="F6" s="98">
        <v>187.95999999999998</v>
      </c>
      <c r="G6" s="98" t="s">
        <v>60</v>
      </c>
      <c r="H6" s="98">
        <v>53.339999999999989</v>
      </c>
      <c r="I6" s="98">
        <v>134.62000000000003</v>
      </c>
      <c r="J6" s="98">
        <v>129.54</v>
      </c>
      <c r="K6" s="98">
        <v>190.49999999999997</v>
      </c>
      <c r="L6" s="98">
        <v>355.6</v>
      </c>
      <c r="M6" s="98">
        <v>673.1</v>
      </c>
      <c r="N6" s="123" t="str">
        <f t="shared" si="0"/>
        <v/>
      </c>
    </row>
    <row r="7" spans="1:27" x14ac:dyDescent="0.2">
      <c r="A7" s="152">
        <v>2004</v>
      </c>
      <c r="B7" s="98">
        <v>121.92000000000002</v>
      </c>
      <c r="C7" s="98">
        <v>43.18</v>
      </c>
      <c r="D7" s="98">
        <v>68.579999999999984</v>
      </c>
      <c r="E7" s="98">
        <v>195.57999999999998</v>
      </c>
      <c r="F7" s="98">
        <v>576.57999999999993</v>
      </c>
      <c r="G7" s="98">
        <v>208.28000000000003</v>
      </c>
      <c r="H7" s="98">
        <v>187.95999999999998</v>
      </c>
      <c r="I7" s="98">
        <v>325.12</v>
      </c>
      <c r="J7" s="98">
        <v>304.8</v>
      </c>
      <c r="K7" s="98">
        <v>584.20000000000005</v>
      </c>
      <c r="L7" s="98">
        <v>426.72</v>
      </c>
      <c r="M7" s="98">
        <v>193.04</v>
      </c>
      <c r="N7" s="123">
        <f t="shared" si="0"/>
        <v>3235.96</v>
      </c>
    </row>
    <row r="8" spans="1:27" x14ac:dyDescent="0.2">
      <c r="A8" s="152">
        <v>2005</v>
      </c>
      <c r="B8" s="98">
        <v>302.26000000000005</v>
      </c>
      <c r="C8" s="98">
        <v>55.879999999999995</v>
      </c>
      <c r="D8" s="98">
        <v>93.97999999999999</v>
      </c>
      <c r="E8" s="98">
        <v>264.16000000000003</v>
      </c>
      <c r="F8" s="98">
        <v>256.54000000000002</v>
      </c>
      <c r="G8" s="98">
        <v>236.21999999999994</v>
      </c>
      <c r="H8" s="98">
        <v>266.7</v>
      </c>
      <c r="I8" s="98">
        <v>261.61999999999995</v>
      </c>
      <c r="J8" s="98">
        <v>584.20000000000005</v>
      </c>
      <c r="K8" s="98">
        <v>396.24000000000007</v>
      </c>
      <c r="L8" s="98">
        <v>269.24000000000007</v>
      </c>
      <c r="M8" s="98">
        <v>165.10000000000002</v>
      </c>
      <c r="N8" s="123">
        <f t="shared" si="0"/>
        <v>3152.1400000000003</v>
      </c>
    </row>
    <row r="9" spans="1:27" x14ac:dyDescent="0.2">
      <c r="A9" s="152">
        <v>2006</v>
      </c>
      <c r="B9" s="98">
        <v>121.92000000000004</v>
      </c>
      <c r="C9" s="98">
        <v>76.199999999999989</v>
      </c>
      <c r="D9" s="98">
        <v>152.39999999999998</v>
      </c>
      <c r="E9" s="98">
        <v>292.10000000000002</v>
      </c>
      <c r="F9" s="98">
        <v>337.82</v>
      </c>
      <c r="G9" s="98">
        <v>347.98000000000013</v>
      </c>
      <c r="H9" s="98">
        <v>485.14000000000004</v>
      </c>
      <c r="I9" s="98">
        <v>365.76</v>
      </c>
      <c r="J9" s="98">
        <v>284.48</v>
      </c>
      <c r="K9" s="98">
        <v>337.82000000000005</v>
      </c>
      <c r="L9" s="98">
        <v>1214.1199999999997</v>
      </c>
      <c r="M9" s="98">
        <v>162.55999999999997</v>
      </c>
      <c r="N9" s="123">
        <f t="shared" si="0"/>
        <v>4178.3</v>
      </c>
    </row>
    <row r="10" spans="1:27" x14ac:dyDescent="0.2">
      <c r="A10" s="152">
        <v>2007</v>
      </c>
      <c r="B10" s="98">
        <v>55.879999999999995</v>
      </c>
      <c r="C10" s="98">
        <v>66.039999999999992</v>
      </c>
      <c r="D10" s="98">
        <v>99.06</v>
      </c>
      <c r="E10" s="98">
        <v>351</v>
      </c>
      <c r="F10" s="98">
        <v>509</v>
      </c>
      <c r="G10" s="98" t="s">
        <v>60</v>
      </c>
      <c r="H10" s="98">
        <v>157</v>
      </c>
      <c r="I10" s="98">
        <v>311</v>
      </c>
      <c r="J10" s="98" t="s">
        <v>60</v>
      </c>
      <c r="K10" s="98">
        <v>389</v>
      </c>
      <c r="L10" s="98">
        <v>519</v>
      </c>
      <c r="M10" s="98">
        <v>236</v>
      </c>
      <c r="N10" s="123" t="str">
        <f t="shared" si="0"/>
        <v/>
      </c>
    </row>
    <row r="11" spans="1:27" x14ac:dyDescent="0.2">
      <c r="A11" s="152">
        <v>2008</v>
      </c>
      <c r="B11" s="98">
        <v>75</v>
      </c>
      <c r="C11" s="98">
        <v>63</v>
      </c>
      <c r="D11" s="98">
        <v>24</v>
      </c>
      <c r="E11" s="98"/>
      <c r="F11" s="98" t="s">
        <v>60</v>
      </c>
      <c r="G11" s="98" t="s">
        <v>60</v>
      </c>
      <c r="H11" s="98" t="s">
        <v>60</v>
      </c>
      <c r="I11" s="98" t="s">
        <v>60</v>
      </c>
      <c r="J11" s="98" t="s">
        <v>60</v>
      </c>
      <c r="K11" s="98" t="s">
        <v>60</v>
      </c>
      <c r="L11" s="98">
        <v>238</v>
      </c>
      <c r="M11" s="98">
        <v>172</v>
      </c>
      <c r="N11" s="123" t="str">
        <f t="shared" si="0"/>
        <v/>
      </c>
    </row>
    <row r="12" spans="1:27" x14ac:dyDescent="0.2">
      <c r="A12" s="152">
        <v>2009</v>
      </c>
      <c r="B12" s="98">
        <v>178</v>
      </c>
      <c r="C12" s="98">
        <v>249</v>
      </c>
      <c r="D12" s="98">
        <v>186</v>
      </c>
      <c r="E12" s="98">
        <v>169</v>
      </c>
      <c r="F12" s="98">
        <v>342</v>
      </c>
      <c r="G12" s="98">
        <v>389</v>
      </c>
      <c r="H12" s="98">
        <v>218</v>
      </c>
      <c r="I12" s="98">
        <v>219</v>
      </c>
      <c r="J12" s="98">
        <v>243</v>
      </c>
      <c r="K12" s="98">
        <v>353</v>
      </c>
      <c r="L12" s="98">
        <v>821</v>
      </c>
      <c r="M12" s="98">
        <v>80</v>
      </c>
      <c r="N12" s="123">
        <f t="shared" ref="N12:N17" si="1">IF(COUNT(B12:M12)=12,SUM(B12:M12),"")</f>
        <v>3447</v>
      </c>
    </row>
    <row r="13" spans="1:27" x14ac:dyDescent="0.2">
      <c r="A13" s="152">
        <v>2010</v>
      </c>
      <c r="B13" s="98">
        <v>65</v>
      </c>
      <c r="C13" s="98">
        <v>48</v>
      </c>
      <c r="D13" s="98">
        <v>150</v>
      </c>
      <c r="E13" s="98">
        <v>270</v>
      </c>
      <c r="F13" s="98">
        <v>294</v>
      </c>
      <c r="G13" s="98">
        <v>429</v>
      </c>
      <c r="H13" s="98">
        <v>413</v>
      </c>
      <c r="I13" s="98">
        <v>463</v>
      </c>
      <c r="J13" s="98">
        <v>195</v>
      </c>
      <c r="K13" s="98">
        <v>293</v>
      </c>
      <c r="L13" s="98">
        <v>712</v>
      </c>
      <c r="M13" s="98">
        <v>724</v>
      </c>
      <c r="N13" s="123">
        <f t="shared" si="1"/>
        <v>4056</v>
      </c>
    </row>
    <row r="14" spans="1:27" x14ac:dyDescent="0.2">
      <c r="A14" s="152">
        <v>2011</v>
      </c>
      <c r="B14" s="98">
        <v>166</v>
      </c>
      <c r="C14" s="98">
        <v>150</v>
      </c>
      <c r="D14" s="98">
        <v>145</v>
      </c>
      <c r="E14" s="98">
        <v>137</v>
      </c>
      <c r="F14" s="98">
        <v>315</v>
      </c>
      <c r="G14" s="98">
        <v>369</v>
      </c>
      <c r="H14" s="98">
        <v>261</v>
      </c>
      <c r="I14" s="98">
        <v>327</v>
      </c>
      <c r="J14" s="98">
        <v>392</v>
      </c>
      <c r="K14" s="98">
        <v>415</v>
      </c>
      <c r="L14" s="98">
        <v>600</v>
      </c>
      <c r="M14" s="98">
        <v>577</v>
      </c>
      <c r="N14" s="123">
        <f t="shared" si="1"/>
        <v>3854</v>
      </c>
    </row>
    <row r="15" spans="1:27" x14ac:dyDescent="0.2">
      <c r="A15" s="152">
        <v>2012</v>
      </c>
      <c r="B15" s="98">
        <v>126</v>
      </c>
      <c r="C15" s="98">
        <v>42</v>
      </c>
      <c r="D15" s="98">
        <v>170</v>
      </c>
      <c r="E15" s="98">
        <v>178</v>
      </c>
      <c r="F15" s="98">
        <v>207</v>
      </c>
      <c r="G15" s="98">
        <v>150</v>
      </c>
      <c r="H15" s="98">
        <v>443</v>
      </c>
      <c r="I15" s="98">
        <v>445</v>
      </c>
      <c r="J15" s="98">
        <v>383</v>
      </c>
      <c r="K15" s="98">
        <v>454</v>
      </c>
      <c r="L15" s="98">
        <v>980</v>
      </c>
      <c r="M15" s="98" t="s">
        <v>60</v>
      </c>
      <c r="N15" s="123" t="str">
        <f t="shared" si="1"/>
        <v/>
      </c>
    </row>
    <row r="16" spans="1:27" x14ac:dyDescent="0.2">
      <c r="A16" s="152">
        <v>2013</v>
      </c>
      <c r="B16" s="98">
        <v>38</v>
      </c>
      <c r="C16" s="98">
        <v>110</v>
      </c>
      <c r="D16" s="98">
        <v>173</v>
      </c>
      <c r="E16" s="98">
        <v>75</v>
      </c>
      <c r="F16" s="98">
        <v>346</v>
      </c>
      <c r="G16" s="98">
        <v>181</v>
      </c>
      <c r="H16" s="98" t="s">
        <v>60</v>
      </c>
      <c r="I16" s="98" t="s">
        <v>60</v>
      </c>
      <c r="J16" s="98" t="s">
        <v>60</v>
      </c>
      <c r="K16" s="98" t="s">
        <v>60</v>
      </c>
      <c r="L16" s="98" t="s">
        <v>60</v>
      </c>
      <c r="M16" s="98" t="s">
        <v>60</v>
      </c>
      <c r="N16" s="123" t="str">
        <f t="shared" si="1"/>
        <v/>
      </c>
    </row>
    <row r="17" spans="1:14" x14ac:dyDescent="0.2">
      <c r="A17" s="152">
        <v>2014</v>
      </c>
      <c r="B17" s="98" t="s">
        <v>60</v>
      </c>
      <c r="C17" s="98" t="s">
        <v>60</v>
      </c>
      <c r="D17" s="98" t="s">
        <v>60</v>
      </c>
      <c r="E17" s="98" t="s">
        <v>60</v>
      </c>
      <c r="F17" s="98" t="s">
        <v>60</v>
      </c>
      <c r="G17" s="98" t="s">
        <v>60</v>
      </c>
      <c r="H17" s="98" t="s">
        <v>60</v>
      </c>
      <c r="I17" s="98" t="s">
        <v>60</v>
      </c>
      <c r="J17" s="98" t="s">
        <v>60</v>
      </c>
      <c r="K17" s="98" t="s">
        <v>60</v>
      </c>
      <c r="L17" s="98" t="s">
        <v>60</v>
      </c>
      <c r="M17" s="98" t="s">
        <v>60</v>
      </c>
      <c r="N17" s="123" t="str">
        <f t="shared" si="1"/>
        <v/>
      </c>
    </row>
    <row r="18" spans="1:14" x14ac:dyDescent="0.2">
      <c r="A18" s="152">
        <v>2015</v>
      </c>
      <c r="B18" s="98" t="s">
        <v>60</v>
      </c>
      <c r="C18" s="98" t="s">
        <v>60</v>
      </c>
      <c r="D18" s="98" t="s">
        <v>60</v>
      </c>
      <c r="E18" s="98" t="s">
        <v>60</v>
      </c>
      <c r="F18" s="98" t="s">
        <v>60</v>
      </c>
      <c r="G18" s="98" t="s">
        <v>60</v>
      </c>
      <c r="H18" s="98" t="s">
        <v>60</v>
      </c>
      <c r="I18" s="98" t="s">
        <v>60</v>
      </c>
      <c r="J18" s="98" t="s">
        <v>60</v>
      </c>
      <c r="K18" s="98" t="s">
        <v>60</v>
      </c>
      <c r="L18" s="98" t="s">
        <v>60</v>
      </c>
      <c r="M18" s="98" t="s">
        <v>60</v>
      </c>
      <c r="N18" s="123"/>
    </row>
    <row r="19" spans="1:14" ht="13.5" thickBot="1" x14ac:dyDescent="0.25">
      <c r="A19" s="153"/>
      <c r="B19" s="98"/>
      <c r="C19" s="98"/>
      <c r="D19" s="98"/>
      <c r="E19" s="98"/>
      <c r="F19" s="98"/>
      <c r="G19" s="98"/>
      <c r="H19" s="98"/>
      <c r="I19" s="98"/>
      <c r="J19" s="98"/>
      <c r="K19" s="98"/>
      <c r="L19" s="98"/>
      <c r="M19" s="98"/>
      <c r="N19" s="124"/>
    </row>
    <row r="20" spans="1:14" x14ac:dyDescent="0.2">
      <c r="A20" s="185" t="s">
        <v>48</v>
      </c>
      <c r="B20" s="104">
        <f t="shared" ref="B20:N20" si="2">AVERAGE(B5:B19)</f>
        <v>115.4818181818182</v>
      </c>
      <c r="C20" s="105">
        <f t="shared" si="2"/>
        <v>83.734545454545454</v>
      </c>
      <c r="D20" s="104">
        <f t="shared" si="2"/>
        <v>116.57636363636362</v>
      </c>
      <c r="E20" s="105">
        <f t="shared" si="2"/>
        <v>194.2</v>
      </c>
      <c r="F20" s="104">
        <f t="shared" si="2"/>
        <v>315.08</v>
      </c>
      <c r="G20" s="105">
        <f t="shared" si="2"/>
        <v>281.27333333333331</v>
      </c>
      <c r="H20" s="104">
        <f t="shared" si="2"/>
        <v>265.024</v>
      </c>
      <c r="I20" s="105">
        <f t="shared" si="2"/>
        <v>310.358</v>
      </c>
      <c r="J20" s="104">
        <f t="shared" si="2"/>
        <v>285.20222222222225</v>
      </c>
      <c r="K20" s="105">
        <f t="shared" si="2"/>
        <v>379.19555555555559</v>
      </c>
      <c r="L20" s="104">
        <f t="shared" si="2"/>
        <v>567.48727272727274</v>
      </c>
      <c r="M20" s="109">
        <f t="shared" si="2"/>
        <v>303.10599999999999</v>
      </c>
      <c r="N20" s="107">
        <f t="shared" si="2"/>
        <v>3653.9</v>
      </c>
    </row>
    <row r="21" spans="1:14" x14ac:dyDescent="0.2">
      <c r="A21" s="148" t="s">
        <v>604</v>
      </c>
      <c r="B21" s="3">
        <f>STDEV(B5:B19)</f>
        <v>80.21159739316775</v>
      </c>
      <c r="C21" s="3">
        <f t="shared" ref="C21:N21" si="3">STDEV(C5:C19)</f>
        <v>65.561209318260211</v>
      </c>
      <c r="D21" s="3">
        <f t="shared" si="3"/>
        <v>59.179784263332238</v>
      </c>
      <c r="E21" s="3">
        <f t="shared" si="3"/>
        <v>103.84886325810217</v>
      </c>
      <c r="F21" s="3">
        <f t="shared" si="3"/>
        <v>137.39809023418047</v>
      </c>
      <c r="G21" s="3">
        <f t="shared" si="3"/>
        <v>102.38072035300397</v>
      </c>
      <c r="H21" s="3">
        <f t="shared" si="3"/>
        <v>140.10180070220372</v>
      </c>
      <c r="I21" s="3">
        <f t="shared" si="3"/>
        <v>100.03733234259212</v>
      </c>
      <c r="J21" s="3">
        <f t="shared" si="3"/>
        <v>158.05340630446551</v>
      </c>
      <c r="K21" s="3">
        <f t="shared" si="3"/>
        <v>108.81461058965276</v>
      </c>
      <c r="L21" s="3">
        <f t="shared" si="3"/>
        <v>339.32722275381639</v>
      </c>
      <c r="M21" s="3">
        <f t="shared" si="3"/>
        <v>253.06858324704524</v>
      </c>
      <c r="N21" s="114">
        <f t="shared" si="3"/>
        <v>434.9630630754728</v>
      </c>
    </row>
    <row r="22" spans="1:14" x14ac:dyDescent="0.2">
      <c r="A22" s="148" t="s">
        <v>605</v>
      </c>
      <c r="B22" s="3">
        <f>B21/B20*100</f>
        <v>69.458204465468398</v>
      </c>
      <c r="C22" s="3">
        <f t="shared" ref="C22:N22" si="4">C21/C20*100</f>
        <v>78.296489175843831</v>
      </c>
      <c r="D22" s="3">
        <f t="shared" si="4"/>
        <v>50.76482265987606</v>
      </c>
      <c r="E22" s="3">
        <f t="shared" si="4"/>
        <v>53.475212800258589</v>
      </c>
      <c r="F22" s="3">
        <f t="shared" si="4"/>
        <v>43.607366457464927</v>
      </c>
      <c r="G22" s="3">
        <f t="shared" si="4"/>
        <v>36.399014133228881</v>
      </c>
      <c r="H22" s="3">
        <f t="shared" si="4"/>
        <v>52.863816372179016</v>
      </c>
      <c r="I22" s="3">
        <f t="shared" si="4"/>
        <v>32.232883425783164</v>
      </c>
      <c r="J22" s="3">
        <f t="shared" si="4"/>
        <v>55.418013602051929</v>
      </c>
      <c r="K22" s="3">
        <f t="shared" si="4"/>
        <v>28.696172461786784</v>
      </c>
      <c r="L22" s="3">
        <f t="shared" si="4"/>
        <v>59.79468422667037</v>
      </c>
      <c r="M22" s="3">
        <f t="shared" si="4"/>
        <v>83.491776225823727</v>
      </c>
      <c r="N22" s="114">
        <f t="shared" si="4"/>
        <v>11.904076824091321</v>
      </c>
    </row>
    <row r="23" spans="1:14" x14ac:dyDescent="0.2">
      <c r="A23" s="148" t="s">
        <v>606</v>
      </c>
      <c r="B23" s="3">
        <f>MIN(B5:B19)</f>
        <v>20.319999999999997</v>
      </c>
      <c r="C23" s="3">
        <f t="shared" ref="C23:N23" si="5">MIN(C5:C19)</f>
        <v>17.779999999999998</v>
      </c>
      <c r="D23" s="3">
        <f t="shared" si="5"/>
        <v>20.319999999999997</v>
      </c>
      <c r="E23" s="3">
        <f t="shared" si="5"/>
        <v>10.16</v>
      </c>
      <c r="F23" s="3">
        <f t="shared" si="5"/>
        <v>93.98</v>
      </c>
      <c r="G23" s="3">
        <f t="shared" si="5"/>
        <v>150</v>
      </c>
      <c r="H23" s="3">
        <f t="shared" si="5"/>
        <v>53.339999999999989</v>
      </c>
      <c r="I23" s="3">
        <f t="shared" si="5"/>
        <v>134.62000000000003</v>
      </c>
      <c r="J23" s="3">
        <f t="shared" si="5"/>
        <v>50.79999999999999</v>
      </c>
      <c r="K23" s="3">
        <f t="shared" si="5"/>
        <v>190.49999999999997</v>
      </c>
      <c r="L23" s="3">
        <f t="shared" si="5"/>
        <v>106.67999999999999</v>
      </c>
      <c r="M23" s="3">
        <f t="shared" si="5"/>
        <v>48.259999999999991</v>
      </c>
      <c r="N23" s="114">
        <f t="shared" si="5"/>
        <v>3152.1400000000003</v>
      </c>
    </row>
    <row r="24" spans="1:14" x14ac:dyDescent="0.2">
      <c r="A24" s="148" t="s">
        <v>607</v>
      </c>
      <c r="B24" s="3">
        <f>MAX(B5:B19)</f>
        <v>302.26000000000005</v>
      </c>
      <c r="C24" s="3">
        <f t="shared" ref="C24:N24" si="6">MAX(C5:C19)</f>
        <v>249</v>
      </c>
      <c r="D24" s="3">
        <f t="shared" si="6"/>
        <v>186</v>
      </c>
      <c r="E24" s="3">
        <f t="shared" si="6"/>
        <v>351</v>
      </c>
      <c r="F24" s="3">
        <f t="shared" si="6"/>
        <v>576.57999999999993</v>
      </c>
      <c r="G24" s="3">
        <f t="shared" si="6"/>
        <v>429</v>
      </c>
      <c r="H24" s="3">
        <f t="shared" si="6"/>
        <v>485.14000000000004</v>
      </c>
      <c r="I24" s="3">
        <f t="shared" si="6"/>
        <v>463</v>
      </c>
      <c r="J24" s="3">
        <f t="shared" si="6"/>
        <v>584.20000000000005</v>
      </c>
      <c r="K24" s="3">
        <f t="shared" si="6"/>
        <v>584.20000000000005</v>
      </c>
      <c r="L24" s="3">
        <f t="shared" si="6"/>
        <v>1214.1199999999997</v>
      </c>
      <c r="M24" s="3">
        <f t="shared" si="6"/>
        <v>724</v>
      </c>
      <c r="N24" s="114">
        <f t="shared" si="6"/>
        <v>4178.3</v>
      </c>
    </row>
    <row r="25" spans="1:14" x14ac:dyDescent="0.2">
      <c r="A25" s="148" t="s">
        <v>608</v>
      </c>
      <c r="B25" s="3">
        <f>QUARTILE(B5:B19,1)</f>
        <v>60.44</v>
      </c>
      <c r="C25" s="3">
        <f t="shared" ref="C25:N25" si="7">QUARTILE(C5:C19,1)</f>
        <v>45.59</v>
      </c>
      <c r="D25" s="3">
        <f t="shared" si="7"/>
        <v>81.279999999999987</v>
      </c>
      <c r="E25" s="3">
        <f t="shared" si="7"/>
        <v>145</v>
      </c>
      <c r="F25" s="3">
        <f t="shared" si="7"/>
        <v>231.77</v>
      </c>
      <c r="G25" s="3">
        <f t="shared" si="7"/>
        <v>208.28000000000003</v>
      </c>
      <c r="H25" s="3">
        <f t="shared" si="7"/>
        <v>170.815</v>
      </c>
      <c r="I25" s="3">
        <f t="shared" si="7"/>
        <v>254</v>
      </c>
      <c r="J25" s="3">
        <f t="shared" si="7"/>
        <v>195</v>
      </c>
      <c r="K25" s="3">
        <f t="shared" si="7"/>
        <v>337.82000000000005</v>
      </c>
      <c r="L25" s="3">
        <f t="shared" si="7"/>
        <v>312.42000000000007</v>
      </c>
      <c r="M25" s="3">
        <f t="shared" si="7"/>
        <v>163.19499999999999</v>
      </c>
      <c r="N25" s="114">
        <f t="shared" si="7"/>
        <v>3288.7200000000003</v>
      </c>
    </row>
    <row r="26" spans="1:14" x14ac:dyDescent="0.2">
      <c r="A26" s="148" t="s">
        <v>609</v>
      </c>
      <c r="B26" s="3">
        <f>QUARTILE(B5:B19,2)</f>
        <v>121.92000000000002</v>
      </c>
      <c r="C26" s="3">
        <f t="shared" ref="C26:N26" si="8">QUARTILE(C5:C19,2)</f>
        <v>63</v>
      </c>
      <c r="D26" s="3">
        <f t="shared" si="8"/>
        <v>145</v>
      </c>
      <c r="E26" s="3">
        <f t="shared" si="8"/>
        <v>186.79</v>
      </c>
      <c r="F26" s="3">
        <f t="shared" si="8"/>
        <v>315</v>
      </c>
      <c r="G26" s="3">
        <f t="shared" si="8"/>
        <v>236.21999999999994</v>
      </c>
      <c r="H26" s="3">
        <f t="shared" si="8"/>
        <v>239.5</v>
      </c>
      <c r="I26" s="3">
        <f t="shared" si="8"/>
        <v>318.06</v>
      </c>
      <c r="J26" s="3">
        <f t="shared" si="8"/>
        <v>284.48</v>
      </c>
      <c r="K26" s="3">
        <f t="shared" si="8"/>
        <v>389</v>
      </c>
      <c r="L26" s="3">
        <f t="shared" si="8"/>
        <v>519</v>
      </c>
      <c r="M26" s="3">
        <f t="shared" si="8"/>
        <v>182.51999999999998</v>
      </c>
      <c r="N26" s="114">
        <f t="shared" si="8"/>
        <v>3650.5</v>
      </c>
    </row>
    <row r="27" spans="1:14" x14ac:dyDescent="0.2">
      <c r="A27" s="148" t="s">
        <v>610</v>
      </c>
      <c r="B27" s="3">
        <f>QUARTILE(B5:B19,3)</f>
        <v>146</v>
      </c>
      <c r="C27" s="3">
        <f t="shared" ref="C27:N27" si="9">QUARTILE(C5:C19,3)</f>
        <v>93.1</v>
      </c>
      <c r="D27" s="3">
        <f t="shared" si="9"/>
        <v>161.19999999999999</v>
      </c>
      <c r="E27" s="3">
        <f t="shared" si="9"/>
        <v>268.54000000000002</v>
      </c>
      <c r="F27" s="3">
        <f t="shared" si="9"/>
        <v>344</v>
      </c>
      <c r="G27" s="3">
        <f t="shared" si="9"/>
        <v>369</v>
      </c>
      <c r="H27" s="3">
        <f t="shared" si="9"/>
        <v>376.42500000000001</v>
      </c>
      <c r="I27" s="3">
        <f t="shared" si="9"/>
        <v>356.07</v>
      </c>
      <c r="J27" s="3">
        <f t="shared" si="9"/>
        <v>383</v>
      </c>
      <c r="K27" s="3">
        <f t="shared" si="9"/>
        <v>415</v>
      </c>
      <c r="L27" s="3">
        <f t="shared" si="9"/>
        <v>766.5</v>
      </c>
      <c r="M27" s="3">
        <f t="shared" si="9"/>
        <v>491.75</v>
      </c>
      <c r="N27" s="114">
        <f t="shared" si="9"/>
        <v>4005.5</v>
      </c>
    </row>
    <row r="28" spans="1:14" x14ac:dyDescent="0.2">
      <c r="A28" s="148" t="s">
        <v>612</v>
      </c>
      <c r="B28" s="5">
        <f>COUNT(B5:B19)</f>
        <v>11</v>
      </c>
      <c r="C28" s="5">
        <f t="shared" ref="C28:N28" si="10">COUNT(C5:C19)</f>
        <v>11</v>
      </c>
      <c r="D28" s="5">
        <f t="shared" si="10"/>
        <v>11</v>
      </c>
      <c r="E28" s="5">
        <f t="shared" si="10"/>
        <v>10</v>
      </c>
      <c r="F28" s="5">
        <f t="shared" si="10"/>
        <v>11</v>
      </c>
      <c r="G28" s="5">
        <f t="shared" si="10"/>
        <v>9</v>
      </c>
      <c r="H28" s="5">
        <f t="shared" si="10"/>
        <v>10</v>
      </c>
      <c r="I28" s="5">
        <f t="shared" si="10"/>
        <v>10</v>
      </c>
      <c r="J28" s="5">
        <f t="shared" si="10"/>
        <v>9</v>
      </c>
      <c r="K28" s="5">
        <f t="shared" si="10"/>
        <v>9</v>
      </c>
      <c r="L28" s="5">
        <f t="shared" si="10"/>
        <v>11</v>
      </c>
      <c r="M28" s="5">
        <f t="shared" si="10"/>
        <v>10</v>
      </c>
      <c r="N28" s="171">
        <f t="shared" si="10"/>
        <v>6</v>
      </c>
    </row>
    <row r="29" spans="1:14" x14ac:dyDescent="0.2">
      <c r="A29" s="148" t="s">
        <v>613</v>
      </c>
      <c r="B29" s="3">
        <f>B20</f>
        <v>115.4818181818182</v>
      </c>
      <c r="C29" s="3">
        <f t="shared" ref="C29:M29" si="11">B29+C20</f>
        <v>199.21636363636367</v>
      </c>
      <c r="D29" s="3">
        <f t="shared" si="11"/>
        <v>315.79272727272729</v>
      </c>
      <c r="E29" s="3">
        <f t="shared" si="11"/>
        <v>509.99272727272728</v>
      </c>
      <c r="F29" s="3">
        <f t="shared" si="11"/>
        <v>825.07272727272721</v>
      </c>
      <c r="G29" s="3">
        <f t="shared" si="11"/>
        <v>1106.3460606060605</v>
      </c>
      <c r="H29" s="3">
        <f t="shared" si="11"/>
        <v>1371.3700606060606</v>
      </c>
      <c r="I29" s="3">
        <f t="shared" si="11"/>
        <v>1681.7280606060606</v>
      </c>
      <c r="J29" s="3">
        <f t="shared" si="11"/>
        <v>1966.9302828282828</v>
      </c>
      <c r="K29" s="3">
        <f t="shared" si="11"/>
        <v>2346.1258383838385</v>
      </c>
      <c r="L29" s="3">
        <f t="shared" si="11"/>
        <v>2913.6131111111113</v>
      </c>
      <c r="M29" s="3">
        <f t="shared" si="11"/>
        <v>3216.7191111111115</v>
      </c>
      <c r="N29" s="171"/>
    </row>
    <row r="30" spans="1:14" x14ac:dyDescent="0.2">
      <c r="B30" s="8"/>
      <c r="C30" s="8"/>
      <c r="D30" s="8"/>
      <c r="E30" s="8"/>
      <c r="F30" s="8"/>
      <c r="G30" s="8"/>
      <c r="H30" s="8"/>
      <c r="I30" s="8"/>
      <c r="J30" s="8"/>
      <c r="K30" s="8"/>
      <c r="L30" s="8"/>
      <c r="M30" s="8"/>
    </row>
    <row r="31" spans="1:14" x14ac:dyDescent="0.2">
      <c r="B31" s="8"/>
      <c r="C31" s="8"/>
      <c r="D31" s="8"/>
      <c r="E31" s="8"/>
      <c r="F31" s="8"/>
      <c r="G31" s="8"/>
      <c r="H31" s="8"/>
      <c r="I31" s="8"/>
      <c r="J31" s="8"/>
      <c r="K31" s="8"/>
      <c r="L31" s="8"/>
      <c r="M31" s="8"/>
    </row>
    <row r="32" spans="1:14" x14ac:dyDescent="0.2">
      <c r="B32" s="8"/>
      <c r="C32" s="8"/>
      <c r="D32" s="8"/>
      <c r="E32" s="8"/>
      <c r="F32" s="8"/>
      <c r="G32" s="8"/>
      <c r="H32" s="8"/>
      <c r="I32" s="8"/>
      <c r="J32" s="8"/>
      <c r="K32" s="8"/>
      <c r="L32" s="8"/>
      <c r="M32" s="8"/>
    </row>
    <row r="33" spans="2:13" x14ac:dyDescent="0.2">
      <c r="B33" s="8"/>
      <c r="C33" s="8"/>
      <c r="D33" s="8"/>
      <c r="E33" s="8"/>
      <c r="F33" s="8"/>
      <c r="G33" s="8"/>
      <c r="H33" s="8"/>
      <c r="I33" s="8"/>
      <c r="J33" s="8"/>
      <c r="K33" s="8"/>
      <c r="L33" s="8"/>
      <c r="M33" s="8"/>
    </row>
    <row r="34" spans="2:13" x14ac:dyDescent="0.2">
      <c r="B34" s="8"/>
      <c r="C34" s="8"/>
      <c r="D34" s="8"/>
      <c r="E34" s="8"/>
      <c r="F34" s="8"/>
      <c r="G34" s="8"/>
      <c r="H34" s="8"/>
      <c r="I34" s="8"/>
      <c r="J34" s="8"/>
      <c r="K34" s="8"/>
      <c r="L34" s="8"/>
      <c r="M34" s="8"/>
    </row>
    <row r="35" spans="2:13" x14ac:dyDescent="0.2">
      <c r="B35" s="8"/>
      <c r="C35" s="8"/>
      <c r="D35" s="8"/>
      <c r="E35" s="8"/>
      <c r="F35" s="8"/>
      <c r="G35" s="8"/>
      <c r="H35" s="8"/>
      <c r="I35" s="8"/>
      <c r="J35" s="8"/>
      <c r="K35" s="8"/>
      <c r="L35" s="8"/>
      <c r="M35" s="8"/>
    </row>
  </sheetData>
  <mergeCells count="2">
    <mergeCell ref="A1:N1"/>
    <mergeCell ref="G2:H2"/>
  </mergeCells>
  <phoneticPr fontId="0" type="noConversion"/>
  <conditionalFormatting sqref="B5:B19">
    <cfRule type="top10" dxfId="947" priority="25" bottom="1" rank="1"/>
    <cfRule type="top10" dxfId="946" priority="26" rank="1"/>
  </conditionalFormatting>
  <conditionalFormatting sqref="C5:C19">
    <cfRule type="top10" dxfId="945" priority="23" bottom="1" rank="1"/>
    <cfRule type="top10" dxfId="944" priority="24" rank="1"/>
  </conditionalFormatting>
  <conditionalFormatting sqref="D5:D19">
    <cfRule type="top10" dxfId="943" priority="21" bottom="1" rank="1"/>
    <cfRule type="top10" dxfId="942" priority="22" rank="1"/>
  </conditionalFormatting>
  <conditionalFormatting sqref="E5:E19">
    <cfRule type="top10" dxfId="941" priority="19" bottom="1" rank="1"/>
    <cfRule type="top10" dxfId="940" priority="20" rank="1"/>
  </conditionalFormatting>
  <conditionalFormatting sqref="F5:F19">
    <cfRule type="top10" dxfId="939" priority="17" bottom="1" rank="1"/>
    <cfRule type="top10" dxfId="938" priority="18" rank="1"/>
  </conditionalFormatting>
  <conditionalFormatting sqref="G5:G19">
    <cfRule type="top10" dxfId="937" priority="15" bottom="1" rank="1"/>
    <cfRule type="top10" dxfId="936" priority="16" rank="1"/>
  </conditionalFormatting>
  <conditionalFormatting sqref="H5:H19">
    <cfRule type="top10" dxfId="935" priority="13" bottom="1" rank="1"/>
    <cfRule type="top10" dxfId="934" priority="14" rank="1"/>
  </conditionalFormatting>
  <conditionalFormatting sqref="I5:I19">
    <cfRule type="top10" dxfId="933" priority="11" bottom="1" rank="1"/>
    <cfRule type="top10" dxfId="932" priority="12" rank="1"/>
  </conditionalFormatting>
  <conditionalFormatting sqref="J5:J19">
    <cfRule type="top10" dxfId="931" priority="9" bottom="1" rank="1"/>
    <cfRule type="top10" dxfId="930" priority="10" rank="1"/>
  </conditionalFormatting>
  <conditionalFormatting sqref="K5:K19">
    <cfRule type="top10" dxfId="929" priority="7" bottom="1" rank="1"/>
    <cfRule type="top10" dxfId="928" priority="8" rank="1"/>
  </conditionalFormatting>
  <conditionalFormatting sqref="L5:L19">
    <cfRule type="top10" dxfId="927" priority="5" bottom="1" rank="1"/>
    <cfRule type="top10" dxfId="926" priority="6" rank="1"/>
  </conditionalFormatting>
  <conditionalFormatting sqref="M5:M19">
    <cfRule type="top10" dxfId="925" priority="3" bottom="1" rank="1"/>
    <cfRule type="top10" dxfId="924" priority="4" rank="1"/>
  </conditionalFormatting>
  <conditionalFormatting sqref="N5:N19">
    <cfRule type="top10" dxfId="923" priority="1" bottom="1" rank="1"/>
    <cfRule type="top10" dxfId="922" priority="2" rank="1"/>
  </conditionalFormatting>
  <pageMargins left="0.75" right="0.75" top="1" bottom="1" header="0.5" footer="0.5"/>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2"/>
  <dimension ref="A1:AJ41"/>
  <sheetViews>
    <sheetView zoomScale="75" zoomScaleNormal="75" workbookViewId="0">
      <selection activeCell="N19" sqref="N19:N20"/>
    </sheetView>
  </sheetViews>
  <sheetFormatPr defaultRowHeight="12.75" x14ac:dyDescent="0.2"/>
  <cols>
    <col min="1" max="1" width="9.85546875" style="148" bestFit="1" customWidth="1"/>
    <col min="2" max="13" width="7.7109375" style="1" customWidth="1"/>
    <col min="14" max="14" width="9.140625" style="169" bestFit="1" customWidth="1"/>
    <col min="16" max="36" width="9.140625" style="10"/>
  </cols>
  <sheetData>
    <row r="1" spans="1:27" ht="16.5" thickBot="1" x14ac:dyDescent="0.3">
      <c r="A1" s="248" t="s">
        <v>90</v>
      </c>
      <c r="B1" s="249"/>
      <c r="C1" s="249"/>
      <c r="D1" s="249"/>
      <c r="E1" s="250"/>
      <c r="F1" s="250"/>
      <c r="G1" s="250"/>
      <c r="H1" s="250"/>
      <c r="I1" s="250"/>
      <c r="J1" s="250"/>
      <c r="K1" s="250"/>
      <c r="L1" s="250"/>
      <c r="M1" s="250"/>
      <c r="N1" s="251"/>
    </row>
    <row r="2" spans="1:27" ht="13.5" thickBot="1" x14ac:dyDescent="0.25">
      <c r="A2" s="150" t="s">
        <v>146</v>
      </c>
      <c r="B2" s="40" t="s">
        <v>175</v>
      </c>
      <c r="C2" s="37" t="s">
        <v>480</v>
      </c>
      <c r="D2" s="38"/>
      <c r="E2" s="58"/>
      <c r="F2" s="68"/>
      <c r="G2" s="247" t="s">
        <v>80</v>
      </c>
      <c r="H2" s="247"/>
      <c r="I2" s="69"/>
      <c r="J2" s="71"/>
      <c r="K2" s="71"/>
      <c r="L2" s="71"/>
      <c r="M2" s="71"/>
      <c r="N2" s="167"/>
    </row>
    <row r="3" spans="1:27" ht="13.5" thickBot="1" x14ac:dyDescent="0.25">
      <c r="A3" s="151"/>
      <c r="B3" s="41" t="s">
        <v>176</v>
      </c>
      <c r="C3" s="36" t="s">
        <v>481</v>
      </c>
      <c r="D3" s="39"/>
      <c r="E3" s="41" t="s">
        <v>78</v>
      </c>
      <c r="F3" s="65">
        <v>78.740157480314963</v>
      </c>
      <c r="G3" s="17"/>
      <c r="H3" s="66" t="s">
        <v>81</v>
      </c>
      <c r="I3" s="67">
        <v>24</v>
      </c>
      <c r="J3" s="20"/>
      <c r="K3" s="20"/>
      <c r="L3" s="20"/>
      <c r="M3" s="20"/>
      <c r="N3" s="168"/>
    </row>
    <row r="4" spans="1:27" ht="15.75" thickBot="1" x14ac:dyDescent="0.3">
      <c r="A4" s="149"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c r="P4" s="56"/>
      <c r="Q4" s="56"/>
      <c r="R4" s="56"/>
      <c r="S4" s="56"/>
      <c r="T4" s="56"/>
      <c r="U4" s="56"/>
      <c r="V4" s="56"/>
      <c r="W4" s="56"/>
      <c r="X4" s="56"/>
      <c r="Y4" s="56"/>
      <c r="Z4" s="56"/>
      <c r="AA4" s="56"/>
    </row>
    <row r="5" spans="1:27" ht="14.25" x14ac:dyDescent="0.2">
      <c r="A5" s="152">
        <v>2008</v>
      </c>
      <c r="B5" s="98"/>
      <c r="C5" s="98"/>
      <c r="D5" s="98"/>
      <c r="E5" s="98" t="s">
        <v>60</v>
      </c>
      <c r="F5" s="98">
        <v>247</v>
      </c>
      <c r="G5" s="98">
        <v>205</v>
      </c>
      <c r="H5" s="98">
        <v>225</v>
      </c>
      <c r="I5" s="98">
        <v>179</v>
      </c>
      <c r="J5" s="98">
        <v>80</v>
      </c>
      <c r="K5" s="98">
        <v>173</v>
      </c>
      <c r="L5" s="98">
        <v>623</v>
      </c>
      <c r="M5" s="98">
        <v>127</v>
      </c>
      <c r="N5" s="122" t="str">
        <f t="shared" ref="N5" si="0">IF(COUNT(B5:M5)=12,SUM(B5:M5),"")</f>
        <v/>
      </c>
      <c r="O5" s="144"/>
    </row>
    <row r="6" spans="1:27" ht="14.25" x14ac:dyDescent="0.2">
      <c r="A6" s="152">
        <v>2009</v>
      </c>
      <c r="B6" s="98">
        <v>57</v>
      </c>
      <c r="C6" s="98">
        <v>55</v>
      </c>
      <c r="D6" s="98">
        <v>42</v>
      </c>
      <c r="E6" s="98">
        <v>92</v>
      </c>
      <c r="F6" s="98">
        <v>103</v>
      </c>
      <c r="G6" s="98">
        <v>165</v>
      </c>
      <c r="H6" s="98">
        <v>226</v>
      </c>
      <c r="I6" s="98">
        <v>385</v>
      </c>
      <c r="J6" s="98">
        <v>161</v>
      </c>
      <c r="K6" s="98">
        <v>240</v>
      </c>
      <c r="L6" s="98">
        <v>539</v>
      </c>
      <c r="M6" s="98">
        <v>60</v>
      </c>
      <c r="N6" s="123">
        <f t="shared" ref="N6:N15" si="1">IF(COUNT(B6:M6)=12,SUM(B6:M6),"")</f>
        <v>2125</v>
      </c>
      <c r="O6" s="144">
        <f t="shared" ref="O6:O12" si="2">RANK(N6,N$5:N$24,0)</f>
        <v>9</v>
      </c>
    </row>
    <row r="7" spans="1:27" ht="14.25" x14ac:dyDescent="0.2">
      <c r="A7" s="152">
        <v>2010</v>
      </c>
      <c r="B7" s="98">
        <v>22</v>
      </c>
      <c r="C7" s="98">
        <v>26</v>
      </c>
      <c r="D7" s="98">
        <v>48</v>
      </c>
      <c r="E7" s="98">
        <v>59</v>
      </c>
      <c r="F7" s="98">
        <v>143</v>
      </c>
      <c r="G7" s="98">
        <v>308</v>
      </c>
      <c r="H7" s="98">
        <v>228</v>
      </c>
      <c r="I7" s="98">
        <v>445</v>
      </c>
      <c r="J7" s="98">
        <v>128</v>
      </c>
      <c r="K7" s="98">
        <v>507</v>
      </c>
      <c r="L7" s="98">
        <v>644</v>
      </c>
      <c r="M7" s="98">
        <v>961</v>
      </c>
      <c r="N7" s="123">
        <f t="shared" si="1"/>
        <v>3519</v>
      </c>
      <c r="O7" s="144">
        <f t="shared" si="2"/>
        <v>1</v>
      </c>
    </row>
    <row r="8" spans="1:27" ht="14.25" x14ac:dyDescent="0.2">
      <c r="A8" s="152">
        <v>2011</v>
      </c>
      <c r="B8" s="98">
        <v>97</v>
      </c>
      <c r="C8" s="98">
        <v>72</v>
      </c>
      <c r="D8" s="98">
        <v>61</v>
      </c>
      <c r="E8" s="98">
        <v>74</v>
      </c>
      <c r="F8" s="98">
        <v>274</v>
      </c>
      <c r="G8" s="98">
        <v>248</v>
      </c>
      <c r="H8" s="98">
        <v>405</v>
      </c>
      <c r="I8" s="98">
        <v>139</v>
      </c>
      <c r="J8" s="98">
        <v>161</v>
      </c>
      <c r="K8" s="98">
        <v>223</v>
      </c>
      <c r="L8" s="98">
        <v>641</v>
      </c>
      <c r="M8" s="98">
        <v>628</v>
      </c>
      <c r="N8" s="123">
        <f t="shared" si="1"/>
        <v>3023</v>
      </c>
      <c r="O8" s="144">
        <f t="shared" si="2"/>
        <v>3</v>
      </c>
    </row>
    <row r="9" spans="1:27" ht="14.25" x14ac:dyDescent="0.2">
      <c r="A9" s="152">
        <v>2012</v>
      </c>
      <c r="B9" s="98">
        <v>26</v>
      </c>
      <c r="C9" s="98">
        <v>21</v>
      </c>
      <c r="D9" s="98">
        <v>76</v>
      </c>
      <c r="E9" s="98">
        <v>87</v>
      </c>
      <c r="F9" s="98">
        <v>330</v>
      </c>
      <c r="G9" s="98">
        <v>200</v>
      </c>
      <c r="H9" s="98">
        <v>222</v>
      </c>
      <c r="I9" s="98">
        <v>145</v>
      </c>
      <c r="J9" s="98">
        <v>259</v>
      </c>
      <c r="K9" s="98">
        <v>301</v>
      </c>
      <c r="L9" s="98">
        <v>963</v>
      </c>
      <c r="M9" s="98">
        <v>436</v>
      </c>
      <c r="N9" s="123">
        <f t="shared" si="1"/>
        <v>3066</v>
      </c>
      <c r="O9" s="144">
        <f t="shared" si="2"/>
        <v>2</v>
      </c>
    </row>
    <row r="10" spans="1:27" ht="14.25" x14ac:dyDescent="0.2">
      <c r="A10" s="152">
        <v>2013</v>
      </c>
      <c r="B10" s="98">
        <v>4</v>
      </c>
      <c r="C10" s="98">
        <v>57</v>
      </c>
      <c r="D10" s="98">
        <v>73</v>
      </c>
      <c r="E10" s="98">
        <v>57</v>
      </c>
      <c r="F10" s="98">
        <v>275</v>
      </c>
      <c r="G10" s="98">
        <v>149</v>
      </c>
      <c r="H10" s="98">
        <v>349</v>
      </c>
      <c r="I10" s="98">
        <v>257</v>
      </c>
      <c r="J10" s="98">
        <v>253</v>
      </c>
      <c r="K10" s="98">
        <v>248</v>
      </c>
      <c r="L10" s="98">
        <v>107</v>
      </c>
      <c r="M10" s="98">
        <v>206</v>
      </c>
      <c r="N10" s="123">
        <f t="shared" si="1"/>
        <v>2035</v>
      </c>
      <c r="O10" s="144">
        <f t="shared" si="2"/>
        <v>10</v>
      </c>
    </row>
    <row r="11" spans="1:27" ht="14.25" x14ac:dyDescent="0.2">
      <c r="A11" s="152">
        <v>2014</v>
      </c>
      <c r="B11" s="98">
        <v>18</v>
      </c>
      <c r="C11" s="98">
        <v>24</v>
      </c>
      <c r="D11" s="98">
        <v>19</v>
      </c>
      <c r="E11" s="98">
        <v>111</v>
      </c>
      <c r="F11" s="98">
        <v>276</v>
      </c>
      <c r="G11" s="98">
        <v>242</v>
      </c>
      <c r="H11" s="98">
        <v>116</v>
      </c>
      <c r="I11" s="98">
        <v>134</v>
      </c>
      <c r="J11" s="98">
        <v>53</v>
      </c>
      <c r="K11" s="98">
        <v>191</v>
      </c>
      <c r="L11" s="98">
        <v>201</v>
      </c>
      <c r="M11" s="98">
        <v>216</v>
      </c>
      <c r="N11" s="123">
        <f t="shared" si="1"/>
        <v>1601</v>
      </c>
      <c r="O11" s="144">
        <f t="shared" si="2"/>
        <v>12</v>
      </c>
    </row>
    <row r="12" spans="1:27" ht="14.25" x14ac:dyDescent="0.2">
      <c r="A12" s="152">
        <v>2015</v>
      </c>
      <c r="B12" s="98">
        <v>38</v>
      </c>
      <c r="C12" s="98">
        <v>19</v>
      </c>
      <c r="D12" s="98">
        <v>16</v>
      </c>
      <c r="E12" s="98">
        <v>79</v>
      </c>
      <c r="F12" s="98">
        <v>128</v>
      </c>
      <c r="G12" s="98">
        <v>149</v>
      </c>
      <c r="H12" s="98">
        <v>91</v>
      </c>
      <c r="I12" s="98">
        <v>258</v>
      </c>
      <c r="J12" s="98">
        <v>222</v>
      </c>
      <c r="K12" s="98">
        <v>213</v>
      </c>
      <c r="L12" s="98">
        <v>203</v>
      </c>
      <c r="M12" s="98">
        <v>85</v>
      </c>
      <c r="N12" s="123">
        <f t="shared" si="1"/>
        <v>1501</v>
      </c>
      <c r="O12" s="144">
        <f t="shared" si="2"/>
        <v>13</v>
      </c>
    </row>
    <row r="13" spans="1:27" x14ac:dyDescent="0.2">
      <c r="A13" s="138">
        <v>2016</v>
      </c>
      <c r="B13" s="98">
        <v>22</v>
      </c>
      <c r="C13" s="98">
        <v>25</v>
      </c>
      <c r="D13" s="98">
        <v>0</v>
      </c>
      <c r="E13" s="98">
        <v>32</v>
      </c>
      <c r="F13" s="98">
        <v>162</v>
      </c>
      <c r="G13" s="98">
        <v>215</v>
      </c>
      <c r="H13" s="98">
        <v>258</v>
      </c>
      <c r="I13" s="98">
        <v>79</v>
      </c>
      <c r="J13" s="98">
        <v>345</v>
      </c>
      <c r="K13" s="98">
        <v>213</v>
      </c>
      <c r="L13" s="98">
        <v>524</v>
      </c>
      <c r="M13" s="98"/>
      <c r="N13" s="123"/>
    </row>
    <row r="14" spans="1:27" ht="14.25" x14ac:dyDescent="0.2">
      <c r="A14" s="138">
        <v>2017</v>
      </c>
      <c r="B14" s="98">
        <v>21</v>
      </c>
      <c r="C14" s="98">
        <v>18</v>
      </c>
      <c r="D14" s="98">
        <v>41</v>
      </c>
      <c r="E14" s="98">
        <v>41</v>
      </c>
      <c r="F14" s="98">
        <v>296</v>
      </c>
      <c r="G14" s="98">
        <v>189</v>
      </c>
      <c r="H14" s="98">
        <v>317</v>
      </c>
      <c r="I14" s="98">
        <v>258</v>
      </c>
      <c r="J14" s="98">
        <v>176</v>
      </c>
      <c r="K14" s="98">
        <v>222</v>
      </c>
      <c r="L14" s="98">
        <v>463</v>
      </c>
      <c r="M14" s="98">
        <v>320</v>
      </c>
      <c r="N14" s="123">
        <f t="shared" si="1"/>
        <v>2362</v>
      </c>
      <c r="O14" s="144">
        <f>RANK(N14,N$5:N$24,0)</f>
        <v>7</v>
      </c>
    </row>
    <row r="15" spans="1:27" ht="14.25" x14ac:dyDescent="0.2">
      <c r="A15" s="138">
        <v>2018</v>
      </c>
      <c r="B15" s="98">
        <v>461</v>
      </c>
      <c r="C15" s="98">
        <v>14</v>
      </c>
      <c r="D15" s="98">
        <v>49</v>
      </c>
      <c r="E15" s="98">
        <v>60</v>
      </c>
      <c r="F15" s="98">
        <v>366</v>
      </c>
      <c r="G15" s="98">
        <v>388</v>
      </c>
      <c r="H15" s="98">
        <v>272</v>
      </c>
      <c r="I15" s="98">
        <v>229</v>
      </c>
      <c r="J15" s="98">
        <v>345</v>
      </c>
      <c r="K15" s="98">
        <v>280</v>
      </c>
      <c r="L15" s="98">
        <v>290</v>
      </c>
      <c r="M15" s="98">
        <v>38</v>
      </c>
      <c r="N15" s="123">
        <f t="shared" si="1"/>
        <v>2792</v>
      </c>
      <c r="O15" s="144">
        <f>RANK(N15,N$5:N$24,0)</f>
        <v>5</v>
      </c>
    </row>
    <row r="16" spans="1:27" x14ac:dyDescent="0.2">
      <c r="A16" s="138">
        <v>2019</v>
      </c>
      <c r="B16" s="3">
        <v>31</v>
      </c>
      <c r="C16" s="3">
        <v>5</v>
      </c>
      <c r="D16" s="3">
        <v>23</v>
      </c>
      <c r="E16" s="3">
        <v>173</v>
      </c>
      <c r="F16" s="3">
        <v>115</v>
      </c>
      <c r="G16" s="3">
        <v>110</v>
      </c>
      <c r="H16" s="3">
        <v>224</v>
      </c>
      <c r="I16" s="3">
        <v>193</v>
      </c>
      <c r="J16" s="3"/>
      <c r="K16" s="3"/>
      <c r="L16" s="3"/>
      <c r="M16" s="3"/>
      <c r="N16" s="123"/>
    </row>
    <row r="17" spans="1:15" ht="14.25" x14ac:dyDescent="0.2">
      <c r="A17" s="138">
        <v>2020</v>
      </c>
      <c r="B17" s="3">
        <v>69</v>
      </c>
      <c r="C17" s="3">
        <v>45</v>
      </c>
      <c r="D17" s="3">
        <v>7</v>
      </c>
      <c r="E17" s="3">
        <v>66</v>
      </c>
      <c r="F17" s="3">
        <v>286</v>
      </c>
      <c r="G17" s="3">
        <v>370</v>
      </c>
      <c r="H17" s="3">
        <v>230</v>
      </c>
      <c r="I17" s="3">
        <v>262</v>
      </c>
      <c r="J17" s="3">
        <v>233</v>
      </c>
      <c r="K17" s="3">
        <v>164</v>
      </c>
      <c r="L17" s="3">
        <v>341</v>
      </c>
      <c r="M17" s="3">
        <v>223</v>
      </c>
      <c r="N17" s="123">
        <f t="shared" ref="N17" si="3">IF(COUNT(B17:M17)=12,SUM(B17:M17),"")</f>
        <v>2296</v>
      </c>
      <c r="O17" s="144">
        <f t="shared" ref="O17" si="4">RANK(N17,N$5:N$24,0)</f>
        <v>8</v>
      </c>
    </row>
    <row r="18" spans="1:15" ht="14.25" x14ac:dyDescent="0.2">
      <c r="A18" s="138">
        <v>2021</v>
      </c>
      <c r="B18" s="3">
        <v>38</v>
      </c>
      <c r="C18" s="3">
        <v>29</v>
      </c>
      <c r="D18" s="3">
        <v>81</v>
      </c>
      <c r="E18" s="3">
        <v>161</v>
      </c>
      <c r="F18" s="3">
        <v>226</v>
      </c>
      <c r="G18" s="3">
        <v>304</v>
      </c>
      <c r="H18" s="3">
        <v>308</v>
      </c>
      <c r="I18" s="3">
        <v>351</v>
      </c>
      <c r="J18" s="3">
        <v>252</v>
      </c>
      <c r="K18" s="3">
        <v>200</v>
      </c>
      <c r="L18" s="3">
        <v>447</v>
      </c>
      <c r="M18" s="3">
        <v>166</v>
      </c>
      <c r="N18" s="123">
        <f t="shared" ref="N18" si="5">IF(COUNT(B18:M18)=12,SUM(B18:M18),"")</f>
        <v>2563</v>
      </c>
      <c r="O18" s="144">
        <f t="shared" ref="O18" si="6">RANK(N18,N$5:N$24,0)</f>
        <v>6</v>
      </c>
    </row>
    <row r="19" spans="1:15" ht="14.25" x14ac:dyDescent="0.2">
      <c r="A19" s="138">
        <v>2022</v>
      </c>
      <c r="B19" s="3">
        <v>48</v>
      </c>
      <c r="C19" s="3">
        <v>44</v>
      </c>
      <c r="D19" s="3">
        <v>136</v>
      </c>
      <c r="E19" s="3">
        <v>164</v>
      </c>
      <c r="F19" s="3">
        <v>264</v>
      </c>
      <c r="G19" s="3">
        <v>278</v>
      </c>
      <c r="H19" s="3">
        <v>291</v>
      </c>
      <c r="I19" s="3">
        <v>428</v>
      </c>
      <c r="J19" s="3">
        <v>270</v>
      </c>
      <c r="K19" s="3">
        <v>321</v>
      </c>
      <c r="L19" s="3">
        <v>406</v>
      </c>
      <c r="M19" s="3">
        <v>157</v>
      </c>
      <c r="N19" s="123">
        <f t="shared" ref="N19:N20" si="7">IF(COUNT(B19:M19)=12,SUM(B19:M19),"")</f>
        <v>2807</v>
      </c>
      <c r="O19" s="144">
        <f t="shared" ref="O19:O20" si="8">RANK(N19,N$5:N$24,0)</f>
        <v>4</v>
      </c>
    </row>
    <row r="20" spans="1:15" ht="14.25" x14ac:dyDescent="0.2">
      <c r="A20" s="138">
        <v>2023</v>
      </c>
      <c r="B20" s="3">
        <v>124</v>
      </c>
      <c r="C20" s="3">
        <v>3</v>
      </c>
      <c r="D20" s="3">
        <v>16</v>
      </c>
      <c r="E20" s="3">
        <v>3</v>
      </c>
      <c r="F20" s="3">
        <v>87</v>
      </c>
      <c r="G20" s="3">
        <v>289</v>
      </c>
      <c r="H20" s="3">
        <v>199</v>
      </c>
      <c r="I20" s="3">
        <v>102</v>
      </c>
      <c r="J20" s="3">
        <v>366</v>
      </c>
      <c r="K20" s="3">
        <v>131</v>
      </c>
      <c r="L20" s="3">
        <v>463</v>
      </c>
      <c r="M20" s="3">
        <v>102</v>
      </c>
      <c r="N20" s="123">
        <f t="shared" si="7"/>
        <v>1885</v>
      </c>
      <c r="O20" s="144">
        <f t="shared" si="8"/>
        <v>11</v>
      </c>
    </row>
    <row r="21" spans="1:15" ht="14.25" x14ac:dyDescent="0.2">
      <c r="A21" s="138">
        <v>2024</v>
      </c>
      <c r="B21" s="3"/>
      <c r="C21" s="3"/>
      <c r="D21" s="3"/>
      <c r="E21" s="3"/>
      <c r="F21" s="3"/>
      <c r="G21" s="3"/>
      <c r="H21" s="3"/>
      <c r="I21" s="3"/>
      <c r="J21" s="3"/>
      <c r="K21" s="3"/>
      <c r="L21" s="3"/>
      <c r="M21" s="3"/>
      <c r="N21" s="123"/>
      <c r="O21" s="144"/>
    </row>
    <row r="22" spans="1:15" ht="14.25" x14ac:dyDescent="0.2">
      <c r="A22" s="138">
        <v>2025</v>
      </c>
      <c r="B22" s="3"/>
      <c r="C22" s="3"/>
      <c r="D22" s="3"/>
      <c r="E22" s="3"/>
      <c r="F22" s="3"/>
      <c r="G22" s="3"/>
      <c r="H22" s="3"/>
      <c r="I22" s="3"/>
      <c r="J22" s="3"/>
      <c r="K22" s="3"/>
      <c r="L22" s="3"/>
      <c r="M22" s="3"/>
      <c r="N22" s="123"/>
      <c r="O22" s="144"/>
    </row>
    <row r="23" spans="1:15" ht="14.25" x14ac:dyDescent="0.2">
      <c r="A23" s="138">
        <v>2026</v>
      </c>
      <c r="B23" s="3"/>
      <c r="C23" s="3"/>
      <c r="D23" s="3"/>
      <c r="E23" s="3"/>
      <c r="F23" s="3"/>
      <c r="G23" s="3"/>
      <c r="H23" s="3"/>
      <c r="I23" s="3"/>
      <c r="J23" s="3"/>
      <c r="K23" s="3"/>
      <c r="L23" s="3"/>
      <c r="M23" s="3"/>
      <c r="N23" s="123"/>
      <c r="O23" s="144"/>
    </row>
    <row r="24" spans="1:15" ht="13.5" thickBot="1" x14ac:dyDescent="0.25">
      <c r="A24" s="153"/>
      <c r="B24" s="98"/>
      <c r="C24" s="98"/>
      <c r="D24" s="98"/>
      <c r="E24" s="98"/>
      <c r="F24" s="98"/>
      <c r="G24" s="98"/>
      <c r="H24" s="98"/>
      <c r="I24" s="98"/>
      <c r="J24" s="98"/>
      <c r="K24" s="98"/>
      <c r="L24" s="98"/>
      <c r="M24" s="98"/>
      <c r="N24" s="124"/>
    </row>
    <row r="25" spans="1:15" x14ac:dyDescent="0.2">
      <c r="A25" s="147" t="s">
        <v>603</v>
      </c>
      <c r="B25" s="105">
        <f>AVERAGE(B5:B24)</f>
        <v>71.733333333333334</v>
      </c>
      <c r="C25" s="105">
        <f>AVERAGE(C5:C24)</f>
        <v>30.466666666666665</v>
      </c>
      <c r="D25" s="105">
        <f t="shared" ref="D25:N25" si="9">AVERAGE(D5:D24)</f>
        <v>45.866666666666667</v>
      </c>
      <c r="E25" s="105">
        <f t="shared" si="9"/>
        <v>83.933333333333337</v>
      </c>
      <c r="F25" s="105">
        <f t="shared" si="9"/>
        <v>223.625</v>
      </c>
      <c r="G25" s="105">
        <f t="shared" si="9"/>
        <v>238.0625</v>
      </c>
      <c r="H25" s="105">
        <f t="shared" si="9"/>
        <v>247.5625</v>
      </c>
      <c r="I25" s="105">
        <f t="shared" si="9"/>
        <v>240.25</v>
      </c>
      <c r="J25" s="105">
        <f t="shared" si="9"/>
        <v>220.26666666666668</v>
      </c>
      <c r="K25" s="105">
        <f t="shared" si="9"/>
        <v>241.8</v>
      </c>
      <c r="L25" s="105">
        <f t="shared" si="9"/>
        <v>457</v>
      </c>
      <c r="M25" s="105">
        <f t="shared" si="9"/>
        <v>266.07142857142856</v>
      </c>
      <c r="N25" s="105">
        <f t="shared" si="9"/>
        <v>2428.8461538461538</v>
      </c>
    </row>
    <row r="26" spans="1:15" x14ac:dyDescent="0.2">
      <c r="A26" s="148" t="s">
        <v>604</v>
      </c>
      <c r="B26" s="3">
        <f>STDEV(B5:B24)</f>
        <v>112.34797135091789</v>
      </c>
      <c r="C26" s="3">
        <f>STDEV(C5:C24)</f>
        <v>19.94587915430391</v>
      </c>
      <c r="D26" s="3">
        <f t="shared" ref="D26:N26" si="10">STDEV(D5:D24)</f>
        <v>35.784806565809198</v>
      </c>
      <c r="E26" s="3">
        <f t="shared" si="10"/>
        <v>49.673888896433688</v>
      </c>
      <c r="F26" s="3">
        <f t="shared" si="10"/>
        <v>87.66441695465727</v>
      </c>
      <c r="G26" s="3">
        <f t="shared" si="10"/>
        <v>80.214270343042244</v>
      </c>
      <c r="H26" s="3">
        <f t="shared" si="10"/>
        <v>78.822982054728172</v>
      </c>
      <c r="I26" s="3">
        <f t="shared" si="10"/>
        <v>113.61132572650199</v>
      </c>
      <c r="J26" s="3">
        <f t="shared" si="10"/>
        <v>94.00719324047698</v>
      </c>
      <c r="K26" s="3">
        <f t="shared" si="10"/>
        <v>89.204580279586224</v>
      </c>
      <c r="L26" s="3">
        <f t="shared" si="10"/>
        <v>217.17340010757698</v>
      </c>
      <c r="M26" s="3">
        <f t="shared" si="10"/>
        <v>255.57069300074122</v>
      </c>
      <c r="N26" s="114">
        <f t="shared" si="10"/>
        <v>602.20758410947849</v>
      </c>
    </row>
    <row r="27" spans="1:15" x14ac:dyDescent="0.2">
      <c r="A27" s="148" t="s">
        <v>605</v>
      </c>
      <c r="B27" s="3">
        <f>B26/B25*100</f>
        <v>156.6189191694952</v>
      </c>
      <c r="C27" s="3">
        <f>C26/C25*100</f>
        <v>65.467874685899048</v>
      </c>
      <c r="D27" s="3">
        <f t="shared" ref="D27:N27" si="11">D26/D25*100</f>
        <v>78.019200361502612</v>
      </c>
      <c r="E27" s="3">
        <f t="shared" si="11"/>
        <v>59.182552299166424</v>
      </c>
      <c r="F27" s="3">
        <f t="shared" si="11"/>
        <v>39.201527984195536</v>
      </c>
      <c r="G27" s="3">
        <f t="shared" si="11"/>
        <v>33.694626555229085</v>
      </c>
      <c r="H27" s="3">
        <f t="shared" si="11"/>
        <v>31.839629206656166</v>
      </c>
      <c r="I27" s="3">
        <f t="shared" si="11"/>
        <v>47.288793226431629</v>
      </c>
      <c r="J27" s="3">
        <f t="shared" si="11"/>
        <v>42.678810490531319</v>
      </c>
      <c r="K27" s="3">
        <f t="shared" si="11"/>
        <v>36.891885971706465</v>
      </c>
      <c r="L27" s="3">
        <f t="shared" si="11"/>
        <v>47.521531752205028</v>
      </c>
      <c r="M27" s="3">
        <f t="shared" si="11"/>
        <v>96.053414819070525</v>
      </c>
      <c r="N27" s="114">
        <f t="shared" si="11"/>
        <v>24.793978126439338</v>
      </c>
    </row>
    <row r="28" spans="1:15" x14ac:dyDescent="0.2">
      <c r="A28" s="148" t="s">
        <v>606</v>
      </c>
      <c r="B28">
        <f>MIN(B5:B24)</f>
        <v>4</v>
      </c>
      <c r="C28">
        <f>MIN(C5:C24)</f>
        <v>3</v>
      </c>
      <c r="D28">
        <f t="shared" ref="D28:N28" si="12">MIN(D5:D24)</f>
        <v>0</v>
      </c>
      <c r="E28">
        <f t="shared" si="12"/>
        <v>3</v>
      </c>
      <c r="F28">
        <f t="shared" si="12"/>
        <v>87</v>
      </c>
      <c r="G28">
        <f t="shared" si="12"/>
        <v>110</v>
      </c>
      <c r="H28">
        <f t="shared" si="12"/>
        <v>91</v>
      </c>
      <c r="I28">
        <f t="shared" si="12"/>
        <v>79</v>
      </c>
      <c r="J28">
        <f t="shared" si="12"/>
        <v>53</v>
      </c>
      <c r="K28">
        <f t="shared" si="12"/>
        <v>131</v>
      </c>
      <c r="L28">
        <f t="shared" si="12"/>
        <v>107</v>
      </c>
      <c r="M28">
        <f t="shared" si="12"/>
        <v>38</v>
      </c>
      <c r="N28" s="103">
        <f t="shared" si="12"/>
        <v>1501</v>
      </c>
    </row>
    <row r="29" spans="1:15" x14ac:dyDescent="0.2">
      <c r="A29" s="148" t="s">
        <v>607</v>
      </c>
      <c r="B29" s="5">
        <f>MAX(B5:B24)</f>
        <v>461</v>
      </c>
      <c r="C29" s="5">
        <f>MAX(C5:C24)</f>
        <v>72</v>
      </c>
      <c r="D29" s="5">
        <f t="shared" ref="D29:N29" si="13">MAX(D5:D24)</f>
        <v>136</v>
      </c>
      <c r="E29" s="5">
        <f t="shared" si="13"/>
        <v>173</v>
      </c>
      <c r="F29" s="5">
        <f t="shared" si="13"/>
        <v>366</v>
      </c>
      <c r="G29" s="5">
        <f t="shared" si="13"/>
        <v>388</v>
      </c>
      <c r="H29" s="5">
        <f t="shared" si="13"/>
        <v>405</v>
      </c>
      <c r="I29" s="5">
        <f t="shared" si="13"/>
        <v>445</v>
      </c>
      <c r="J29" s="5">
        <f t="shared" si="13"/>
        <v>366</v>
      </c>
      <c r="K29" s="5">
        <f t="shared" si="13"/>
        <v>507</v>
      </c>
      <c r="L29" s="5">
        <f t="shared" si="13"/>
        <v>963</v>
      </c>
      <c r="M29" s="5">
        <f t="shared" si="13"/>
        <v>961</v>
      </c>
      <c r="N29" s="171">
        <f t="shared" si="13"/>
        <v>3519</v>
      </c>
    </row>
    <row r="30" spans="1:15" x14ac:dyDescent="0.2">
      <c r="A30" s="148" t="s">
        <v>608</v>
      </c>
      <c r="B30" s="5">
        <f>QUARTILE(B5:B24,1)</f>
        <v>22</v>
      </c>
      <c r="C30" s="5">
        <f>QUARTILE(C5:C24,1)</f>
        <v>18.5</v>
      </c>
      <c r="D30" s="5">
        <f t="shared" ref="D30:N30" si="14">QUARTILE(D5:D24,1)</f>
        <v>17.5</v>
      </c>
      <c r="E30" s="5">
        <f t="shared" si="14"/>
        <v>58</v>
      </c>
      <c r="F30" s="5">
        <f t="shared" si="14"/>
        <v>139.25</v>
      </c>
      <c r="G30" s="5">
        <f t="shared" si="14"/>
        <v>183</v>
      </c>
      <c r="H30" s="5">
        <f t="shared" si="14"/>
        <v>223.5</v>
      </c>
      <c r="I30" s="5">
        <f t="shared" si="14"/>
        <v>143.5</v>
      </c>
      <c r="J30" s="5">
        <f t="shared" si="14"/>
        <v>161</v>
      </c>
      <c r="K30" s="5">
        <f t="shared" si="14"/>
        <v>195.5</v>
      </c>
      <c r="L30" s="5">
        <f t="shared" si="14"/>
        <v>315.5</v>
      </c>
      <c r="M30" s="5">
        <f t="shared" si="14"/>
        <v>108.25</v>
      </c>
      <c r="N30" s="171">
        <f t="shared" si="14"/>
        <v>2035</v>
      </c>
    </row>
    <row r="31" spans="1:15" x14ac:dyDescent="0.2">
      <c r="A31" s="148" t="s">
        <v>609</v>
      </c>
      <c r="B31" s="5">
        <f>QUARTILE(B5:B24,2)</f>
        <v>38</v>
      </c>
      <c r="C31" s="5">
        <f>QUARTILE(C5:C24,2)</f>
        <v>25</v>
      </c>
      <c r="D31" s="5">
        <f t="shared" ref="D31:N31" si="15">QUARTILE(D5:D24,2)</f>
        <v>42</v>
      </c>
      <c r="E31" s="5">
        <f t="shared" si="15"/>
        <v>74</v>
      </c>
      <c r="F31" s="5">
        <f t="shared" si="15"/>
        <v>255.5</v>
      </c>
      <c r="G31" s="5">
        <f t="shared" si="15"/>
        <v>228.5</v>
      </c>
      <c r="H31" s="5">
        <f t="shared" si="15"/>
        <v>229</v>
      </c>
      <c r="I31" s="5">
        <f t="shared" si="15"/>
        <v>243</v>
      </c>
      <c r="J31" s="5">
        <f t="shared" si="15"/>
        <v>233</v>
      </c>
      <c r="K31" s="5">
        <f t="shared" si="15"/>
        <v>222</v>
      </c>
      <c r="L31" s="5">
        <f t="shared" si="15"/>
        <v>463</v>
      </c>
      <c r="M31" s="5">
        <f t="shared" si="15"/>
        <v>186</v>
      </c>
      <c r="N31" s="171">
        <f t="shared" si="15"/>
        <v>2362</v>
      </c>
    </row>
    <row r="32" spans="1:15" x14ac:dyDescent="0.2">
      <c r="A32" s="148" t="s">
        <v>610</v>
      </c>
      <c r="B32" s="5">
        <f>QUARTILE(B5:B24,3)</f>
        <v>63</v>
      </c>
      <c r="C32" s="5">
        <f>QUARTILE(C5:C24,3)</f>
        <v>44.5</v>
      </c>
      <c r="D32" s="5">
        <f t="shared" ref="D32:N32" si="16">QUARTILE(D5:D24,3)</f>
        <v>67</v>
      </c>
      <c r="E32" s="5">
        <f t="shared" si="16"/>
        <v>101.5</v>
      </c>
      <c r="F32" s="5">
        <f t="shared" si="16"/>
        <v>278.5</v>
      </c>
      <c r="G32" s="5">
        <f t="shared" si="16"/>
        <v>292.75</v>
      </c>
      <c r="H32" s="5">
        <f t="shared" si="16"/>
        <v>295.25</v>
      </c>
      <c r="I32" s="5">
        <f t="shared" si="16"/>
        <v>284.25</v>
      </c>
      <c r="J32" s="5">
        <f t="shared" si="16"/>
        <v>264.5</v>
      </c>
      <c r="K32" s="5">
        <f t="shared" si="16"/>
        <v>264</v>
      </c>
      <c r="L32" s="5">
        <f t="shared" si="16"/>
        <v>581</v>
      </c>
      <c r="M32" s="5">
        <f t="shared" si="16"/>
        <v>295.75</v>
      </c>
      <c r="N32" s="171">
        <f t="shared" si="16"/>
        <v>2807</v>
      </c>
    </row>
    <row r="33" spans="1:14" x14ac:dyDescent="0.2">
      <c r="A33" s="148" t="s">
        <v>611</v>
      </c>
      <c r="B33">
        <f>RANK(B20,B5:B24,0)</f>
        <v>2</v>
      </c>
      <c r="C33">
        <f t="shared" ref="C33:N33" si="17">RANK(C20,C5:C24,0)</f>
        <v>15</v>
      </c>
      <c r="D33">
        <f t="shared" si="17"/>
        <v>12</v>
      </c>
      <c r="E33">
        <f t="shared" si="17"/>
        <v>15</v>
      </c>
      <c r="F33">
        <f t="shared" si="17"/>
        <v>16</v>
      </c>
      <c r="G33">
        <f t="shared" si="17"/>
        <v>5</v>
      </c>
      <c r="H33">
        <f t="shared" si="17"/>
        <v>14</v>
      </c>
      <c r="I33">
        <f t="shared" si="17"/>
        <v>15</v>
      </c>
      <c r="J33">
        <f t="shared" si="17"/>
        <v>1</v>
      </c>
      <c r="K33">
        <f t="shared" si="17"/>
        <v>15</v>
      </c>
      <c r="L33">
        <f t="shared" si="17"/>
        <v>7</v>
      </c>
      <c r="M33">
        <f t="shared" si="17"/>
        <v>11</v>
      </c>
      <c r="N33" s="103">
        <f t="shared" si="17"/>
        <v>11</v>
      </c>
    </row>
    <row r="34" spans="1:14" x14ac:dyDescent="0.2">
      <c r="A34" s="148" t="s">
        <v>612</v>
      </c>
      <c r="B34">
        <f>COUNT(B5:B24)</f>
        <v>15</v>
      </c>
      <c r="C34">
        <f>COUNT(C5:C24)</f>
        <v>15</v>
      </c>
      <c r="D34">
        <f t="shared" ref="D34:N34" si="18">COUNT(D5:D24)</f>
        <v>15</v>
      </c>
      <c r="E34">
        <f t="shared" si="18"/>
        <v>15</v>
      </c>
      <c r="F34">
        <f t="shared" si="18"/>
        <v>16</v>
      </c>
      <c r="G34">
        <f t="shared" si="18"/>
        <v>16</v>
      </c>
      <c r="H34">
        <f t="shared" si="18"/>
        <v>16</v>
      </c>
      <c r="I34">
        <f t="shared" si="18"/>
        <v>16</v>
      </c>
      <c r="J34">
        <f t="shared" si="18"/>
        <v>15</v>
      </c>
      <c r="K34">
        <f t="shared" si="18"/>
        <v>15</v>
      </c>
      <c r="L34">
        <f t="shared" si="18"/>
        <v>15</v>
      </c>
      <c r="M34">
        <f t="shared" si="18"/>
        <v>14</v>
      </c>
      <c r="N34" s="103">
        <f t="shared" si="18"/>
        <v>13</v>
      </c>
    </row>
    <row r="35" spans="1:14" x14ac:dyDescent="0.2">
      <c r="A35" s="148" t="s">
        <v>614</v>
      </c>
      <c r="B35" s="5">
        <f>B20</f>
        <v>124</v>
      </c>
      <c r="C35" s="5">
        <f>B35+C20</f>
        <v>127</v>
      </c>
      <c r="D35" s="5">
        <f t="shared" ref="D35:M35" si="19">C35+D20</f>
        <v>143</v>
      </c>
      <c r="E35" s="5">
        <f t="shared" si="19"/>
        <v>146</v>
      </c>
      <c r="F35" s="5">
        <f t="shared" si="19"/>
        <v>233</v>
      </c>
      <c r="G35" s="5">
        <f t="shared" si="19"/>
        <v>522</v>
      </c>
      <c r="H35" s="5">
        <f t="shared" si="19"/>
        <v>721</v>
      </c>
      <c r="I35" s="5">
        <f t="shared" si="19"/>
        <v>823</v>
      </c>
      <c r="J35" s="5">
        <f t="shared" si="19"/>
        <v>1189</v>
      </c>
      <c r="K35" s="5">
        <f t="shared" si="19"/>
        <v>1320</v>
      </c>
      <c r="L35" s="5">
        <f t="shared" si="19"/>
        <v>1783</v>
      </c>
      <c r="M35" s="5">
        <f t="shared" si="19"/>
        <v>1885</v>
      </c>
      <c r="N35"/>
    </row>
    <row r="36" spans="1:14" x14ac:dyDescent="0.2">
      <c r="A36" s="148" t="s">
        <v>613</v>
      </c>
      <c r="B36" s="5">
        <f>B25</f>
        <v>71.733333333333334</v>
      </c>
      <c r="C36" s="5">
        <f>B36+C25</f>
        <v>102.2</v>
      </c>
      <c r="D36" s="5">
        <f t="shared" ref="D36:M36" si="20">C36+D25</f>
        <v>148.06666666666666</v>
      </c>
      <c r="E36" s="5">
        <f t="shared" si="20"/>
        <v>232</v>
      </c>
      <c r="F36" s="5">
        <f t="shared" si="20"/>
        <v>455.625</v>
      </c>
      <c r="G36" s="5">
        <f t="shared" si="20"/>
        <v>693.6875</v>
      </c>
      <c r="H36" s="5">
        <f t="shared" si="20"/>
        <v>941.25</v>
      </c>
      <c r="I36" s="5">
        <f t="shared" si="20"/>
        <v>1181.5</v>
      </c>
      <c r="J36" s="5">
        <f t="shared" si="20"/>
        <v>1401.7666666666667</v>
      </c>
      <c r="K36" s="5">
        <f t="shared" si="20"/>
        <v>1643.5666666666666</v>
      </c>
      <c r="L36" s="5">
        <f t="shared" si="20"/>
        <v>2100.5666666666666</v>
      </c>
      <c r="M36" s="5">
        <f t="shared" si="20"/>
        <v>2366.638095238095</v>
      </c>
      <c r="N36"/>
    </row>
    <row r="37" spans="1:14" x14ac:dyDescent="0.2">
      <c r="B37" s="8"/>
      <c r="C37" s="8"/>
      <c r="D37" s="8"/>
      <c r="E37" s="8"/>
      <c r="F37" s="8"/>
      <c r="G37" s="8"/>
      <c r="H37" s="8"/>
      <c r="I37" s="8"/>
      <c r="J37" s="8"/>
      <c r="K37" s="8"/>
      <c r="L37" s="8"/>
      <c r="M37" s="8"/>
    </row>
    <row r="38" spans="1:14" x14ac:dyDescent="0.2">
      <c r="B38" s="8"/>
      <c r="C38" s="8"/>
      <c r="D38" s="8"/>
      <c r="E38" s="8"/>
      <c r="F38" s="8"/>
      <c r="G38" s="8"/>
      <c r="H38" s="8"/>
      <c r="I38" s="8"/>
      <c r="J38" s="8"/>
      <c r="K38" s="8"/>
      <c r="L38" s="8"/>
      <c r="M38" s="8"/>
    </row>
    <row r="39" spans="1:14" x14ac:dyDescent="0.2">
      <c r="B39" s="8"/>
      <c r="C39" s="8"/>
      <c r="D39" s="8"/>
      <c r="E39" s="8"/>
      <c r="F39" s="8"/>
      <c r="G39" s="8"/>
      <c r="H39" s="8"/>
      <c r="I39" s="8"/>
      <c r="J39" s="8"/>
      <c r="K39" s="8"/>
      <c r="L39" s="8"/>
      <c r="M39" s="8"/>
    </row>
    <row r="40" spans="1:14" x14ac:dyDescent="0.2">
      <c r="B40" s="8"/>
      <c r="C40" s="8"/>
      <c r="D40" s="8"/>
      <c r="E40" s="8"/>
      <c r="F40" s="8"/>
      <c r="G40" s="8"/>
      <c r="H40" s="8"/>
      <c r="I40" s="8"/>
      <c r="J40" s="8"/>
      <c r="K40" s="8"/>
      <c r="L40" s="8"/>
      <c r="M40" s="8"/>
    </row>
    <row r="41" spans="1:14" x14ac:dyDescent="0.2">
      <c r="B41" s="8"/>
      <c r="C41" s="8"/>
      <c r="D41" s="8"/>
      <c r="E41" s="8"/>
      <c r="F41" s="8"/>
      <c r="G41" s="8"/>
      <c r="H41" s="8"/>
      <c r="I41" s="8"/>
      <c r="J41" s="8"/>
      <c r="K41" s="8"/>
      <c r="L41" s="8"/>
      <c r="M41" s="8"/>
    </row>
  </sheetData>
  <mergeCells count="2">
    <mergeCell ref="A1:N1"/>
    <mergeCell ref="G2:H2"/>
  </mergeCells>
  <phoneticPr fontId="7" type="noConversion"/>
  <conditionalFormatting sqref="B5:B24">
    <cfRule type="top10" dxfId="921" priority="115" bottom="1" rank="1"/>
    <cfRule type="top10" dxfId="920" priority="116" rank="1"/>
  </conditionalFormatting>
  <conditionalFormatting sqref="C5:C24">
    <cfRule type="top10" dxfId="919" priority="25" bottom="1" rank="1"/>
    <cfRule type="top10" dxfId="918" priority="26" rank="1"/>
  </conditionalFormatting>
  <conditionalFormatting sqref="D5:D24">
    <cfRule type="top10" dxfId="917" priority="23" bottom="1" rank="1"/>
    <cfRule type="top10" dxfId="916" priority="24" rank="1"/>
  </conditionalFormatting>
  <conditionalFormatting sqref="E5:E24">
    <cfRule type="top10" dxfId="915" priority="21" bottom="1" rank="1"/>
    <cfRule type="top10" dxfId="914" priority="22" rank="1"/>
  </conditionalFormatting>
  <conditionalFormatting sqref="F5:F24">
    <cfRule type="top10" dxfId="913" priority="19" bottom="1" rank="1"/>
    <cfRule type="top10" dxfId="912" priority="20" rank="1"/>
  </conditionalFormatting>
  <conditionalFormatting sqref="G5:G24">
    <cfRule type="top10" dxfId="911" priority="17" bottom="1" rank="1"/>
    <cfRule type="top10" dxfId="910" priority="18" rank="1"/>
  </conditionalFormatting>
  <conditionalFormatting sqref="H5:H24">
    <cfRule type="top10" dxfId="909" priority="15" bottom="1" rank="1"/>
    <cfRule type="top10" dxfId="908" priority="16" rank="1"/>
  </conditionalFormatting>
  <conditionalFormatting sqref="I5:I24">
    <cfRule type="top10" dxfId="907" priority="13" bottom="1" rank="1"/>
    <cfRule type="top10" dxfId="906" priority="14" rank="1"/>
  </conditionalFormatting>
  <conditionalFormatting sqref="J5:J24">
    <cfRule type="top10" dxfId="905" priority="11" bottom="1" rank="1"/>
    <cfRule type="top10" dxfId="904" priority="12" rank="1"/>
  </conditionalFormatting>
  <conditionalFormatting sqref="K5:K24">
    <cfRule type="top10" dxfId="903" priority="9" bottom="1" rank="1"/>
    <cfRule type="top10" dxfId="902" priority="10" rank="1"/>
  </conditionalFormatting>
  <conditionalFormatting sqref="L5:L24">
    <cfRule type="top10" dxfId="901" priority="7" bottom="1" rank="1"/>
    <cfRule type="top10" dxfId="900" priority="8" rank="1"/>
  </conditionalFormatting>
  <conditionalFormatting sqref="M5:M24">
    <cfRule type="top10" dxfId="899" priority="5" bottom="1" rank="1"/>
    <cfRule type="top10" dxfId="898" priority="6" rank="1"/>
  </conditionalFormatting>
  <conditionalFormatting sqref="N5:N24">
    <cfRule type="top10" dxfId="897" priority="3" bottom="1" rank="1"/>
    <cfRule type="top10" dxfId="896" priority="4" rank="1"/>
  </conditionalFormatting>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3"/>
  <dimension ref="A1:AJ36"/>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N4" sqref="N4"/>
    </sheetView>
  </sheetViews>
  <sheetFormatPr defaultRowHeight="12.75" x14ac:dyDescent="0.2"/>
  <cols>
    <col min="1" max="1" width="7" style="148" bestFit="1" customWidth="1"/>
    <col min="2" max="13" width="7.7109375" style="1" customWidth="1"/>
    <col min="14" max="14" width="7.5703125" style="1" bestFit="1" customWidth="1"/>
    <col min="16" max="36" width="9.140625" style="10"/>
  </cols>
  <sheetData>
    <row r="1" spans="1:27" ht="16.5" thickBot="1" x14ac:dyDescent="0.3">
      <c r="A1" s="248" t="s">
        <v>72</v>
      </c>
      <c r="B1" s="249"/>
      <c r="C1" s="249"/>
      <c r="D1" s="249"/>
      <c r="E1" s="250"/>
      <c r="F1" s="250"/>
      <c r="G1" s="250"/>
      <c r="H1" s="250"/>
      <c r="I1" s="250"/>
      <c r="J1" s="250"/>
      <c r="K1" s="250"/>
      <c r="L1" s="250"/>
      <c r="M1" s="250"/>
      <c r="N1" s="251"/>
    </row>
    <row r="2" spans="1:27" ht="13.5" thickBot="1" x14ac:dyDescent="0.25">
      <c r="A2" s="150" t="s">
        <v>147</v>
      </c>
      <c r="B2" s="40" t="s">
        <v>175</v>
      </c>
      <c r="C2" s="37" t="s">
        <v>482</v>
      </c>
      <c r="D2" s="38"/>
      <c r="E2" s="58"/>
      <c r="F2" s="68"/>
      <c r="G2" s="247" t="s">
        <v>80</v>
      </c>
      <c r="H2" s="247"/>
      <c r="I2" s="69"/>
      <c r="J2" s="71"/>
      <c r="K2" s="71"/>
      <c r="L2" s="71"/>
      <c r="M2" s="71"/>
      <c r="N2" s="72"/>
    </row>
    <row r="3" spans="1:27" ht="13.5" thickBot="1" x14ac:dyDescent="0.25">
      <c r="A3" s="151"/>
      <c r="B3" s="41" t="s">
        <v>176</v>
      </c>
      <c r="C3" s="36" t="s">
        <v>483</v>
      </c>
      <c r="D3" s="39"/>
      <c r="E3" s="41" t="s">
        <v>78</v>
      </c>
      <c r="F3" s="65" t="s">
        <v>60</v>
      </c>
      <c r="G3" s="17"/>
      <c r="H3" s="66" t="s">
        <v>81</v>
      </c>
      <c r="I3" s="67" t="s">
        <v>60</v>
      </c>
      <c r="J3" s="20"/>
      <c r="K3" s="20"/>
      <c r="L3" s="20"/>
      <c r="M3" s="20"/>
      <c r="N3" s="21"/>
    </row>
    <row r="4" spans="1:27" ht="13.5" thickBot="1" x14ac:dyDescent="0.25">
      <c r="A4" s="149" t="s">
        <v>1</v>
      </c>
      <c r="B4" s="49" t="s">
        <v>2</v>
      </c>
      <c r="C4" s="43" t="s">
        <v>3</v>
      </c>
      <c r="D4" s="49" t="s">
        <v>4</v>
      </c>
      <c r="E4" s="43" t="s">
        <v>5</v>
      </c>
      <c r="F4" s="49" t="s">
        <v>6</v>
      </c>
      <c r="G4" s="43" t="s">
        <v>7</v>
      </c>
      <c r="H4" s="49" t="s">
        <v>8</v>
      </c>
      <c r="I4" s="43" t="s">
        <v>9</v>
      </c>
      <c r="J4" s="49" t="s">
        <v>10</v>
      </c>
      <c r="K4" s="43" t="s">
        <v>11</v>
      </c>
      <c r="L4" s="49" t="s">
        <v>12</v>
      </c>
      <c r="M4" s="45" t="s">
        <v>13</v>
      </c>
      <c r="N4" s="140" t="s">
        <v>582</v>
      </c>
      <c r="P4" s="56"/>
      <c r="Q4" s="56"/>
      <c r="R4" s="56"/>
      <c r="S4" s="56"/>
      <c r="T4" s="56"/>
      <c r="U4" s="56"/>
      <c r="V4" s="56"/>
      <c r="W4" s="56"/>
      <c r="X4" s="56"/>
      <c r="Y4" s="56"/>
      <c r="Z4" s="56"/>
      <c r="AA4" s="56"/>
    </row>
    <row r="5" spans="1:27" x14ac:dyDescent="0.2">
      <c r="A5" s="152">
        <v>2002</v>
      </c>
      <c r="B5" s="98" t="s">
        <v>60</v>
      </c>
      <c r="C5" s="98" t="s">
        <v>60</v>
      </c>
      <c r="D5" s="98" t="s">
        <v>60</v>
      </c>
      <c r="E5" s="98" t="s">
        <v>60</v>
      </c>
      <c r="F5" s="98">
        <v>193.04</v>
      </c>
      <c r="G5" s="98">
        <v>261.62</v>
      </c>
      <c r="H5" s="98">
        <v>162.56000000000003</v>
      </c>
      <c r="I5" s="98">
        <v>144.78</v>
      </c>
      <c r="J5" s="98" t="s">
        <v>60</v>
      </c>
      <c r="K5" s="98" t="s">
        <v>60</v>
      </c>
      <c r="L5" s="98">
        <v>363.22</v>
      </c>
      <c r="M5" s="98">
        <v>43.179999999999993</v>
      </c>
      <c r="N5" s="34" t="str">
        <f t="shared" ref="N5:N11" si="0">IF(COUNT(B5:M5)=12,SUM(B5:M5),"")</f>
        <v/>
      </c>
    </row>
    <row r="6" spans="1:27" x14ac:dyDescent="0.2">
      <c r="A6" s="152">
        <v>2003</v>
      </c>
      <c r="B6" s="98">
        <v>45.72</v>
      </c>
      <c r="C6" s="98">
        <v>35.559999999999995</v>
      </c>
      <c r="D6" s="98">
        <v>10.16</v>
      </c>
      <c r="E6" s="98">
        <v>152.39999999999998</v>
      </c>
      <c r="F6" s="98">
        <v>304.80000000000007</v>
      </c>
      <c r="G6" s="98" t="s">
        <v>60</v>
      </c>
      <c r="H6" s="98">
        <v>93.98</v>
      </c>
      <c r="I6" s="98">
        <v>203.2</v>
      </c>
      <c r="J6" s="98">
        <v>266.7</v>
      </c>
      <c r="K6" s="98">
        <v>256.53999999999996</v>
      </c>
      <c r="L6" s="98">
        <v>421.64000000000004</v>
      </c>
      <c r="M6" s="98">
        <v>495.3</v>
      </c>
      <c r="N6" s="34" t="str">
        <f t="shared" si="0"/>
        <v/>
      </c>
    </row>
    <row r="7" spans="1:27" x14ac:dyDescent="0.2">
      <c r="A7" s="152">
        <v>2004</v>
      </c>
      <c r="B7" s="98">
        <v>81.279999999999987</v>
      </c>
      <c r="C7" s="98">
        <v>5.08</v>
      </c>
      <c r="D7" s="98">
        <v>48.259999999999991</v>
      </c>
      <c r="E7" s="98" t="s">
        <v>60</v>
      </c>
      <c r="F7" s="98">
        <v>337.82000000000005</v>
      </c>
      <c r="G7" s="98">
        <v>223.52</v>
      </c>
      <c r="H7" s="98">
        <v>243.84</v>
      </c>
      <c r="I7" s="98">
        <v>436.88000000000005</v>
      </c>
      <c r="J7" s="98">
        <v>447.04000000000013</v>
      </c>
      <c r="K7" s="98">
        <v>353.06</v>
      </c>
      <c r="L7" s="98">
        <v>269.24000000000007</v>
      </c>
      <c r="M7" s="98">
        <v>5.08</v>
      </c>
      <c r="N7" s="34" t="str">
        <f t="shared" si="0"/>
        <v/>
      </c>
    </row>
    <row r="8" spans="1:27" x14ac:dyDescent="0.2">
      <c r="A8" s="152">
        <v>2005</v>
      </c>
      <c r="B8" s="98">
        <v>248.92</v>
      </c>
      <c r="C8" s="98">
        <v>60.959999999999994</v>
      </c>
      <c r="D8" s="98">
        <v>45.719999999999992</v>
      </c>
      <c r="E8" s="98">
        <v>182.88000000000002</v>
      </c>
      <c r="F8" s="98">
        <v>421.64000000000004</v>
      </c>
      <c r="G8" s="98">
        <v>314.95999999999998</v>
      </c>
      <c r="H8" s="98">
        <v>307.34000000000003</v>
      </c>
      <c r="I8" s="98">
        <v>332.74</v>
      </c>
      <c r="J8" s="98">
        <v>264.16000000000003</v>
      </c>
      <c r="K8" s="98">
        <v>99.060000000000016</v>
      </c>
      <c r="L8" s="98" t="s">
        <v>60</v>
      </c>
      <c r="M8" s="98">
        <v>50.800000000000004</v>
      </c>
      <c r="N8" s="34" t="str">
        <f t="shared" si="0"/>
        <v/>
      </c>
    </row>
    <row r="9" spans="1:27" x14ac:dyDescent="0.2">
      <c r="A9" s="152">
        <v>2006</v>
      </c>
      <c r="B9" s="98" t="s">
        <v>60</v>
      </c>
      <c r="C9" s="98">
        <v>58.419999999999987</v>
      </c>
      <c r="D9" s="98">
        <v>104.14</v>
      </c>
      <c r="E9" s="98">
        <v>187.96</v>
      </c>
      <c r="F9" s="98">
        <v>304.8</v>
      </c>
      <c r="G9" s="98">
        <v>137.16</v>
      </c>
      <c r="H9" s="98">
        <v>378.46</v>
      </c>
      <c r="I9" s="98">
        <v>355.6</v>
      </c>
      <c r="J9" s="98">
        <v>236.21999999999997</v>
      </c>
      <c r="K9" s="98">
        <v>134.62</v>
      </c>
      <c r="L9" s="98">
        <v>617.22000000000014</v>
      </c>
      <c r="M9" s="98">
        <v>261.61999999999995</v>
      </c>
      <c r="N9" s="34" t="str">
        <f t="shared" si="0"/>
        <v/>
      </c>
    </row>
    <row r="10" spans="1:27" x14ac:dyDescent="0.2">
      <c r="A10" s="152">
        <v>2007</v>
      </c>
      <c r="B10" s="98">
        <v>33.019999999999996</v>
      </c>
      <c r="C10" s="98">
        <v>20.319999999999997</v>
      </c>
      <c r="D10" s="98">
        <v>35.559999999999995</v>
      </c>
      <c r="E10" s="98">
        <v>223</v>
      </c>
      <c r="F10" s="98">
        <v>469</v>
      </c>
      <c r="G10" s="98" t="s">
        <v>60</v>
      </c>
      <c r="H10" s="98" t="s">
        <v>60</v>
      </c>
      <c r="I10" s="98" t="s">
        <v>60</v>
      </c>
      <c r="J10" s="98" t="s">
        <v>60</v>
      </c>
      <c r="K10" s="98" t="s">
        <v>60</v>
      </c>
      <c r="L10" s="98" t="s">
        <v>60</v>
      </c>
      <c r="M10" s="98" t="s">
        <v>60</v>
      </c>
      <c r="N10" s="34" t="str">
        <f t="shared" si="0"/>
        <v/>
      </c>
    </row>
    <row r="11" spans="1:27" x14ac:dyDescent="0.2">
      <c r="A11" s="152">
        <v>2008</v>
      </c>
      <c r="B11" s="98" t="s">
        <v>60</v>
      </c>
      <c r="C11" s="98" t="s">
        <v>60</v>
      </c>
      <c r="D11" s="98" t="s">
        <v>60</v>
      </c>
      <c r="E11" s="98">
        <v>25</v>
      </c>
      <c r="F11" s="98">
        <v>110</v>
      </c>
      <c r="G11" s="98">
        <v>320</v>
      </c>
      <c r="H11" s="98">
        <v>433</v>
      </c>
      <c r="I11" s="98" t="s">
        <v>60</v>
      </c>
      <c r="J11" s="98" t="s">
        <v>60</v>
      </c>
      <c r="K11" s="98" t="s">
        <v>60</v>
      </c>
      <c r="L11" s="98" t="s">
        <v>60</v>
      </c>
      <c r="M11" s="98" t="s">
        <v>60</v>
      </c>
      <c r="N11" s="34" t="str">
        <f t="shared" si="0"/>
        <v/>
      </c>
    </row>
    <row r="12" spans="1:27" x14ac:dyDescent="0.2">
      <c r="A12" s="152">
        <v>2009</v>
      </c>
      <c r="B12" s="98" t="s">
        <v>60</v>
      </c>
      <c r="C12" s="98" t="s">
        <v>60</v>
      </c>
      <c r="D12" s="98" t="s">
        <v>60</v>
      </c>
      <c r="E12" s="98" t="s">
        <v>60</v>
      </c>
      <c r="F12" s="98" t="s">
        <v>60</v>
      </c>
      <c r="G12" s="98" t="s">
        <v>60</v>
      </c>
      <c r="H12" s="98" t="s">
        <v>60</v>
      </c>
      <c r="I12" s="98" t="s">
        <v>60</v>
      </c>
      <c r="J12" s="98" t="s">
        <v>60</v>
      </c>
      <c r="K12" s="98" t="s">
        <v>60</v>
      </c>
      <c r="L12" s="98" t="s">
        <v>60</v>
      </c>
      <c r="M12" s="98" t="s">
        <v>60</v>
      </c>
      <c r="N12" s="34" t="str">
        <f t="shared" ref="N12:N17" si="1">IF(COUNT(B12:M12)=12,SUM(B12:M12),"")</f>
        <v/>
      </c>
    </row>
    <row r="13" spans="1:27" x14ac:dyDescent="0.2">
      <c r="A13" s="152">
        <v>2010</v>
      </c>
      <c r="B13" s="98" t="s">
        <v>60</v>
      </c>
      <c r="C13" s="98" t="s">
        <v>60</v>
      </c>
      <c r="D13" s="98" t="s">
        <v>60</v>
      </c>
      <c r="E13" s="98" t="s">
        <v>60</v>
      </c>
      <c r="F13" s="98" t="s">
        <v>60</v>
      </c>
      <c r="G13" s="98" t="s">
        <v>60</v>
      </c>
      <c r="H13" s="98" t="s">
        <v>60</v>
      </c>
      <c r="I13" s="98" t="s">
        <v>60</v>
      </c>
      <c r="J13" s="98" t="s">
        <v>60</v>
      </c>
      <c r="K13" s="98" t="s">
        <v>60</v>
      </c>
      <c r="L13" s="98" t="s">
        <v>60</v>
      </c>
      <c r="M13" s="98" t="s">
        <v>60</v>
      </c>
      <c r="N13" s="34" t="str">
        <f t="shared" si="1"/>
        <v/>
      </c>
    </row>
    <row r="14" spans="1:27" x14ac:dyDescent="0.2">
      <c r="A14" s="152">
        <v>2011</v>
      </c>
      <c r="B14" s="98" t="s">
        <v>60</v>
      </c>
      <c r="C14" s="98" t="s">
        <v>60</v>
      </c>
      <c r="D14" s="98" t="s">
        <v>60</v>
      </c>
      <c r="E14" s="98" t="s">
        <v>60</v>
      </c>
      <c r="F14" s="98" t="s">
        <v>60</v>
      </c>
      <c r="G14" s="98" t="s">
        <v>60</v>
      </c>
      <c r="H14" s="98" t="s">
        <v>60</v>
      </c>
      <c r="I14" s="98" t="s">
        <v>60</v>
      </c>
      <c r="J14" s="98" t="s">
        <v>60</v>
      </c>
      <c r="K14" s="98" t="s">
        <v>60</v>
      </c>
      <c r="L14" s="98" t="s">
        <v>60</v>
      </c>
      <c r="M14" s="98" t="s">
        <v>60</v>
      </c>
      <c r="N14" s="34" t="str">
        <f t="shared" si="1"/>
        <v/>
      </c>
    </row>
    <row r="15" spans="1:27" x14ac:dyDescent="0.2">
      <c r="A15" s="152">
        <v>2012</v>
      </c>
      <c r="B15" s="98" t="s">
        <v>60</v>
      </c>
      <c r="C15" s="98" t="s">
        <v>60</v>
      </c>
      <c r="D15" s="98" t="s">
        <v>60</v>
      </c>
      <c r="E15" s="98" t="s">
        <v>60</v>
      </c>
      <c r="F15" s="98" t="s">
        <v>60</v>
      </c>
      <c r="G15" s="98" t="s">
        <v>60</v>
      </c>
      <c r="H15" s="98" t="s">
        <v>60</v>
      </c>
      <c r="I15" s="98" t="s">
        <v>60</v>
      </c>
      <c r="J15" s="98" t="s">
        <v>60</v>
      </c>
      <c r="K15" s="98" t="s">
        <v>60</v>
      </c>
      <c r="L15" s="98" t="s">
        <v>60</v>
      </c>
      <c r="M15" s="98" t="s">
        <v>60</v>
      </c>
      <c r="N15" s="34" t="str">
        <f t="shared" si="1"/>
        <v/>
      </c>
    </row>
    <row r="16" spans="1:27" x14ac:dyDescent="0.2">
      <c r="A16" s="152">
        <v>2013</v>
      </c>
      <c r="B16" s="98" t="s">
        <v>60</v>
      </c>
      <c r="C16" s="98" t="s">
        <v>60</v>
      </c>
      <c r="D16" s="98" t="s">
        <v>60</v>
      </c>
      <c r="E16" s="98" t="s">
        <v>60</v>
      </c>
      <c r="F16" s="98" t="s">
        <v>60</v>
      </c>
      <c r="G16" s="98" t="s">
        <v>60</v>
      </c>
      <c r="H16" s="98" t="s">
        <v>60</v>
      </c>
      <c r="I16" s="98" t="s">
        <v>60</v>
      </c>
      <c r="J16" s="98" t="s">
        <v>60</v>
      </c>
      <c r="K16" s="98" t="s">
        <v>60</v>
      </c>
      <c r="L16" s="98" t="s">
        <v>60</v>
      </c>
      <c r="M16" s="98" t="s">
        <v>60</v>
      </c>
      <c r="N16" s="34" t="str">
        <f t="shared" si="1"/>
        <v/>
      </c>
    </row>
    <row r="17" spans="1:14" x14ac:dyDescent="0.2">
      <c r="A17" s="152">
        <v>2014</v>
      </c>
      <c r="B17" s="98" t="s">
        <v>60</v>
      </c>
      <c r="C17" s="98" t="s">
        <v>60</v>
      </c>
      <c r="D17" s="98" t="s">
        <v>60</v>
      </c>
      <c r="E17" s="98" t="s">
        <v>60</v>
      </c>
      <c r="F17" s="98" t="s">
        <v>60</v>
      </c>
      <c r="G17" s="98" t="s">
        <v>60</v>
      </c>
      <c r="H17" s="98" t="s">
        <v>60</v>
      </c>
      <c r="I17" s="98" t="s">
        <v>60</v>
      </c>
      <c r="J17" s="98" t="s">
        <v>60</v>
      </c>
      <c r="K17" s="98" t="s">
        <v>60</v>
      </c>
      <c r="L17" s="98" t="s">
        <v>60</v>
      </c>
      <c r="M17" s="98" t="s">
        <v>60</v>
      </c>
      <c r="N17" s="34" t="str">
        <f t="shared" si="1"/>
        <v/>
      </c>
    </row>
    <row r="18" spans="1:14" x14ac:dyDescent="0.2">
      <c r="A18" s="152">
        <v>2015</v>
      </c>
      <c r="B18" s="98" t="s">
        <v>60</v>
      </c>
      <c r="C18" s="98" t="s">
        <v>60</v>
      </c>
      <c r="D18" s="98" t="s">
        <v>60</v>
      </c>
      <c r="E18" s="98" t="s">
        <v>60</v>
      </c>
      <c r="F18" s="98" t="s">
        <v>60</v>
      </c>
      <c r="G18" s="98" t="s">
        <v>60</v>
      </c>
      <c r="H18" s="98" t="s">
        <v>60</v>
      </c>
      <c r="I18" s="98" t="s">
        <v>60</v>
      </c>
      <c r="J18" s="98" t="s">
        <v>60</v>
      </c>
      <c r="K18" s="98" t="s">
        <v>60</v>
      </c>
      <c r="L18" s="98" t="s">
        <v>60</v>
      </c>
      <c r="M18" s="98" t="s">
        <v>60</v>
      </c>
      <c r="N18" s="34"/>
    </row>
    <row r="19" spans="1:14" ht="13.5" thickBot="1" x14ac:dyDescent="0.25">
      <c r="A19" s="153"/>
      <c r="B19" s="98"/>
      <c r="C19" s="98"/>
      <c r="D19" s="98"/>
      <c r="E19" s="98"/>
      <c r="F19" s="98"/>
      <c r="G19" s="98"/>
      <c r="H19" s="98"/>
      <c r="I19" s="98"/>
      <c r="J19" s="98"/>
      <c r="K19" s="98"/>
      <c r="L19" s="98"/>
      <c r="M19" s="98"/>
      <c r="N19" s="51"/>
    </row>
    <row r="20" spans="1:14" x14ac:dyDescent="0.2">
      <c r="A20" s="185" t="s">
        <v>48</v>
      </c>
      <c r="B20" s="104">
        <f t="shared" ref="B20:M20" si="2">AVERAGE(B5:B19)</f>
        <v>102.23499999999999</v>
      </c>
      <c r="C20" s="105">
        <f t="shared" si="2"/>
        <v>36.067999999999998</v>
      </c>
      <c r="D20" s="104">
        <f t="shared" si="2"/>
        <v>48.767999999999994</v>
      </c>
      <c r="E20" s="105">
        <f t="shared" si="2"/>
        <v>154.24799999999999</v>
      </c>
      <c r="F20" s="104">
        <f t="shared" si="2"/>
        <v>305.87142857142862</v>
      </c>
      <c r="G20" s="105">
        <f t="shared" si="2"/>
        <v>251.45199999999994</v>
      </c>
      <c r="H20" s="104">
        <f t="shared" si="2"/>
        <v>269.86333333333334</v>
      </c>
      <c r="I20" s="105">
        <f t="shared" si="2"/>
        <v>294.64000000000004</v>
      </c>
      <c r="J20" s="104">
        <f t="shared" si="2"/>
        <v>303.53000000000003</v>
      </c>
      <c r="K20" s="105">
        <f t="shared" si="2"/>
        <v>210.82</v>
      </c>
      <c r="L20" s="104">
        <f t="shared" si="2"/>
        <v>417.83000000000004</v>
      </c>
      <c r="M20" s="109">
        <f t="shared" si="2"/>
        <v>171.196</v>
      </c>
      <c r="N20" s="107"/>
    </row>
    <row r="21" spans="1:14" x14ac:dyDescent="0.2">
      <c r="A21" s="138" t="s">
        <v>49</v>
      </c>
      <c r="B21" s="15">
        <f t="shared" ref="B21:M21" si="3">MAX(B5:B19)</f>
        <v>248.92</v>
      </c>
      <c r="C21" s="42">
        <f t="shared" si="3"/>
        <v>60.959999999999994</v>
      </c>
      <c r="D21" s="15">
        <f t="shared" si="3"/>
        <v>104.14</v>
      </c>
      <c r="E21" s="42">
        <f t="shared" si="3"/>
        <v>223</v>
      </c>
      <c r="F21" s="15">
        <f t="shared" si="3"/>
        <v>469</v>
      </c>
      <c r="G21" s="42">
        <f t="shared" si="3"/>
        <v>320</v>
      </c>
      <c r="H21" s="15">
        <f t="shared" si="3"/>
        <v>433</v>
      </c>
      <c r="I21" s="42">
        <f t="shared" si="3"/>
        <v>436.88000000000005</v>
      </c>
      <c r="J21" s="15">
        <f t="shared" si="3"/>
        <v>447.04000000000013</v>
      </c>
      <c r="K21" s="42">
        <f t="shared" si="3"/>
        <v>353.06</v>
      </c>
      <c r="L21" s="15">
        <f t="shared" si="3"/>
        <v>617.22000000000014</v>
      </c>
      <c r="M21" s="44">
        <f t="shared" si="3"/>
        <v>495.3</v>
      </c>
      <c r="N21" s="34"/>
    </row>
    <row r="22" spans="1:14" ht="13.5" thickBot="1" x14ac:dyDescent="0.25">
      <c r="A22" s="146" t="s">
        <v>43</v>
      </c>
      <c r="B22" s="22">
        <f t="shared" ref="B22:M22" si="4">MIN(B5:B19)</f>
        <v>33.019999999999996</v>
      </c>
      <c r="C22" s="47">
        <f t="shared" si="4"/>
        <v>5.08</v>
      </c>
      <c r="D22" s="22">
        <f t="shared" si="4"/>
        <v>10.16</v>
      </c>
      <c r="E22" s="47">
        <f t="shared" si="4"/>
        <v>25</v>
      </c>
      <c r="F22" s="22">
        <f t="shared" si="4"/>
        <v>110</v>
      </c>
      <c r="G22" s="47">
        <f t="shared" si="4"/>
        <v>137.16</v>
      </c>
      <c r="H22" s="22">
        <f t="shared" si="4"/>
        <v>93.98</v>
      </c>
      <c r="I22" s="47">
        <f t="shared" si="4"/>
        <v>144.78</v>
      </c>
      <c r="J22" s="22">
        <f t="shared" si="4"/>
        <v>236.21999999999997</v>
      </c>
      <c r="K22" s="47">
        <f t="shared" si="4"/>
        <v>99.060000000000016</v>
      </c>
      <c r="L22" s="22">
        <f t="shared" si="4"/>
        <v>269.24000000000007</v>
      </c>
      <c r="M22" s="48">
        <f t="shared" si="4"/>
        <v>5.08</v>
      </c>
      <c r="N22" s="51"/>
    </row>
    <row r="23" spans="1:14" x14ac:dyDescent="0.2">
      <c r="B23" s="8"/>
      <c r="C23" s="8"/>
      <c r="D23" s="8"/>
      <c r="E23" s="8"/>
      <c r="F23" s="8"/>
      <c r="G23" s="8"/>
      <c r="H23" s="8"/>
      <c r="I23" s="8"/>
      <c r="J23" s="8"/>
      <c r="K23" s="8"/>
      <c r="L23" s="8"/>
      <c r="M23" s="8"/>
    </row>
    <row r="24" spans="1:14" x14ac:dyDescent="0.2">
      <c r="B24" s="8"/>
      <c r="C24" s="8"/>
      <c r="D24" s="8"/>
      <c r="E24" s="8"/>
      <c r="F24" s="8"/>
      <c r="G24" s="8"/>
      <c r="H24" s="8"/>
      <c r="I24" s="8"/>
      <c r="J24" s="8"/>
      <c r="K24" s="8"/>
      <c r="L24" s="8"/>
      <c r="M24" s="8"/>
    </row>
    <row r="25" spans="1:14" x14ac:dyDescent="0.2">
      <c r="B25" s="8"/>
      <c r="C25" s="8"/>
      <c r="D25" s="8"/>
      <c r="E25" s="8"/>
      <c r="F25" s="8"/>
      <c r="G25" s="8"/>
      <c r="H25" s="8"/>
      <c r="I25" s="8"/>
      <c r="J25" s="8"/>
      <c r="K25" s="8"/>
      <c r="L25" s="8"/>
      <c r="M25" s="8"/>
    </row>
    <row r="26" spans="1:14" x14ac:dyDescent="0.2">
      <c r="B26" s="8"/>
      <c r="C26" s="8"/>
      <c r="D26" s="8"/>
      <c r="E26" s="8"/>
      <c r="F26" s="8"/>
      <c r="G26" s="8"/>
      <c r="H26" s="8"/>
      <c r="I26" s="8"/>
      <c r="J26" s="8"/>
      <c r="K26" s="8"/>
      <c r="L26" s="8"/>
      <c r="M26" s="8"/>
    </row>
    <row r="27" spans="1:14" x14ac:dyDescent="0.2">
      <c r="B27" s="8"/>
      <c r="C27" s="8"/>
      <c r="D27" s="8"/>
      <c r="E27" s="8"/>
      <c r="F27" s="8"/>
      <c r="G27" s="8"/>
      <c r="H27" s="8"/>
      <c r="I27" s="8"/>
      <c r="J27" s="8"/>
      <c r="K27" s="8"/>
      <c r="L27" s="8"/>
      <c r="M27" s="8"/>
    </row>
    <row r="28" spans="1:14" x14ac:dyDescent="0.2">
      <c r="B28" s="8"/>
      <c r="C28" s="8"/>
      <c r="D28" s="8"/>
      <c r="E28" s="8"/>
      <c r="F28" s="8"/>
      <c r="G28" s="8"/>
      <c r="H28" s="8"/>
      <c r="I28" s="8"/>
      <c r="J28" s="8"/>
      <c r="K28" s="8"/>
      <c r="L28" s="8"/>
      <c r="M28" s="8"/>
    </row>
    <row r="29" spans="1:14" x14ac:dyDescent="0.2">
      <c r="B29" s="8"/>
      <c r="C29" s="8"/>
      <c r="D29" s="8"/>
      <c r="E29" s="8"/>
      <c r="F29" s="8"/>
      <c r="G29" s="8"/>
      <c r="H29" s="8"/>
      <c r="I29" s="8"/>
      <c r="J29" s="8"/>
      <c r="K29" s="8"/>
      <c r="L29" s="8"/>
      <c r="M29" s="8"/>
    </row>
    <row r="30" spans="1:14" x14ac:dyDescent="0.2">
      <c r="B30" s="8"/>
      <c r="C30" s="8"/>
      <c r="D30" s="8"/>
      <c r="E30" s="8"/>
      <c r="F30" s="8"/>
      <c r="G30" s="8"/>
      <c r="H30" s="8"/>
      <c r="I30" s="8"/>
      <c r="J30" s="8"/>
      <c r="K30" s="8"/>
      <c r="L30" s="8"/>
      <c r="M30" s="8"/>
    </row>
    <row r="31" spans="1:14" x14ac:dyDescent="0.2">
      <c r="B31" s="8"/>
      <c r="C31" s="8"/>
      <c r="D31" s="8"/>
      <c r="E31" s="8"/>
      <c r="F31" s="8"/>
      <c r="G31" s="8"/>
      <c r="H31" s="8"/>
      <c r="I31" s="8"/>
      <c r="J31" s="8"/>
      <c r="K31" s="8"/>
      <c r="L31" s="8"/>
      <c r="M31" s="8"/>
    </row>
    <row r="32" spans="1:14" x14ac:dyDescent="0.2">
      <c r="B32" s="8"/>
      <c r="C32" s="8"/>
      <c r="D32" s="8"/>
      <c r="E32" s="8"/>
      <c r="F32" s="8"/>
      <c r="G32" s="8"/>
      <c r="H32" s="8"/>
      <c r="I32" s="8"/>
      <c r="J32" s="8"/>
      <c r="K32" s="8"/>
      <c r="L32" s="8"/>
      <c r="M32" s="8"/>
    </row>
    <row r="33" spans="2:13" x14ac:dyDescent="0.2">
      <c r="B33" s="8"/>
      <c r="C33" s="8"/>
      <c r="D33" s="8"/>
      <c r="E33" s="8"/>
      <c r="F33" s="8"/>
      <c r="G33" s="8"/>
      <c r="H33" s="8"/>
      <c r="I33" s="8"/>
      <c r="J33" s="8"/>
      <c r="K33" s="8"/>
      <c r="L33" s="8"/>
      <c r="M33" s="8"/>
    </row>
    <row r="34" spans="2:13" x14ac:dyDescent="0.2">
      <c r="B34" s="8"/>
      <c r="C34" s="8"/>
      <c r="D34" s="8"/>
      <c r="E34" s="8"/>
      <c r="F34" s="8"/>
      <c r="G34" s="8"/>
      <c r="H34" s="8"/>
      <c r="I34" s="8"/>
      <c r="J34" s="8"/>
      <c r="K34" s="8"/>
      <c r="L34" s="8"/>
      <c r="M34" s="8"/>
    </row>
    <row r="35" spans="2:13" x14ac:dyDescent="0.2">
      <c r="B35" s="8"/>
      <c r="C35" s="8"/>
      <c r="D35" s="8"/>
      <c r="E35" s="8"/>
      <c r="F35" s="8"/>
      <c r="G35" s="8"/>
      <c r="H35" s="8"/>
      <c r="I35" s="8"/>
      <c r="J35" s="8"/>
      <c r="K35" s="8"/>
      <c r="L35" s="8"/>
      <c r="M35" s="8"/>
    </row>
    <row r="36" spans="2:13" x14ac:dyDescent="0.2">
      <c r="B36" s="8"/>
      <c r="C36" s="8"/>
      <c r="D36" s="8"/>
      <c r="E36" s="8"/>
      <c r="F36" s="8"/>
      <c r="G36" s="8"/>
      <c r="H36" s="8"/>
      <c r="I36" s="8"/>
      <c r="J36" s="8"/>
      <c r="K36" s="8"/>
      <c r="L36" s="8"/>
      <c r="M36" s="8"/>
    </row>
  </sheetData>
  <mergeCells count="2">
    <mergeCell ref="A1:N1"/>
    <mergeCell ref="G2:H2"/>
  </mergeCells>
  <phoneticPr fontId="0" type="noConversion"/>
  <conditionalFormatting sqref="N5:N19">
    <cfRule type="cellIs" dxfId="895" priority="51" stopIfTrue="1" operator="equal">
      <formula>$N$21</formula>
    </cfRule>
    <cfRule type="cellIs" dxfId="894" priority="52" stopIfTrue="1" operator="equal">
      <formula>$N$22</formula>
    </cfRule>
  </conditionalFormatting>
  <conditionalFormatting sqref="B5:B19">
    <cfRule type="top10" dxfId="893" priority="23" bottom="1" rank="1"/>
    <cfRule type="top10" dxfId="892" priority="24" rank="1"/>
  </conditionalFormatting>
  <conditionalFormatting sqref="C5:C19">
    <cfRule type="top10" dxfId="891" priority="21" bottom="1" rank="1"/>
    <cfRule type="top10" dxfId="890" priority="22" rank="1"/>
  </conditionalFormatting>
  <conditionalFormatting sqref="D5:D19">
    <cfRule type="top10" dxfId="889" priority="19" bottom="1" rank="1"/>
    <cfRule type="top10" dxfId="888" priority="20" rank="1"/>
  </conditionalFormatting>
  <conditionalFormatting sqref="E5:E19">
    <cfRule type="top10" dxfId="887" priority="17" bottom="1" rank="1"/>
    <cfRule type="top10" dxfId="886" priority="18" rank="1"/>
  </conditionalFormatting>
  <conditionalFormatting sqref="F5:F19">
    <cfRule type="top10" dxfId="885" priority="15" bottom="1" rank="1"/>
    <cfRule type="top10" dxfId="884" priority="16" rank="1"/>
  </conditionalFormatting>
  <conditionalFormatting sqref="G5:G19">
    <cfRule type="top10" dxfId="883" priority="13" bottom="1" rank="1"/>
    <cfRule type="top10" dxfId="882" priority="14" rank="1"/>
  </conditionalFormatting>
  <conditionalFormatting sqref="H5:H19">
    <cfRule type="top10" dxfId="881" priority="11" bottom="1" rank="1"/>
    <cfRule type="top10" dxfId="880" priority="12" rank="1"/>
  </conditionalFormatting>
  <conditionalFormatting sqref="I5:I19">
    <cfRule type="top10" dxfId="879" priority="9" bottom="1" rank="1"/>
    <cfRule type="top10" dxfId="878" priority="10" rank="1"/>
  </conditionalFormatting>
  <conditionalFormatting sqref="J5:J19">
    <cfRule type="top10" dxfId="877" priority="7" bottom="1" rank="1"/>
    <cfRule type="top10" dxfId="876" priority="8" rank="1"/>
  </conditionalFormatting>
  <conditionalFormatting sqref="K5:K19">
    <cfRule type="top10" dxfId="875" priority="5" bottom="1" rank="1"/>
    <cfRule type="top10" dxfId="874" priority="6" rank="1"/>
  </conditionalFormatting>
  <conditionalFormatting sqref="L5:L19">
    <cfRule type="top10" dxfId="873" priority="3" bottom="1" rank="1"/>
    <cfRule type="top10" dxfId="872" priority="4" rank="1"/>
  </conditionalFormatting>
  <conditionalFormatting sqref="M5:M19">
    <cfRule type="top10" dxfId="871" priority="1" bottom="1" rank="1"/>
    <cfRule type="top10" dxfId="870" priority="2" rank="1"/>
  </conditionalFormatting>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7"/>
  <dimension ref="A1:AJ50"/>
  <sheetViews>
    <sheetView zoomScale="75" zoomScaleNormal="75" workbookViewId="0">
      <pane xSplit="1" ySplit="4" topLeftCell="B6" activePane="bottomRight" state="frozen"/>
      <selection activeCell="C149" sqref="C149:O149"/>
      <selection pane="topRight" activeCell="C149" sqref="C149:O149"/>
      <selection pane="bottomLeft" activeCell="C149" sqref="C149:O149"/>
      <selection pane="bottomRight" activeCell="N29" sqref="N29:N30"/>
    </sheetView>
  </sheetViews>
  <sheetFormatPr defaultRowHeight="12.75" x14ac:dyDescent="0.2"/>
  <cols>
    <col min="1" max="1" width="9.85546875" style="148" bestFit="1" customWidth="1"/>
    <col min="2" max="13" width="7.7109375" style="1" customWidth="1"/>
    <col min="14" max="14" width="9.140625" style="169" bestFit="1" customWidth="1"/>
    <col min="16" max="36" width="9.140625" style="10"/>
  </cols>
  <sheetData>
    <row r="1" spans="1:27" ht="16.5" thickBot="1" x14ac:dyDescent="0.3">
      <c r="A1" s="248" t="s">
        <v>53</v>
      </c>
      <c r="B1" s="249"/>
      <c r="C1" s="249"/>
      <c r="D1" s="249"/>
      <c r="E1" s="250"/>
      <c r="F1" s="250"/>
      <c r="G1" s="250"/>
      <c r="H1" s="250"/>
      <c r="I1" s="250"/>
      <c r="J1" s="250"/>
      <c r="K1" s="250"/>
      <c r="L1" s="250"/>
      <c r="M1" s="250"/>
      <c r="N1" s="251"/>
    </row>
    <row r="2" spans="1:27" ht="13.5" thickBot="1" x14ac:dyDescent="0.25">
      <c r="A2" s="150" t="s">
        <v>148</v>
      </c>
      <c r="B2" s="40" t="s">
        <v>175</v>
      </c>
      <c r="C2" s="37" t="s">
        <v>320</v>
      </c>
      <c r="D2" s="38"/>
      <c r="E2" s="58"/>
      <c r="F2" s="68"/>
      <c r="G2" s="247" t="s">
        <v>80</v>
      </c>
      <c r="H2" s="247"/>
      <c r="I2" s="69"/>
      <c r="J2" s="71"/>
      <c r="K2" s="71"/>
      <c r="L2" s="71"/>
      <c r="M2" s="71"/>
      <c r="N2" s="167"/>
    </row>
    <row r="3" spans="1:27" ht="13.5" thickBot="1" x14ac:dyDescent="0.25">
      <c r="A3" s="151"/>
      <c r="B3" s="41" t="s">
        <v>176</v>
      </c>
      <c r="C3" s="36" t="s">
        <v>321</v>
      </c>
      <c r="D3" s="39"/>
      <c r="E3" s="41" t="s">
        <v>78</v>
      </c>
      <c r="F3" s="65">
        <v>1790</v>
      </c>
      <c r="G3" s="17"/>
      <c r="H3" s="66" t="s">
        <v>81</v>
      </c>
      <c r="I3" s="67">
        <v>545.59199999999998</v>
      </c>
      <c r="J3" s="20"/>
      <c r="K3" s="20"/>
      <c r="L3" s="20"/>
      <c r="M3" s="20"/>
      <c r="N3" s="168"/>
    </row>
    <row r="4" spans="1:27" ht="15.75" thickBot="1" x14ac:dyDescent="0.3">
      <c r="A4" s="149" t="s">
        <v>1</v>
      </c>
      <c r="B4" s="49" t="s">
        <v>2</v>
      </c>
      <c r="C4" s="43" t="s">
        <v>3</v>
      </c>
      <c r="D4" s="49" t="s">
        <v>4</v>
      </c>
      <c r="E4" s="98" t="s">
        <v>5</v>
      </c>
      <c r="F4" s="49" t="s">
        <v>6</v>
      </c>
      <c r="G4" s="43" t="s">
        <v>7</v>
      </c>
      <c r="H4" s="49" t="s">
        <v>8</v>
      </c>
      <c r="I4" s="43" t="s">
        <v>9</v>
      </c>
      <c r="J4" s="49" t="s">
        <v>10</v>
      </c>
      <c r="K4" s="43" t="s">
        <v>11</v>
      </c>
      <c r="L4" s="49" t="s">
        <v>12</v>
      </c>
      <c r="M4" s="45" t="s">
        <v>13</v>
      </c>
      <c r="N4" s="140" t="s">
        <v>582</v>
      </c>
      <c r="O4" s="143" t="s">
        <v>611</v>
      </c>
      <c r="P4" s="56"/>
      <c r="Q4" s="56"/>
      <c r="R4" s="56"/>
      <c r="S4" s="56"/>
      <c r="T4" s="56"/>
      <c r="U4" s="56"/>
      <c r="V4" s="56"/>
      <c r="W4" s="56"/>
      <c r="X4" s="56"/>
      <c r="Y4" s="56"/>
      <c r="Z4" s="56"/>
      <c r="AA4" s="56"/>
    </row>
    <row r="5" spans="1:27" ht="14.25" x14ac:dyDescent="0.2">
      <c r="A5" s="152">
        <v>1998</v>
      </c>
      <c r="B5" s="98" t="s">
        <v>60</v>
      </c>
      <c r="C5" s="98" t="s">
        <v>60</v>
      </c>
      <c r="D5" s="98" t="s">
        <v>60</v>
      </c>
      <c r="E5" s="98" t="s">
        <v>60</v>
      </c>
      <c r="F5" s="98">
        <v>205.73999999999998</v>
      </c>
      <c r="G5" s="98">
        <v>208.28000000000003</v>
      </c>
      <c r="H5" s="98">
        <v>236.22000000000003</v>
      </c>
      <c r="I5" s="98">
        <v>213.36000000000004</v>
      </c>
      <c r="J5" s="98">
        <v>297.18</v>
      </c>
      <c r="K5" s="98">
        <v>259.08</v>
      </c>
      <c r="L5" s="98">
        <v>325.12</v>
      </c>
      <c r="M5" s="98">
        <v>274.32000000000005</v>
      </c>
      <c r="N5" s="176" t="str">
        <f t="shared" ref="N5:N15" si="0">IF(COUNT(B5:M5)=12,SUM(B5:M5),"")</f>
        <v/>
      </c>
      <c r="O5" s="144"/>
      <c r="P5" s="13"/>
    </row>
    <row r="6" spans="1:27" ht="14.25" x14ac:dyDescent="0.2">
      <c r="A6" s="152">
        <v>1999</v>
      </c>
      <c r="B6" s="98">
        <v>106.68000000000004</v>
      </c>
      <c r="C6" s="98">
        <v>93.98</v>
      </c>
      <c r="D6" s="98">
        <v>114.3</v>
      </c>
      <c r="E6" s="98">
        <v>203.20000000000002</v>
      </c>
      <c r="F6" s="98">
        <v>396.24000000000007</v>
      </c>
      <c r="G6" s="98">
        <v>325.12</v>
      </c>
      <c r="H6" s="98">
        <v>220.98000000000002</v>
      </c>
      <c r="I6" s="98">
        <v>441.96000000000004</v>
      </c>
      <c r="J6" s="98">
        <v>485.14</v>
      </c>
      <c r="K6" s="98">
        <v>264.16000000000003</v>
      </c>
      <c r="L6" s="98">
        <v>373.38000000000005</v>
      </c>
      <c r="M6" s="98">
        <v>513.07999999999993</v>
      </c>
      <c r="N6" s="162">
        <f t="shared" si="0"/>
        <v>3538.22</v>
      </c>
      <c r="O6" s="144">
        <f t="shared" ref="O6:O26" si="1">RANK(N6,N$5:N$34,0)</f>
        <v>2</v>
      </c>
      <c r="P6" s="13"/>
    </row>
    <row r="7" spans="1:27" ht="14.25" x14ac:dyDescent="0.2">
      <c r="A7" s="152">
        <v>2000</v>
      </c>
      <c r="B7" s="98">
        <v>160.02000000000001</v>
      </c>
      <c r="C7" s="98">
        <v>127</v>
      </c>
      <c r="D7" s="98">
        <v>35.56</v>
      </c>
      <c r="E7" s="98">
        <v>149.85999999999999</v>
      </c>
      <c r="F7" s="98">
        <v>325.12</v>
      </c>
      <c r="G7" s="98">
        <v>370.84000000000009</v>
      </c>
      <c r="H7" s="98">
        <v>274.32000000000005</v>
      </c>
      <c r="I7" s="98">
        <v>271.78000000000003</v>
      </c>
      <c r="J7" s="98">
        <v>223.52</v>
      </c>
      <c r="K7" s="98">
        <v>271.78000000000003</v>
      </c>
      <c r="L7" s="98">
        <v>226.06</v>
      </c>
      <c r="M7" s="98">
        <v>218.44</v>
      </c>
      <c r="N7" s="162">
        <f t="shared" si="0"/>
        <v>2654.3</v>
      </c>
      <c r="O7" s="144">
        <f t="shared" si="1"/>
        <v>15</v>
      </c>
      <c r="P7" s="13"/>
    </row>
    <row r="8" spans="1:27" ht="14.25" x14ac:dyDescent="0.2">
      <c r="A8" s="152">
        <v>2001</v>
      </c>
      <c r="B8" s="98">
        <v>55.88</v>
      </c>
      <c r="C8" s="98">
        <v>5.08</v>
      </c>
      <c r="D8" s="98">
        <v>43.179999999999993</v>
      </c>
      <c r="E8" s="98">
        <v>50.8</v>
      </c>
      <c r="F8" s="98">
        <v>330.2</v>
      </c>
      <c r="G8" s="98">
        <v>332.74000000000012</v>
      </c>
      <c r="H8" s="98">
        <v>228.6</v>
      </c>
      <c r="I8" s="98">
        <v>256.54000000000002</v>
      </c>
      <c r="J8" s="98">
        <v>213.35999999999999</v>
      </c>
      <c r="K8" s="98">
        <v>530.86</v>
      </c>
      <c r="L8" s="98">
        <v>353.06</v>
      </c>
      <c r="M8" s="98">
        <v>246.37999999999997</v>
      </c>
      <c r="N8" s="162">
        <f t="shared" si="0"/>
        <v>2646.68</v>
      </c>
      <c r="O8" s="144">
        <f t="shared" si="1"/>
        <v>16</v>
      </c>
    </row>
    <row r="9" spans="1:27" ht="14.25" x14ac:dyDescent="0.2">
      <c r="A9" s="152">
        <v>2002</v>
      </c>
      <c r="B9" s="98">
        <v>106.68000000000002</v>
      </c>
      <c r="C9" s="98">
        <v>58.42</v>
      </c>
      <c r="D9" s="98">
        <v>116.84000000000002</v>
      </c>
      <c r="E9" s="98">
        <v>294.64</v>
      </c>
      <c r="F9" s="98">
        <v>203.2</v>
      </c>
      <c r="G9" s="98">
        <v>253.99999999999994</v>
      </c>
      <c r="H9" s="98">
        <v>375.92</v>
      </c>
      <c r="I9" s="98">
        <v>579.12</v>
      </c>
      <c r="J9" s="98">
        <v>345.44000000000005</v>
      </c>
      <c r="K9" s="98">
        <v>342.90000000000003</v>
      </c>
      <c r="L9" s="98">
        <v>403.86</v>
      </c>
      <c r="M9" s="98">
        <v>66.039999999999992</v>
      </c>
      <c r="N9" s="162">
        <f t="shared" si="0"/>
        <v>3147.0600000000004</v>
      </c>
      <c r="O9" s="144">
        <f t="shared" si="1"/>
        <v>7</v>
      </c>
    </row>
    <row r="10" spans="1:27" ht="14.25" x14ac:dyDescent="0.2">
      <c r="A10" s="152">
        <v>2003</v>
      </c>
      <c r="B10" s="98">
        <v>43.179999999999993</v>
      </c>
      <c r="C10" s="98">
        <v>33.020000000000003</v>
      </c>
      <c r="D10" s="98">
        <v>45.72</v>
      </c>
      <c r="E10" s="98">
        <v>73.66</v>
      </c>
      <c r="F10" s="98">
        <v>429.26000000000005</v>
      </c>
      <c r="G10" s="98">
        <v>299.72000000000008</v>
      </c>
      <c r="H10" s="98">
        <v>294.64000000000004</v>
      </c>
      <c r="I10" s="98">
        <v>312.41999999999996</v>
      </c>
      <c r="J10" s="98">
        <v>299.72000000000003</v>
      </c>
      <c r="K10" s="98">
        <v>535.94000000000005</v>
      </c>
      <c r="L10" s="98">
        <v>424.18</v>
      </c>
      <c r="M10" s="98">
        <v>363.22000000000014</v>
      </c>
      <c r="N10" s="162">
        <f t="shared" si="0"/>
        <v>3154.6800000000007</v>
      </c>
      <c r="O10" s="144">
        <f t="shared" si="1"/>
        <v>6</v>
      </c>
    </row>
    <row r="11" spans="1:27" ht="14.25" x14ac:dyDescent="0.2">
      <c r="A11" s="152">
        <v>2004</v>
      </c>
      <c r="B11" s="98">
        <v>91.44</v>
      </c>
      <c r="C11" s="98">
        <v>10.16</v>
      </c>
      <c r="D11" s="98">
        <v>50.8</v>
      </c>
      <c r="E11" s="98">
        <v>175.26</v>
      </c>
      <c r="F11" s="98">
        <v>342.9</v>
      </c>
      <c r="G11" s="98">
        <v>254.00000000000003</v>
      </c>
      <c r="H11" s="98">
        <v>190.49999999999997</v>
      </c>
      <c r="I11" s="98">
        <v>276.86000000000007</v>
      </c>
      <c r="J11" s="98">
        <v>139.70000000000002</v>
      </c>
      <c r="K11" s="98">
        <v>424.18</v>
      </c>
      <c r="L11" s="98">
        <v>350.5200000000001</v>
      </c>
      <c r="M11" s="98">
        <v>83.820000000000036</v>
      </c>
      <c r="N11" s="162">
        <f t="shared" si="0"/>
        <v>2390.1400000000003</v>
      </c>
      <c r="O11" s="144">
        <f t="shared" si="1"/>
        <v>22</v>
      </c>
    </row>
    <row r="12" spans="1:27" ht="14.25" x14ac:dyDescent="0.2">
      <c r="A12" s="152">
        <v>2005</v>
      </c>
      <c r="B12" s="98">
        <v>177.8</v>
      </c>
      <c r="C12" s="98">
        <v>60.959999999999994</v>
      </c>
      <c r="D12" s="98">
        <v>71.120000000000019</v>
      </c>
      <c r="E12" s="98">
        <v>119.38000000000001</v>
      </c>
      <c r="F12" s="98">
        <v>353.06000000000006</v>
      </c>
      <c r="G12" s="98">
        <v>193.04</v>
      </c>
      <c r="H12" s="98">
        <v>236.21999999999997</v>
      </c>
      <c r="I12" s="98">
        <v>228.6</v>
      </c>
      <c r="J12" s="98">
        <v>289.56</v>
      </c>
      <c r="K12" s="98">
        <v>299.71999999999997</v>
      </c>
      <c r="L12" s="98">
        <v>190.50000000000003</v>
      </c>
      <c r="M12" s="98">
        <v>152.4</v>
      </c>
      <c r="N12" s="162">
        <f t="shared" si="0"/>
        <v>2372.36</v>
      </c>
      <c r="O12" s="144">
        <f t="shared" si="1"/>
        <v>23</v>
      </c>
    </row>
    <row r="13" spans="1:27" ht="14.25" x14ac:dyDescent="0.2">
      <c r="A13" s="152">
        <v>2006</v>
      </c>
      <c r="B13" s="98">
        <v>73.660000000000011</v>
      </c>
      <c r="C13" s="98">
        <v>66.039999999999992</v>
      </c>
      <c r="D13" s="98">
        <v>88.899999999999991</v>
      </c>
      <c r="E13" s="98">
        <v>228.60000000000002</v>
      </c>
      <c r="F13" s="98">
        <v>226.06</v>
      </c>
      <c r="G13" s="98">
        <v>193.04</v>
      </c>
      <c r="H13" s="98">
        <v>360.68</v>
      </c>
      <c r="I13" s="98">
        <v>403.86</v>
      </c>
      <c r="J13" s="98">
        <v>279.39999999999998</v>
      </c>
      <c r="K13" s="98">
        <v>198.11999999999998</v>
      </c>
      <c r="L13" s="98">
        <v>624.84</v>
      </c>
      <c r="M13" s="98">
        <v>304.8</v>
      </c>
      <c r="N13" s="162">
        <f t="shared" si="0"/>
        <v>3048.0000000000005</v>
      </c>
      <c r="O13" s="144">
        <f t="shared" si="1"/>
        <v>10</v>
      </c>
    </row>
    <row r="14" spans="1:27" ht="14.25" x14ac:dyDescent="0.2">
      <c r="A14" s="152">
        <v>2007</v>
      </c>
      <c r="B14" s="98">
        <v>17.78</v>
      </c>
      <c r="C14" s="98">
        <v>17.78</v>
      </c>
      <c r="D14" s="98">
        <v>30.479999999999997</v>
      </c>
      <c r="E14" s="98">
        <v>243</v>
      </c>
      <c r="F14" s="98">
        <v>474</v>
      </c>
      <c r="G14" s="98">
        <v>333</v>
      </c>
      <c r="H14" s="98">
        <v>235</v>
      </c>
      <c r="I14" s="98">
        <v>240</v>
      </c>
      <c r="J14" s="98">
        <v>370</v>
      </c>
      <c r="K14" s="98">
        <v>441</v>
      </c>
      <c r="L14" s="98">
        <v>411</v>
      </c>
      <c r="M14" s="98">
        <v>278</v>
      </c>
      <c r="N14" s="162">
        <f t="shared" si="0"/>
        <v>3091.04</v>
      </c>
      <c r="O14" s="144">
        <f t="shared" si="1"/>
        <v>9</v>
      </c>
    </row>
    <row r="15" spans="1:27" ht="14.25" x14ac:dyDescent="0.2">
      <c r="A15" s="152">
        <v>2008</v>
      </c>
      <c r="B15" s="98">
        <v>29</v>
      </c>
      <c r="C15" s="98">
        <v>39</v>
      </c>
      <c r="D15" s="98">
        <v>4</v>
      </c>
      <c r="E15" s="98">
        <v>40</v>
      </c>
      <c r="F15" s="98">
        <v>107</v>
      </c>
      <c r="G15" s="98">
        <v>400</v>
      </c>
      <c r="H15" s="98">
        <v>443</v>
      </c>
      <c r="I15" s="98">
        <v>419</v>
      </c>
      <c r="J15" s="98">
        <v>402</v>
      </c>
      <c r="K15" s="98">
        <v>246</v>
      </c>
      <c r="L15" s="98">
        <v>439</v>
      </c>
      <c r="M15" s="98">
        <v>148</v>
      </c>
      <c r="N15" s="162">
        <f t="shared" si="0"/>
        <v>2716</v>
      </c>
      <c r="O15" s="144">
        <f t="shared" si="1"/>
        <v>13</v>
      </c>
    </row>
    <row r="16" spans="1:27" ht="14.25" x14ac:dyDescent="0.2">
      <c r="A16" s="152">
        <v>2009</v>
      </c>
      <c r="B16" s="98">
        <v>120</v>
      </c>
      <c r="C16" s="98">
        <v>89</v>
      </c>
      <c r="D16" s="98">
        <v>134</v>
      </c>
      <c r="E16" s="98">
        <v>151</v>
      </c>
      <c r="F16" s="98">
        <v>381</v>
      </c>
      <c r="G16" s="98">
        <v>292</v>
      </c>
      <c r="H16" s="98">
        <v>288</v>
      </c>
      <c r="I16" s="98">
        <v>279</v>
      </c>
      <c r="J16" s="98">
        <v>209</v>
      </c>
      <c r="K16" s="98">
        <v>346</v>
      </c>
      <c r="L16" s="98">
        <v>248</v>
      </c>
      <c r="M16" s="98">
        <v>66</v>
      </c>
      <c r="N16" s="162">
        <f t="shared" ref="N16:N26" si="2">IF(COUNT(B16:M16)=12,SUM(B16:M16),"")</f>
        <v>2603</v>
      </c>
      <c r="O16" s="144">
        <f t="shared" si="1"/>
        <v>18</v>
      </c>
    </row>
    <row r="17" spans="1:15" ht="14.25" x14ac:dyDescent="0.2">
      <c r="A17" s="152">
        <v>2010</v>
      </c>
      <c r="B17" s="98">
        <v>42</v>
      </c>
      <c r="C17" s="98">
        <v>79</v>
      </c>
      <c r="D17" s="98">
        <v>94</v>
      </c>
      <c r="E17" s="98">
        <v>56</v>
      </c>
      <c r="F17" s="98">
        <v>278</v>
      </c>
      <c r="G17" s="98">
        <v>247</v>
      </c>
      <c r="H17" s="98">
        <v>344</v>
      </c>
      <c r="I17" s="98">
        <v>281</v>
      </c>
      <c r="J17" s="98">
        <v>251</v>
      </c>
      <c r="K17" s="98">
        <v>248</v>
      </c>
      <c r="L17" s="98">
        <v>530</v>
      </c>
      <c r="M17" s="98">
        <v>705</v>
      </c>
      <c r="N17" s="162">
        <f t="shared" si="2"/>
        <v>3155</v>
      </c>
      <c r="O17" s="144">
        <f t="shared" si="1"/>
        <v>5</v>
      </c>
    </row>
    <row r="18" spans="1:15" ht="14.25" x14ac:dyDescent="0.2">
      <c r="A18" s="152">
        <v>2011</v>
      </c>
      <c r="B18" s="98">
        <v>101</v>
      </c>
      <c r="C18" s="98">
        <v>68</v>
      </c>
      <c r="D18" s="98">
        <v>101</v>
      </c>
      <c r="E18" s="98">
        <v>206</v>
      </c>
      <c r="F18" s="98">
        <v>263</v>
      </c>
      <c r="G18" s="98">
        <v>184</v>
      </c>
      <c r="H18" s="98">
        <v>288</v>
      </c>
      <c r="I18" s="98">
        <v>206</v>
      </c>
      <c r="J18" s="98">
        <v>290</v>
      </c>
      <c r="K18" s="98">
        <v>415</v>
      </c>
      <c r="L18" s="98">
        <v>336</v>
      </c>
      <c r="M18" s="98">
        <v>389</v>
      </c>
      <c r="N18" s="162">
        <f t="shared" si="2"/>
        <v>2847</v>
      </c>
      <c r="O18" s="144">
        <f t="shared" si="1"/>
        <v>11</v>
      </c>
    </row>
    <row r="19" spans="1:15" ht="14.25" x14ac:dyDescent="0.2">
      <c r="A19" s="152">
        <v>2012</v>
      </c>
      <c r="B19" s="98">
        <v>53</v>
      </c>
      <c r="C19" s="98">
        <v>15</v>
      </c>
      <c r="D19" s="98">
        <v>68</v>
      </c>
      <c r="E19" s="98">
        <v>429</v>
      </c>
      <c r="F19" s="98">
        <v>339</v>
      </c>
      <c r="G19" s="98">
        <v>202</v>
      </c>
      <c r="H19" s="98">
        <v>245</v>
      </c>
      <c r="I19" s="98">
        <v>420</v>
      </c>
      <c r="J19" s="98">
        <v>404</v>
      </c>
      <c r="K19" s="98">
        <v>487</v>
      </c>
      <c r="L19" s="98">
        <v>683</v>
      </c>
      <c r="M19" s="98">
        <v>196</v>
      </c>
      <c r="N19" s="162">
        <f t="shared" si="2"/>
        <v>3541</v>
      </c>
      <c r="O19" s="144">
        <f t="shared" si="1"/>
        <v>1</v>
      </c>
    </row>
    <row r="20" spans="1:15" ht="14.25" x14ac:dyDescent="0.2">
      <c r="A20" s="152">
        <v>2013</v>
      </c>
      <c r="B20" s="98">
        <v>6</v>
      </c>
      <c r="C20" s="98">
        <v>59</v>
      </c>
      <c r="D20" s="98">
        <v>148</v>
      </c>
      <c r="E20" s="98">
        <v>75</v>
      </c>
      <c r="F20" s="98">
        <v>404</v>
      </c>
      <c r="G20" s="98">
        <v>194</v>
      </c>
      <c r="H20" s="98">
        <v>205</v>
      </c>
      <c r="I20" s="98">
        <v>272</v>
      </c>
      <c r="J20" s="98">
        <v>376</v>
      </c>
      <c r="K20" s="98">
        <v>356</v>
      </c>
      <c r="L20" s="98">
        <v>334</v>
      </c>
      <c r="M20" s="98">
        <v>253</v>
      </c>
      <c r="N20" s="162">
        <f t="shared" si="2"/>
        <v>2682</v>
      </c>
      <c r="O20" s="144">
        <f t="shared" si="1"/>
        <v>14</v>
      </c>
    </row>
    <row r="21" spans="1:15" ht="14.25" x14ac:dyDescent="0.2">
      <c r="A21" s="152">
        <v>2014</v>
      </c>
      <c r="B21" s="98">
        <v>60</v>
      </c>
      <c r="C21" s="98">
        <v>11</v>
      </c>
      <c r="D21" s="98">
        <v>26</v>
      </c>
      <c r="E21" s="98">
        <v>164</v>
      </c>
      <c r="F21" s="98">
        <v>303</v>
      </c>
      <c r="G21" s="98">
        <v>259</v>
      </c>
      <c r="H21" s="98">
        <v>94</v>
      </c>
      <c r="I21" s="98">
        <v>346</v>
      </c>
      <c r="J21" s="98">
        <v>405</v>
      </c>
      <c r="K21" s="98">
        <v>324</v>
      </c>
      <c r="L21" s="98">
        <v>326</v>
      </c>
      <c r="M21" s="98">
        <v>297</v>
      </c>
      <c r="N21" s="162">
        <f t="shared" si="2"/>
        <v>2615</v>
      </c>
      <c r="O21" s="144">
        <f t="shared" si="1"/>
        <v>17</v>
      </c>
    </row>
    <row r="22" spans="1:15" ht="14.25" x14ac:dyDescent="0.2">
      <c r="A22" s="152">
        <v>2015</v>
      </c>
      <c r="B22" s="98">
        <v>131</v>
      </c>
      <c r="C22" s="98">
        <v>51</v>
      </c>
      <c r="D22" s="98">
        <v>10</v>
      </c>
      <c r="E22" s="98">
        <v>116</v>
      </c>
      <c r="F22" s="98">
        <v>221</v>
      </c>
      <c r="G22" s="98">
        <v>203</v>
      </c>
      <c r="H22" s="98">
        <v>128</v>
      </c>
      <c r="I22" s="98">
        <v>122</v>
      </c>
      <c r="J22" s="98">
        <v>214</v>
      </c>
      <c r="K22" s="98">
        <v>337</v>
      </c>
      <c r="L22" s="98">
        <v>396</v>
      </c>
      <c r="M22" s="98">
        <v>33</v>
      </c>
      <c r="N22" s="162">
        <f t="shared" si="2"/>
        <v>1962</v>
      </c>
      <c r="O22" s="144">
        <f t="shared" si="1"/>
        <v>24</v>
      </c>
    </row>
    <row r="23" spans="1:15" ht="14.25" x14ac:dyDescent="0.2">
      <c r="A23" s="138">
        <v>2016</v>
      </c>
      <c r="B23" s="98">
        <v>27</v>
      </c>
      <c r="C23" s="98">
        <v>45</v>
      </c>
      <c r="D23" s="98">
        <v>14</v>
      </c>
      <c r="E23" s="98">
        <v>24</v>
      </c>
      <c r="F23" s="98">
        <v>241</v>
      </c>
      <c r="G23" s="98">
        <v>272</v>
      </c>
      <c r="H23" s="98">
        <v>223</v>
      </c>
      <c r="I23" s="98">
        <v>259</v>
      </c>
      <c r="J23" s="98">
        <v>275</v>
      </c>
      <c r="K23" s="98">
        <v>451</v>
      </c>
      <c r="L23" s="98">
        <v>423</v>
      </c>
      <c r="M23" s="98">
        <v>149</v>
      </c>
      <c r="N23" s="162">
        <f t="shared" si="2"/>
        <v>2403</v>
      </c>
      <c r="O23" s="144">
        <f t="shared" si="1"/>
        <v>21</v>
      </c>
    </row>
    <row r="24" spans="1:15" ht="14.25" x14ac:dyDescent="0.2">
      <c r="A24" s="138">
        <v>2017</v>
      </c>
      <c r="B24" s="98">
        <v>27</v>
      </c>
      <c r="C24" s="98">
        <v>21</v>
      </c>
      <c r="D24" s="98">
        <v>88</v>
      </c>
      <c r="E24" s="98">
        <v>174</v>
      </c>
      <c r="F24" s="98">
        <v>562</v>
      </c>
      <c r="G24" s="3">
        <v>247</v>
      </c>
      <c r="H24" s="3">
        <v>225</v>
      </c>
      <c r="I24" s="3">
        <v>445</v>
      </c>
      <c r="J24" s="3">
        <v>246</v>
      </c>
      <c r="K24" s="3">
        <v>289</v>
      </c>
      <c r="L24" s="3">
        <v>233</v>
      </c>
      <c r="M24" s="3">
        <v>217</v>
      </c>
      <c r="N24" s="162">
        <f t="shared" si="2"/>
        <v>2774</v>
      </c>
      <c r="O24" s="144">
        <f t="shared" si="1"/>
        <v>12</v>
      </c>
    </row>
    <row r="25" spans="1:15" ht="14.25" x14ac:dyDescent="0.2">
      <c r="A25" s="138">
        <v>2018</v>
      </c>
      <c r="B25" s="98">
        <v>394</v>
      </c>
      <c r="C25" s="98">
        <v>7</v>
      </c>
      <c r="D25" s="98">
        <v>90</v>
      </c>
      <c r="E25" s="170">
        <v>174</v>
      </c>
      <c r="F25" s="98">
        <v>279</v>
      </c>
      <c r="G25" s="3">
        <v>357</v>
      </c>
      <c r="H25" s="3">
        <v>275</v>
      </c>
      <c r="I25" s="3">
        <v>346</v>
      </c>
      <c r="J25" s="3">
        <v>396</v>
      </c>
      <c r="K25" s="3">
        <v>414</v>
      </c>
      <c r="L25" s="3">
        <v>414</v>
      </c>
      <c r="M25" s="3">
        <v>68</v>
      </c>
      <c r="N25" s="162">
        <f t="shared" si="2"/>
        <v>3214</v>
      </c>
      <c r="O25" s="144">
        <f t="shared" si="1"/>
        <v>4</v>
      </c>
    </row>
    <row r="26" spans="1:15" ht="14.25" x14ac:dyDescent="0.2">
      <c r="A26" s="138">
        <v>2019</v>
      </c>
      <c r="B26" s="170">
        <v>30</v>
      </c>
      <c r="C26" s="170">
        <v>11</v>
      </c>
      <c r="D26" s="170">
        <v>15</v>
      </c>
      <c r="E26" s="3">
        <v>124</v>
      </c>
      <c r="F26" s="170">
        <v>301</v>
      </c>
      <c r="G26" s="170">
        <v>204</v>
      </c>
      <c r="H26" s="170">
        <v>187</v>
      </c>
      <c r="I26" s="170">
        <v>333</v>
      </c>
      <c r="J26" s="170">
        <v>404</v>
      </c>
      <c r="K26" s="170">
        <v>368</v>
      </c>
      <c r="L26" s="170">
        <v>278</v>
      </c>
      <c r="M26" s="170">
        <v>162</v>
      </c>
      <c r="N26" s="217">
        <f t="shared" si="2"/>
        <v>2417</v>
      </c>
      <c r="O26" s="144">
        <f t="shared" si="1"/>
        <v>20</v>
      </c>
    </row>
    <row r="27" spans="1:15" ht="14.25" x14ac:dyDescent="0.2">
      <c r="A27" s="138">
        <v>2020</v>
      </c>
      <c r="B27" s="3">
        <v>26</v>
      </c>
      <c r="C27" s="3">
        <v>44</v>
      </c>
      <c r="D27" s="3">
        <v>8</v>
      </c>
      <c r="E27" s="98">
        <v>121</v>
      </c>
      <c r="F27" s="3">
        <v>385</v>
      </c>
      <c r="G27" s="3">
        <v>389</v>
      </c>
      <c r="H27" s="3">
        <v>280</v>
      </c>
      <c r="I27" s="3">
        <v>211</v>
      </c>
      <c r="J27" s="3">
        <v>171</v>
      </c>
      <c r="K27" s="3">
        <v>277</v>
      </c>
      <c r="L27" s="3">
        <v>256</v>
      </c>
      <c r="M27" s="3">
        <v>260</v>
      </c>
      <c r="N27" s="162">
        <f t="shared" ref="N27" si="3">IF(COUNT(B27:M27)=12,SUM(B27:M27),"")</f>
        <v>2428</v>
      </c>
      <c r="O27" s="144">
        <f t="shared" ref="O27" si="4">RANK(N27,N$5:N$34,0)</f>
        <v>19</v>
      </c>
    </row>
    <row r="28" spans="1:15" ht="14.25" x14ac:dyDescent="0.2">
      <c r="A28" s="138">
        <v>2021</v>
      </c>
      <c r="B28" s="3">
        <v>138</v>
      </c>
      <c r="C28" s="3">
        <v>34</v>
      </c>
      <c r="D28" s="3">
        <v>71</v>
      </c>
      <c r="E28" s="3">
        <v>315</v>
      </c>
      <c r="F28" s="3">
        <v>442</v>
      </c>
      <c r="G28" s="3">
        <v>382</v>
      </c>
      <c r="H28" s="3">
        <v>366</v>
      </c>
      <c r="I28" s="3">
        <v>376</v>
      </c>
      <c r="J28" s="3">
        <v>206</v>
      </c>
      <c r="K28" s="3">
        <v>414</v>
      </c>
      <c r="L28" s="3">
        <v>288</v>
      </c>
      <c r="M28" s="3">
        <v>224</v>
      </c>
      <c r="N28" s="162">
        <f t="shared" ref="N28" si="5">IF(COUNT(B28:M28)=12,SUM(B28:M28),"")</f>
        <v>3256</v>
      </c>
      <c r="O28" s="144">
        <f t="shared" ref="O28" si="6">RANK(N28,N$5:N$34,0)</f>
        <v>3</v>
      </c>
    </row>
    <row r="29" spans="1:15" ht="14.25" x14ac:dyDescent="0.2">
      <c r="A29" s="138">
        <v>2022</v>
      </c>
      <c r="B29" s="3">
        <v>32</v>
      </c>
      <c r="C29" s="3">
        <v>38</v>
      </c>
      <c r="D29" s="3">
        <v>222</v>
      </c>
      <c r="E29" s="3">
        <v>330</v>
      </c>
      <c r="F29" s="3">
        <v>157</v>
      </c>
      <c r="G29" s="3">
        <v>366</v>
      </c>
      <c r="H29" s="3">
        <v>384</v>
      </c>
      <c r="I29" s="3">
        <v>395</v>
      </c>
      <c r="J29" s="3">
        <v>424</v>
      </c>
      <c r="K29" s="3">
        <v>353</v>
      </c>
      <c r="L29" s="3">
        <v>364</v>
      </c>
      <c r="M29" s="3">
        <v>60</v>
      </c>
      <c r="N29" s="162">
        <f t="shared" ref="N29:N30" si="7">IF(COUNT(B29:M29)=12,SUM(B29:M29),"")</f>
        <v>3125</v>
      </c>
      <c r="O29" s="144">
        <f t="shared" ref="O29:O30" si="8">RANK(N29,N$5:N$34,0)</f>
        <v>8</v>
      </c>
    </row>
    <row r="30" spans="1:15" ht="14.25" x14ac:dyDescent="0.2">
      <c r="A30" s="138">
        <v>2023</v>
      </c>
      <c r="B30" s="3">
        <v>84</v>
      </c>
      <c r="C30" s="3">
        <v>16</v>
      </c>
      <c r="D30" s="3">
        <v>61</v>
      </c>
      <c r="E30" s="3">
        <v>14</v>
      </c>
      <c r="F30" s="3">
        <v>207</v>
      </c>
      <c r="G30" s="3">
        <v>205</v>
      </c>
      <c r="H30" s="3">
        <v>319</v>
      </c>
      <c r="I30" s="3">
        <v>153</v>
      </c>
      <c r="J30" s="3">
        <v>221</v>
      </c>
      <c r="K30" s="3">
        <v>237</v>
      </c>
      <c r="L30" s="3">
        <v>313</v>
      </c>
      <c r="M30" s="3">
        <v>108</v>
      </c>
      <c r="N30" s="162">
        <f t="shared" si="7"/>
        <v>1938</v>
      </c>
      <c r="O30" s="144">
        <f t="shared" si="8"/>
        <v>25</v>
      </c>
    </row>
    <row r="31" spans="1:15" ht="14.25" x14ac:dyDescent="0.2">
      <c r="A31" s="138">
        <v>2024</v>
      </c>
      <c r="B31" s="3"/>
      <c r="C31" s="3"/>
      <c r="D31" s="3"/>
      <c r="E31" s="98"/>
      <c r="F31" s="3"/>
      <c r="G31" s="3"/>
      <c r="H31" s="3"/>
      <c r="I31" s="3"/>
      <c r="J31" s="3"/>
      <c r="K31" s="3"/>
      <c r="L31" s="3"/>
      <c r="M31" s="3"/>
      <c r="N31" s="162"/>
      <c r="O31" s="144"/>
    </row>
    <row r="32" spans="1:15" ht="14.25" x14ac:dyDescent="0.2">
      <c r="A32" s="138">
        <v>2025</v>
      </c>
      <c r="B32" s="3"/>
      <c r="C32" s="3"/>
      <c r="D32" s="3"/>
      <c r="E32" s="98"/>
      <c r="F32" s="3"/>
      <c r="G32" s="3"/>
      <c r="H32" s="3"/>
      <c r="I32" s="3"/>
      <c r="J32" s="3"/>
      <c r="K32" s="3"/>
      <c r="L32" s="3"/>
      <c r="M32" s="3"/>
      <c r="N32" s="162"/>
      <c r="O32" s="144"/>
    </row>
    <row r="33" spans="1:15" ht="14.25" x14ac:dyDescent="0.2">
      <c r="A33" s="138">
        <v>2026</v>
      </c>
      <c r="B33" s="3"/>
      <c r="C33" s="3"/>
      <c r="D33" s="3"/>
      <c r="E33" s="98"/>
      <c r="F33" s="3"/>
      <c r="G33" s="3"/>
      <c r="H33" s="3"/>
      <c r="I33" s="3"/>
      <c r="J33" s="3"/>
      <c r="K33" s="3"/>
      <c r="L33" s="3"/>
      <c r="M33" s="3"/>
      <c r="N33" s="162"/>
      <c r="O33" s="144"/>
    </row>
    <row r="34" spans="1:15" ht="13.5" thickBot="1" x14ac:dyDescent="0.25">
      <c r="A34" s="153"/>
      <c r="B34" s="98"/>
      <c r="C34" s="98"/>
      <c r="D34" s="98"/>
      <c r="E34" s="98"/>
      <c r="F34" s="98"/>
      <c r="G34" s="98"/>
      <c r="H34" s="98"/>
      <c r="I34" s="98"/>
      <c r="J34" s="98"/>
      <c r="K34" s="98"/>
      <c r="L34" s="98"/>
      <c r="M34" s="98"/>
      <c r="N34" s="177"/>
    </row>
    <row r="35" spans="1:15" x14ac:dyDescent="0.2">
      <c r="A35" s="147" t="s">
        <v>603</v>
      </c>
      <c r="B35" s="105">
        <f>AVERAGE(B5:B34)</f>
        <v>85.324799999999996</v>
      </c>
      <c r="C35" s="105">
        <f>AVERAGE(C5:C34)</f>
        <v>43.977600000000002</v>
      </c>
      <c r="D35" s="105">
        <f t="shared" ref="D35:N35" si="9">AVERAGE(D5:D34)</f>
        <v>70.036000000000001</v>
      </c>
      <c r="E35" s="105">
        <f t="shared" si="9"/>
        <v>162.05600000000001</v>
      </c>
      <c r="F35" s="105">
        <f t="shared" si="9"/>
        <v>313.68384615384616</v>
      </c>
      <c r="G35" s="105">
        <f t="shared" si="9"/>
        <v>275.64538461538461</v>
      </c>
      <c r="H35" s="105">
        <f t="shared" si="9"/>
        <v>267.19538461538463</v>
      </c>
      <c r="I35" s="105">
        <f t="shared" si="9"/>
        <v>311.05769230769232</v>
      </c>
      <c r="J35" s="105">
        <f t="shared" si="9"/>
        <v>301.42384615384617</v>
      </c>
      <c r="K35" s="105">
        <f t="shared" si="9"/>
        <v>351.14384615384614</v>
      </c>
      <c r="L35" s="105">
        <f t="shared" si="9"/>
        <v>367.05846153846153</v>
      </c>
      <c r="M35" s="105">
        <f t="shared" si="9"/>
        <v>224.44230769230768</v>
      </c>
      <c r="N35" s="105">
        <f t="shared" si="9"/>
        <v>2788.7392000000004</v>
      </c>
    </row>
    <row r="36" spans="1:15" x14ac:dyDescent="0.2">
      <c r="A36" s="148" t="s">
        <v>604</v>
      </c>
      <c r="B36" s="3">
        <f>STDEV(B5:B34)</f>
        <v>79.913685786603537</v>
      </c>
      <c r="C36" s="3">
        <f>STDEV(C5:C34)</f>
        <v>31.490268507376481</v>
      </c>
      <c r="D36" s="3">
        <f t="shared" ref="D36:N36" si="10">STDEV(D5:D34)</f>
        <v>51.828371573878329</v>
      </c>
      <c r="E36" s="3">
        <f t="shared" si="10"/>
        <v>103.63102785041423</v>
      </c>
      <c r="F36" s="3">
        <f t="shared" si="10"/>
        <v>104.80514980007132</v>
      </c>
      <c r="G36" s="3">
        <f t="shared" si="10"/>
        <v>72.182246583534337</v>
      </c>
      <c r="H36" s="3">
        <f t="shared" si="10"/>
        <v>80.426745662411065</v>
      </c>
      <c r="I36" s="3">
        <f t="shared" si="10"/>
        <v>103.59010274375416</v>
      </c>
      <c r="J36" s="3">
        <f t="shared" si="10"/>
        <v>91.136832689178846</v>
      </c>
      <c r="K36" s="3">
        <f t="shared" si="10"/>
        <v>92.539509576263598</v>
      </c>
      <c r="L36" s="3">
        <f t="shared" si="10"/>
        <v>114.78213713613476</v>
      </c>
      <c r="M36" s="3">
        <f t="shared" si="10"/>
        <v>151.45220271247805</v>
      </c>
      <c r="N36" s="114">
        <f t="shared" si="10"/>
        <v>431.79779976589089</v>
      </c>
    </row>
    <row r="37" spans="1:15" x14ac:dyDescent="0.2">
      <c r="A37" s="148" t="s">
        <v>605</v>
      </c>
      <c r="B37" s="3">
        <f>B36/B35*100</f>
        <v>93.658216352811309</v>
      </c>
      <c r="C37" s="3">
        <f>C36/C35*100</f>
        <v>71.60524564181874</v>
      </c>
      <c r="D37" s="3">
        <f t="shared" ref="D37:N37" si="11">D36/D35*100</f>
        <v>74.002472405446241</v>
      </c>
      <c r="E37" s="3">
        <f t="shared" si="11"/>
        <v>63.947664912384738</v>
      </c>
      <c r="F37" s="3">
        <f t="shared" si="11"/>
        <v>33.411076497917477</v>
      </c>
      <c r="G37" s="3">
        <f t="shared" si="11"/>
        <v>26.186633483543414</v>
      </c>
      <c r="H37" s="3">
        <f t="shared" si="11"/>
        <v>30.100349891215988</v>
      </c>
      <c r="I37" s="3">
        <f t="shared" si="11"/>
        <v>33.302536894437196</v>
      </c>
      <c r="J37" s="3">
        <f t="shared" si="11"/>
        <v>30.235442169582953</v>
      </c>
      <c r="K37" s="3">
        <f t="shared" si="11"/>
        <v>26.353732406211499</v>
      </c>
      <c r="L37" s="3">
        <f t="shared" si="11"/>
        <v>31.270805379351685</v>
      </c>
      <c r="M37" s="3">
        <f t="shared" si="11"/>
        <v>67.479346594540829</v>
      </c>
      <c r="N37" s="114">
        <f t="shared" si="11"/>
        <v>15.483620690163169</v>
      </c>
    </row>
    <row r="38" spans="1:15" x14ac:dyDescent="0.2">
      <c r="A38" s="148" t="s">
        <v>606</v>
      </c>
      <c r="B38" s="3">
        <f>MIN(B5:B34)</f>
        <v>6</v>
      </c>
      <c r="C38" s="3">
        <f>MIN(C5:C34)</f>
        <v>5.08</v>
      </c>
      <c r="D38" s="3">
        <f t="shared" ref="D38:N38" si="12">MIN(D5:D34)</f>
        <v>4</v>
      </c>
      <c r="E38" s="3">
        <f t="shared" si="12"/>
        <v>14</v>
      </c>
      <c r="F38" s="3">
        <f t="shared" si="12"/>
        <v>107</v>
      </c>
      <c r="G38" s="3">
        <f t="shared" si="12"/>
        <v>184</v>
      </c>
      <c r="H38" s="3">
        <f t="shared" si="12"/>
        <v>94</v>
      </c>
      <c r="I38" s="3">
        <f t="shared" si="12"/>
        <v>122</v>
      </c>
      <c r="J38" s="3">
        <f t="shared" si="12"/>
        <v>139.70000000000002</v>
      </c>
      <c r="K38" s="3">
        <f t="shared" si="12"/>
        <v>198.11999999999998</v>
      </c>
      <c r="L38" s="3">
        <f t="shared" si="12"/>
        <v>190.50000000000003</v>
      </c>
      <c r="M38" s="3">
        <f t="shared" si="12"/>
        <v>33</v>
      </c>
      <c r="N38" s="114">
        <f t="shared" si="12"/>
        <v>1938</v>
      </c>
    </row>
    <row r="39" spans="1:15" x14ac:dyDescent="0.2">
      <c r="A39" s="148" t="s">
        <v>607</v>
      </c>
      <c r="B39" s="15">
        <f>MAX(B5:B34)</f>
        <v>394</v>
      </c>
      <c r="C39" s="15">
        <f>MAX(C5:C34)</f>
        <v>127</v>
      </c>
      <c r="D39" s="15">
        <f t="shared" ref="D39:N39" si="13">MAX(D5:D34)</f>
        <v>222</v>
      </c>
      <c r="E39" s="15">
        <f t="shared" si="13"/>
        <v>429</v>
      </c>
      <c r="F39" s="15">
        <f t="shared" si="13"/>
        <v>562</v>
      </c>
      <c r="G39" s="15">
        <f t="shared" si="13"/>
        <v>400</v>
      </c>
      <c r="H39" s="15">
        <f t="shared" si="13"/>
        <v>443</v>
      </c>
      <c r="I39" s="15">
        <f t="shared" si="13"/>
        <v>579.12</v>
      </c>
      <c r="J39" s="15">
        <f t="shared" si="13"/>
        <v>485.14</v>
      </c>
      <c r="K39" s="15">
        <f t="shared" si="13"/>
        <v>535.94000000000005</v>
      </c>
      <c r="L39" s="15">
        <f t="shared" si="13"/>
        <v>683</v>
      </c>
      <c r="M39" s="15">
        <f t="shared" si="13"/>
        <v>705</v>
      </c>
      <c r="N39" s="164">
        <f t="shared" si="13"/>
        <v>3541</v>
      </c>
    </row>
    <row r="40" spans="1:15" x14ac:dyDescent="0.2">
      <c r="A40" s="148" t="s">
        <v>608</v>
      </c>
      <c r="B40" s="15">
        <f>QUARTILE(B5:B34,1)</f>
        <v>30</v>
      </c>
      <c r="C40" s="15">
        <f>QUARTILE(C5:C34,1)</f>
        <v>16</v>
      </c>
      <c r="D40" s="15">
        <f t="shared" ref="D40:N40" si="14">QUARTILE(D5:D34,1)</f>
        <v>30.479999999999997</v>
      </c>
      <c r="E40" s="15">
        <f t="shared" si="14"/>
        <v>75</v>
      </c>
      <c r="F40" s="15">
        <f t="shared" si="14"/>
        <v>229.79500000000002</v>
      </c>
      <c r="G40" s="15">
        <f t="shared" si="14"/>
        <v>204.25</v>
      </c>
      <c r="H40" s="15">
        <f t="shared" si="14"/>
        <v>223.5</v>
      </c>
      <c r="I40" s="15">
        <f t="shared" si="14"/>
        <v>244.13499999999999</v>
      </c>
      <c r="J40" s="15">
        <f t="shared" si="14"/>
        <v>221.63</v>
      </c>
      <c r="K40" s="15">
        <f t="shared" si="14"/>
        <v>273.08500000000004</v>
      </c>
      <c r="L40" s="15">
        <f t="shared" si="14"/>
        <v>294.25</v>
      </c>
      <c r="M40" s="15">
        <f t="shared" si="14"/>
        <v>118</v>
      </c>
      <c r="N40" s="164">
        <f t="shared" si="14"/>
        <v>2428</v>
      </c>
    </row>
    <row r="41" spans="1:15" x14ac:dyDescent="0.2">
      <c r="A41" s="148" t="s">
        <v>609</v>
      </c>
      <c r="B41" s="15">
        <f>QUARTILE(B5:B34,2)</f>
        <v>60</v>
      </c>
      <c r="C41" s="15">
        <f>QUARTILE(C5:C34,2)</f>
        <v>39</v>
      </c>
      <c r="D41" s="15">
        <f t="shared" ref="D41:N41" si="15">QUARTILE(D5:D34,2)</f>
        <v>68</v>
      </c>
      <c r="E41" s="15">
        <f t="shared" si="15"/>
        <v>151</v>
      </c>
      <c r="F41" s="15">
        <f t="shared" si="15"/>
        <v>314.06</v>
      </c>
      <c r="G41" s="15">
        <f t="shared" si="15"/>
        <v>256.5</v>
      </c>
      <c r="H41" s="15">
        <f t="shared" si="15"/>
        <v>259.66000000000003</v>
      </c>
      <c r="I41" s="15">
        <f t="shared" si="15"/>
        <v>280</v>
      </c>
      <c r="J41" s="15">
        <f t="shared" si="15"/>
        <v>289.77999999999997</v>
      </c>
      <c r="K41" s="15">
        <f t="shared" si="15"/>
        <v>344.45000000000005</v>
      </c>
      <c r="L41" s="15">
        <f t="shared" si="15"/>
        <v>351.79000000000008</v>
      </c>
      <c r="M41" s="15">
        <f t="shared" si="15"/>
        <v>217.72</v>
      </c>
      <c r="N41" s="164">
        <f t="shared" si="15"/>
        <v>2716</v>
      </c>
    </row>
    <row r="42" spans="1:15" x14ac:dyDescent="0.2">
      <c r="A42" s="148" t="s">
        <v>610</v>
      </c>
      <c r="B42" s="15">
        <f>QUARTILE(B5:B34,3)</f>
        <v>106.68000000000004</v>
      </c>
      <c r="C42" s="15">
        <f>QUARTILE(C5:C34,3)</f>
        <v>60.959999999999994</v>
      </c>
      <c r="D42" s="15">
        <f t="shared" ref="D42:N42" si="16">QUARTILE(D5:D34,3)</f>
        <v>94</v>
      </c>
      <c r="E42" s="15">
        <f t="shared" si="16"/>
        <v>206</v>
      </c>
      <c r="F42" s="15">
        <f t="shared" si="16"/>
        <v>384</v>
      </c>
      <c r="G42" s="15">
        <f t="shared" si="16"/>
        <v>332.93500000000006</v>
      </c>
      <c r="H42" s="15">
        <f t="shared" si="16"/>
        <v>312.91000000000003</v>
      </c>
      <c r="I42" s="15">
        <f t="shared" si="16"/>
        <v>390.25</v>
      </c>
      <c r="J42" s="15">
        <f t="shared" si="16"/>
        <v>391</v>
      </c>
      <c r="K42" s="15">
        <f t="shared" si="16"/>
        <v>414.75</v>
      </c>
      <c r="L42" s="15">
        <f t="shared" si="16"/>
        <v>413.25</v>
      </c>
      <c r="M42" s="15">
        <f t="shared" si="16"/>
        <v>277.08000000000004</v>
      </c>
      <c r="N42" s="164">
        <f t="shared" si="16"/>
        <v>3147.0600000000004</v>
      </c>
    </row>
    <row r="43" spans="1:15" x14ac:dyDescent="0.2">
      <c r="A43" s="148" t="s">
        <v>611</v>
      </c>
      <c r="B43" s="10">
        <f>RANK(B30,B5:B34,0)</f>
        <v>11</v>
      </c>
      <c r="C43" s="10">
        <f t="shared" ref="C43:N43" si="17">RANK(C30,C5:C34,0)</f>
        <v>19</v>
      </c>
      <c r="D43" s="10">
        <f t="shared" si="17"/>
        <v>14</v>
      </c>
      <c r="E43" s="10">
        <f t="shared" si="17"/>
        <v>25</v>
      </c>
      <c r="F43" s="10">
        <f t="shared" si="17"/>
        <v>22</v>
      </c>
      <c r="G43" s="10">
        <f t="shared" si="17"/>
        <v>19</v>
      </c>
      <c r="H43" s="10">
        <f t="shared" si="17"/>
        <v>7</v>
      </c>
      <c r="I43" s="10">
        <f t="shared" si="17"/>
        <v>25</v>
      </c>
      <c r="J43" s="10">
        <f t="shared" si="17"/>
        <v>20</v>
      </c>
      <c r="K43" s="10">
        <f t="shared" si="17"/>
        <v>25</v>
      </c>
      <c r="L43" s="10">
        <f t="shared" si="17"/>
        <v>19</v>
      </c>
      <c r="M43" s="10">
        <f t="shared" si="17"/>
        <v>20</v>
      </c>
      <c r="N43" s="142">
        <f t="shared" si="17"/>
        <v>25</v>
      </c>
    </row>
    <row r="44" spans="1:15" x14ac:dyDescent="0.2">
      <c r="A44" s="148" t="s">
        <v>612</v>
      </c>
      <c r="B44" s="10">
        <f>COUNT(B5:B34)</f>
        <v>25</v>
      </c>
      <c r="C44" s="10">
        <f>COUNT(C5:C34)</f>
        <v>25</v>
      </c>
      <c r="D44" s="10">
        <f t="shared" ref="D44:N44" si="18">COUNT(D5:D34)</f>
        <v>25</v>
      </c>
      <c r="E44" s="10">
        <f t="shared" si="18"/>
        <v>25</v>
      </c>
      <c r="F44" s="10">
        <f t="shared" si="18"/>
        <v>26</v>
      </c>
      <c r="G44" s="10">
        <f t="shared" si="18"/>
        <v>26</v>
      </c>
      <c r="H44" s="10">
        <f t="shared" si="18"/>
        <v>26</v>
      </c>
      <c r="I44" s="10">
        <f t="shared" si="18"/>
        <v>26</v>
      </c>
      <c r="J44" s="10">
        <f t="shared" si="18"/>
        <v>26</v>
      </c>
      <c r="K44" s="10">
        <f t="shared" si="18"/>
        <v>26</v>
      </c>
      <c r="L44" s="10">
        <f t="shared" si="18"/>
        <v>26</v>
      </c>
      <c r="M44" s="10">
        <f t="shared" si="18"/>
        <v>26</v>
      </c>
      <c r="N44" s="142">
        <f t="shared" si="18"/>
        <v>25</v>
      </c>
    </row>
    <row r="45" spans="1:15" x14ac:dyDescent="0.2">
      <c r="A45" s="148" t="s">
        <v>614</v>
      </c>
      <c r="B45" s="15">
        <f>B30</f>
        <v>84</v>
      </c>
      <c r="C45" s="15">
        <f>B45+C30</f>
        <v>100</v>
      </c>
      <c r="D45" s="15">
        <f t="shared" ref="D45:M45" si="19">C45+D30</f>
        <v>161</v>
      </c>
      <c r="E45" s="15">
        <f t="shared" si="19"/>
        <v>175</v>
      </c>
      <c r="F45" s="15">
        <f t="shared" si="19"/>
        <v>382</v>
      </c>
      <c r="G45" s="15">
        <f t="shared" si="19"/>
        <v>587</v>
      </c>
      <c r="H45" s="15">
        <f t="shared" si="19"/>
        <v>906</v>
      </c>
      <c r="I45" s="15">
        <f t="shared" si="19"/>
        <v>1059</v>
      </c>
      <c r="J45" s="15">
        <f t="shared" si="19"/>
        <v>1280</v>
      </c>
      <c r="K45" s="15">
        <f t="shared" si="19"/>
        <v>1517</v>
      </c>
      <c r="L45" s="15">
        <f t="shared" si="19"/>
        <v>1830</v>
      </c>
      <c r="M45" s="15">
        <f t="shared" si="19"/>
        <v>1938</v>
      </c>
      <c r="N45" s="10"/>
    </row>
    <row r="46" spans="1:15" x14ac:dyDescent="0.2">
      <c r="A46" s="148" t="s">
        <v>613</v>
      </c>
      <c r="B46" s="15">
        <f>B35</f>
        <v>85.324799999999996</v>
      </c>
      <c r="C46" s="15">
        <f>B46+C35</f>
        <v>129.30240000000001</v>
      </c>
      <c r="D46" s="15">
        <f t="shared" ref="D46:M46" si="20">C46+D35</f>
        <v>199.33840000000001</v>
      </c>
      <c r="E46" s="15">
        <f t="shared" si="20"/>
        <v>361.39440000000002</v>
      </c>
      <c r="F46" s="15">
        <f t="shared" si="20"/>
        <v>675.07824615384618</v>
      </c>
      <c r="G46" s="15">
        <f t="shared" si="20"/>
        <v>950.72363076923079</v>
      </c>
      <c r="H46" s="15">
        <f t="shared" si="20"/>
        <v>1217.9190153846155</v>
      </c>
      <c r="I46" s="15">
        <f t="shared" si="20"/>
        <v>1528.9767076923079</v>
      </c>
      <c r="J46" s="15">
        <f t="shared" si="20"/>
        <v>1830.400553846154</v>
      </c>
      <c r="K46" s="15">
        <f t="shared" si="20"/>
        <v>2181.5444000000002</v>
      </c>
      <c r="L46" s="15">
        <f t="shared" si="20"/>
        <v>2548.6028615384616</v>
      </c>
      <c r="M46" s="15">
        <f t="shared" si="20"/>
        <v>2773.0451692307693</v>
      </c>
      <c r="N46" s="10"/>
    </row>
    <row r="47" spans="1:15" x14ac:dyDescent="0.2">
      <c r="B47" s="8"/>
      <c r="C47" s="8"/>
      <c r="D47" s="8"/>
      <c r="E47" s="8"/>
      <c r="F47" s="8"/>
      <c r="G47" s="8"/>
      <c r="H47" s="8"/>
      <c r="I47" s="8"/>
      <c r="J47" s="8"/>
      <c r="K47" s="8"/>
      <c r="L47" s="8"/>
      <c r="M47" s="8"/>
    </row>
    <row r="48" spans="1:15" x14ac:dyDescent="0.2">
      <c r="B48" s="8"/>
      <c r="C48" s="8"/>
      <c r="D48" s="8"/>
      <c r="E48" s="8"/>
      <c r="F48" s="8"/>
      <c r="G48" s="8"/>
      <c r="H48" s="8"/>
      <c r="I48" s="8"/>
      <c r="J48" s="8"/>
      <c r="K48" s="8"/>
      <c r="L48" s="8"/>
      <c r="M48" s="8"/>
    </row>
    <row r="49" spans="2:13" x14ac:dyDescent="0.2">
      <c r="B49" s="8"/>
      <c r="C49" s="8"/>
      <c r="D49" s="8"/>
      <c r="E49" s="8"/>
      <c r="F49" s="8"/>
      <c r="G49" s="8"/>
      <c r="H49" s="8"/>
      <c r="I49" s="8"/>
      <c r="J49" s="8"/>
      <c r="K49" s="8"/>
      <c r="L49" s="8"/>
      <c r="M49" s="8"/>
    </row>
    <row r="50" spans="2:13" x14ac:dyDescent="0.2">
      <c r="B50" s="8"/>
      <c r="C50" s="8"/>
      <c r="D50" s="8"/>
      <c r="E50" s="8"/>
      <c r="F50" s="8"/>
      <c r="G50" s="8"/>
      <c r="H50" s="8"/>
      <c r="I50" s="8"/>
      <c r="J50" s="8"/>
      <c r="K50" s="8"/>
      <c r="L50" s="8"/>
      <c r="M50" s="8"/>
    </row>
  </sheetData>
  <customSheetViews>
    <customSheetView guid="{5162BB63-DB3B-11D3-AA0A-00104B61DA78}" showRuler="0">
      <pane xSplit="1" ySplit="4" topLeftCell="B102" activePane="bottomRight" state="frozen"/>
      <selection pane="bottomRight" activeCell="B5" sqref="B5"/>
      <pageMargins left="0.75" right="0.75" top="1" bottom="1" header="0.5" footer="0.5"/>
      <headerFooter alignWithMargins="0"/>
    </customSheetView>
  </customSheetViews>
  <mergeCells count="2">
    <mergeCell ref="A1:N1"/>
    <mergeCell ref="G2:H2"/>
  </mergeCells>
  <phoneticPr fontId="0" type="noConversion"/>
  <conditionalFormatting sqref="G34">
    <cfRule type="top10" dxfId="869" priority="109" bottom="1" rank="1"/>
    <cfRule type="top10" dxfId="868" priority="110" rank="1"/>
  </conditionalFormatting>
  <conditionalFormatting sqref="G5:G24 G27:G33">
    <cfRule type="top10" dxfId="867" priority="57" bottom="1" rank="1"/>
    <cfRule type="top10" dxfId="866" priority="58" rank="1"/>
  </conditionalFormatting>
  <conditionalFormatting sqref="H5:H24 H27:H33">
    <cfRule type="top10" dxfId="865" priority="27" bottom="1" rank="1"/>
    <cfRule type="top10" dxfId="864" priority="28" rank="1"/>
  </conditionalFormatting>
  <conditionalFormatting sqref="B5:B34">
    <cfRule type="top10" dxfId="863" priority="41" bottom="1" rank="1"/>
    <cfRule type="top10" dxfId="862" priority="42" rank="1"/>
  </conditionalFormatting>
  <conditionalFormatting sqref="C5:C34">
    <cfRule type="top10" dxfId="861" priority="37" bottom="1" rank="1"/>
    <cfRule type="top10" dxfId="860" priority="38" rank="1"/>
  </conditionalFormatting>
  <conditionalFormatting sqref="D5:D34">
    <cfRule type="top10" dxfId="859" priority="35" bottom="1" rank="1"/>
    <cfRule type="top10" dxfId="858" priority="36" rank="1"/>
  </conditionalFormatting>
  <conditionalFormatting sqref="E4:E34">
    <cfRule type="top10" dxfId="857" priority="33" bottom="1" rank="1"/>
    <cfRule type="top10" dxfId="856" priority="34" rank="1"/>
  </conditionalFormatting>
  <conditionalFormatting sqref="F5:F34">
    <cfRule type="top10" dxfId="855" priority="31" bottom="1" rank="1"/>
    <cfRule type="top10" dxfId="854" priority="32" rank="1"/>
  </conditionalFormatting>
  <conditionalFormatting sqref="H34">
    <cfRule type="top10" dxfId="853" priority="29" bottom="1" rank="1"/>
    <cfRule type="top10" dxfId="852" priority="30" rank="1"/>
  </conditionalFormatting>
  <conditionalFormatting sqref="I34">
    <cfRule type="top10" dxfId="851" priority="25" bottom="1" rank="1"/>
    <cfRule type="top10" dxfId="850" priority="26" rank="1"/>
  </conditionalFormatting>
  <conditionalFormatting sqref="I5:I24 I27:I33">
    <cfRule type="top10" dxfId="849" priority="23" bottom="1" rank="1"/>
    <cfRule type="top10" dxfId="848" priority="24" rank="1"/>
  </conditionalFormatting>
  <conditionalFormatting sqref="J34">
    <cfRule type="top10" dxfId="847" priority="21" bottom="1" rank="1"/>
    <cfRule type="top10" dxfId="846" priority="22" rank="1"/>
  </conditionalFormatting>
  <conditionalFormatting sqref="J5:J24 J27:J33">
    <cfRule type="top10" dxfId="845" priority="19" bottom="1" rank="1"/>
    <cfRule type="top10" dxfId="844" priority="20" rank="1"/>
  </conditionalFormatting>
  <conditionalFormatting sqref="K34">
    <cfRule type="top10" dxfId="843" priority="17" bottom="1" rank="1"/>
    <cfRule type="top10" dxfId="842" priority="18" rank="1"/>
  </conditionalFormatting>
  <conditionalFormatting sqref="K5:K24 K27:K33">
    <cfRule type="top10" dxfId="841" priority="15" bottom="1" rank="1"/>
    <cfRule type="top10" dxfId="840" priority="16" rank="1"/>
  </conditionalFormatting>
  <conditionalFormatting sqref="L34">
    <cfRule type="top10" dxfId="839" priority="13" bottom="1" rank="1"/>
    <cfRule type="top10" dxfId="838" priority="14" rank="1"/>
  </conditionalFormatting>
  <conditionalFormatting sqref="L5:L24 L27:L33">
    <cfRule type="top10" dxfId="837" priority="11" bottom="1" rank="1"/>
    <cfRule type="top10" dxfId="836" priority="12" rank="1"/>
  </conditionalFormatting>
  <conditionalFormatting sqref="M34">
    <cfRule type="top10" dxfId="835" priority="9" bottom="1" rank="1"/>
    <cfRule type="top10" dxfId="834" priority="10" rank="1"/>
  </conditionalFormatting>
  <conditionalFormatting sqref="M5:M24 M27:M33">
    <cfRule type="top10" dxfId="833" priority="7" bottom="1" rank="1"/>
    <cfRule type="top10" dxfId="832" priority="8" rank="1"/>
  </conditionalFormatting>
  <conditionalFormatting sqref="N5:N34">
    <cfRule type="top10" dxfId="831" priority="3" bottom="1" rank="1"/>
    <cfRule type="top10" dxfId="830" priority="4" rank="1"/>
  </conditionalFormatting>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4"/>
  <dimension ref="A1:AJ38"/>
  <sheetViews>
    <sheetView zoomScale="75" zoomScaleNormal="75" workbookViewId="0">
      <pane xSplit="1" ySplit="4" topLeftCell="B5" activePane="bottomRight" state="frozen"/>
      <selection activeCell="B147" sqref="B147"/>
      <selection pane="topRight" activeCell="B147" sqref="B147"/>
      <selection pane="bottomLeft" activeCell="B147" sqref="B147"/>
      <selection pane="bottomRight" activeCell="N20" sqref="N20:N21"/>
    </sheetView>
  </sheetViews>
  <sheetFormatPr defaultRowHeight="12.75" x14ac:dyDescent="0.2"/>
  <cols>
    <col min="1" max="1" width="9.85546875" style="139" bestFit="1" customWidth="1"/>
    <col min="2" max="13" width="7.7109375" customWidth="1"/>
    <col min="14" max="14" width="8.7109375" bestFit="1" customWidth="1"/>
    <col min="16" max="36" width="9.140625" style="10"/>
  </cols>
  <sheetData>
    <row r="1" spans="1:27" ht="16.5" thickBot="1" x14ac:dyDescent="0.3">
      <c r="A1" s="243" t="s">
        <v>82</v>
      </c>
      <c r="B1" s="244"/>
      <c r="C1" s="244"/>
      <c r="D1" s="244"/>
      <c r="E1" s="245"/>
      <c r="F1" s="245"/>
      <c r="G1" s="245"/>
      <c r="H1" s="245"/>
      <c r="I1" s="245"/>
      <c r="J1" s="245"/>
      <c r="K1" s="245"/>
      <c r="L1" s="245"/>
      <c r="M1" s="245"/>
      <c r="N1" s="246"/>
    </row>
    <row r="2" spans="1:27" ht="13.5" thickBot="1" x14ac:dyDescent="0.25">
      <c r="A2" s="135" t="s">
        <v>98</v>
      </c>
      <c r="B2" s="40" t="s">
        <v>175</v>
      </c>
      <c r="C2" s="37"/>
      <c r="D2" s="38"/>
      <c r="E2" s="58"/>
      <c r="F2" s="68"/>
      <c r="G2" s="247" t="s">
        <v>80</v>
      </c>
      <c r="H2" s="247"/>
      <c r="I2" s="69"/>
      <c r="J2" s="69"/>
      <c r="K2" s="69"/>
      <c r="L2" s="69"/>
      <c r="M2" s="69"/>
      <c r="N2" s="70"/>
    </row>
    <row r="3" spans="1:27" ht="13.5" thickBot="1" x14ac:dyDescent="0.25">
      <c r="A3" s="136"/>
      <c r="B3" s="41" t="s">
        <v>176</v>
      </c>
      <c r="C3" s="36"/>
      <c r="D3" s="39"/>
      <c r="E3" s="41" t="s">
        <v>78</v>
      </c>
      <c r="F3" s="65">
        <v>410.1049868766404</v>
      </c>
      <c r="G3" s="17"/>
      <c r="H3" s="66" t="s">
        <v>81</v>
      </c>
      <c r="I3" s="67">
        <v>125</v>
      </c>
      <c r="J3" s="17"/>
      <c r="K3" s="17"/>
      <c r="L3" s="17"/>
      <c r="M3" s="17"/>
      <c r="N3" s="18"/>
    </row>
    <row r="4" spans="1:27" ht="15.75" thickBot="1" x14ac:dyDescent="0.3">
      <c r="A4" s="137" t="s">
        <v>1</v>
      </c>
      <c r="B4" s="49" t="s">
        <v>2</v>
      </c>
      <c r="C4" s="43" t="s">
        <v>3</v>
      </c>
      <c r="D4" s="49" t="s">
        <v>4</v>
      </c>
      <c r="E4" s="43" t="s">
        <v>5</v>
      </c>
      <c r="F4" s="49" t="s">
        <v>6</v>
      </c>
      <c r="G4" s="43" t="s">
        <v>7</v>
      </c>
      <c r="H4" s="49" t="s">
        <v>8</v>
      </c>
      <c r="I4" s="43" t="s">
        <v>9</v>
      </c>
      <c r="J4" s="49" t="s">
        <v>10</v>
      </c>
      <c r="K4" s="43" t="s">
        <v>11</v>
      </c>
      <c r="L4" s="49" t="s">
        <v>12</v>
      </c>
      <c r="M4" s="45" t="s">
        <v>13</v>
      </c>
      <c r="N4" s="35" t="s">
        <v>14</v>
      </c>
      <c r="O4" s="133" t="s">
        <v>611</v>
      </c>
      <c r="P4" s="23"/>
      <c r="Q4" s="23"/>
      <c r="R4" s="23"/>
      <c r="S4" s="23"/>
      <c r="T4" s="23"/>
      <c r="U4" s="23"/>
      <c r="V4" s="23"/>
      <c r="W4" s="23"/>
      <c r="X4" s="23"/>
      <c r="Y4" s="23"/>
      <c r="Z4" s="23"/>
      <c r="AA4" s="23"/>
    </row>
    <row r="5" spans="1:27" ht="14.25" x14ac:dyDescent="0.2">
      <c r="A5" s="138">
        <v>2007</v>
      </c>
      <c r="B5" s="15" t="s">
        <v>60</v>
      </c>
      <c r="C5" s="15" t="s">
        <v>60</v>
      </c>
      <c r="D5" s="15" t="s">
        <v>60</v>
      </c>
      <c r="E5" s="15">
        <v>81</v>
      </c>
      <c r="F5" s="15">
        <v>414</v>
      </c>
      <c r="G5" s="15">
        <v>270</v>
      </c>
      <c r="H5" s="15">
        <v>280</v>
      </c>
      <c r="I5" s="15">
        <v>251</v>
      </c>
      <c r="J5" s="15">
        <v>198</v>
      </c>
      <c r="K5" s="15">
        <v>279</v>
      </c>
      <c r="L5" s="15">
        <v>302</v>
      </c>
      <c r="M5" s="15">
        <v>209</v>
      </c>
      <c r="N5" s="206" t="str">
        <f t="shared" ref="N5:N19" si="0">IF(COUNT(B5:M5)=12,SUM(B5:M5),"")</f>
        <v/>
      </c>
      <c r="O5" s="134"/>
    </row>
    <row r="6" spans="1:27" ht="15" x14ac:dyDescent="0.25">
      <c r="A6" s="138">
        <v>2008</v>
      </c>
      <c r="B6" s="15">
        <v>2</v>
      </c>
      <c r="C6" s="15">
        <v>112</v>
      </c>
      <c r="D6" s="15">
        <v>1</v>
      </c>
      <c r="E6" s="15">
        <v>49</v>
      </c>
      <c r="F6" s="15">
        <v>265</v>
      </c>
      <c r="G6" s="15">
        <v>267</v>
      </c>
      <c r="H6" s="15">
        <v>461</v>
      </c>
      <c r="I6" s="15">
        <v>310</v>
      </c>
      <c r="J6" s="15">
        <v>190</v>
      </c>
      <c r="K6" s="15">
        <v>196</v>
      </c>
      <c r="L6" s="15">
        <v>555</v>
      </c>
      <c r="M6" s="15">
        <v>49</v>
      </c>
      <c r="N6" s="59">
        <f t="shared" si="0"/>
        <v>2457</v>
      </c>
      <c r="O6" s="133">
        <f>RANK(N6,N$3:N$25,0)</f>
        <v>6</v>
      </c>
    </row>
    <row r="7" spans="1:27" ht="15" x14ac:dyDescent="0.25">
      <c r="A7" s="138">
        <v>2009</v>
      </c>
      <c r="B7" s="15">
        <v>20</v>
      </c>
      <c r="C7" s="15">
        <v>16</v>
      </c>
      <c r="D7" s="15">
        <v>6</v>
      </c>
      <c r="E7" s="15">
        <v>8</v>
      </c>
      <c r="F7" s="15">
        <v>268</v>
      </c>
      <c r="G7" s="15">
        <v>261</v>
      </c>
      <c r="H7" s="15">
        <v>126</v>
      </c>
      <c r="I7" s="15">
        <v>171</v>
      </c>
      <c r="J7" s="15">
        <v>91</v>
      </c>
      <c r="K7" s="15">
        <v>203</v>
      </c>
      <c r="L7" s="15">
        <v>288</v>
      </c>
      <c r="M7" s="15">
        <v>27</v>
      </c>
      <c r="N7" s="59">
        <f t="shared" si="0"/>
        <v>1485</v>
      </c>
      <c r="O7" s="133">
        <f t="shared" ref="O7:O19" si="1">RANK(N7,N$3:N$25,0)</f>
        <v>16</v>
      </c>
    </row>
    <row r="8" spans="1:27" ht="15" x14ac:dyDescent="0.25">
      <c r="A8" s="138">
        <v>2010</v>
      </c>
      <c r="B8" s="15">
        <v>9</v>
      </c>
      <c r="C8" s="15">
        <v>9</v>
      </c>
      <c r="D8" s="15">
        <v>8</v>
      </c>
      <c r="E8" s="15">
        <v>183</v>
      </c>
      <c r="F8" s="15">
        <v>189</v>
      </c>
      <c r="G8" s="15">
        <v>392</v>
      </c>
      <c r="H8" s="15">
        <v>472</v>
      </c>
      <c r="I8" s="15">
        <v>336</v>
      </c>
      <c r="J8" s="15">
        <v>141</v>
      </c>
      <c r="K8" s="15">
        <v>476</v>
      </c>
      <c r="L8" s="15">
        <v>480</v>
      </c>
      <c r="M8" s="15">
        <v>536</v>
      </c>
      <c r="N8" s="59">
        <f t="shared" si="0"/>
        <v>3231</v>
      </c>
      <c r="O8" s="133">
        <f t="shared" si="1"/>
        <v>1</v>
      </c>
    </row>
    <row r="9" spans="1:27" ht="15" x14ac:dyDescent="0.25">
      <c r="A9" s="138">
        <v>2011</v>
      </c>
      <c r="B9" s="15">
        <v>82</v>
      </c>
      <c r="C9" s="15">
        <v>44</v>
      </c>
      <c r="D9" s="15">
        <v>36</v>
      </c>
      <c r="E9" s="15">
        <v>41</v>
      </c>
      <c r="F9" s="15">
        <v>281</v>
      </c>
      <c r="G9" s="15">
        <v>413</v>
      </c>
      <c r="H9" s="15">
        <v>299</v>
      </c>
      <c r="I9" s="15">
        <v>258</v>
      </c>
      <c r="J9" s="15">
        <v>325</v>
      </c>
      <c r="K9" s="15">
        <v>356</v>
      </c>
      <c r="L9" s="15">
        <v>630</v>
      </c>
      <c r="M9" s="15">
        <v>303</v>
      </c>
      <c r="N9" s="59">
        <f t="shared" si="0"/>
        <v>3068</v>
      </c>
      <c r="O9" s="133">
        <f t="shared" si="1"/>
        <v>2</v>
      </c>
    </row>
    <row r="10" spans="1:27" ht="15" x14ac:dyDescent="0.25">
      <c r="A10" s="138">
        <v>2012</v>
      </c>
      <c r="B10" s="15">
        <v>4</v>
      </c>
      <c r="C10" s="15">
        <v>2</v>
      </c>
      <c r="D10" s="15">
        <v>5</v>
      </c>
      <c r="E10" s="15">
        <v>280</v>
      </c>
      <c r="F10" s="15">
        <v>359</v>
      </c>
      <c r="G10" s="15">
        <v>226</v>
      </c>
      <c r="H10" s="15">
        <v>146</v>
      </c>
      <c r="I10" s="15">
        <v>273</v>
      </c>
      <c r="J10" s="15">
        <v>243</v>
      </c>
      <c r="K10" s="15">
        <v>348</v>
      </c>
      <c r="L10" s="15">
        <v>282</v>
      </c>
      <c r="M10" s="15">
        <v>116</v>
      </c>
      <c r="N10" s="59">
        <f t="shared" si="0"/>
        <v>2284</v>
      </c>
      <c r="O10" s="133">
        <f t="shared" si="1"/>
        <v>9</v>
      </c>
    </row>
    <row r="11" spans="1:27" ht="15" x14ac:dyDescent="0.25">
      <c r="A11" s="138">
        <v>2013</v>
      </c>
      <c r="B11" s="15">
        <v>0</v>
      </c>
      <c r="C11" s="15">
        <v>2</v>
      </c>
      <c r="D11" s="15">
        <v>4</v>
      </c>
      <c r="E11" s="15">
        <v>106</v>
      </c>
      <c r="F11" s="15">
        <v>434</v>
      </c>
      <c r="G11" s="15">
        <v>232</v>
      </c>
      <c r="H11" s="15">
        <v>275</v>
      </c>
      <c r="I11" s="15">
        <v>339</v>
      </c>
      <c r="J11" s="15">
        <v>287</v>
      </c>
      <c r="K11" s="15">
        <v>388</v>
      </c>
      <c r="L11" s="15">
        <v>146</v>
      </c>
      <c r="M11" s="15">
        <v>127</v>
      </c>
      <c r="N11" s="59">
        <f t="shared" si="0"/>
        <v>2340</v>
      </c>
      <c r="O11" s="133">
        <f t="shared" si="1"/>
        <v>8</v>
      </c>
    </row>
    <row r="12" spans="1:27" ht="15" x14ac:dyDescent="0.25">
      <c r="A12" s="138">
        <v>2014</v>
      </c>
      <c r="B12" s="15">
        <v>18</v>
      </c>
      <c r="C12" s="15">
        <v>0</v>
      </c>
      <c r="D12" s="15">
        <v>34</v>
      </c>
      <c r="E12" s="15">
        <v>44</v>
      </c>
      <c r="F12" s="15">
        <v>248</v>
      </c>
      <c r="G12" s="15">
        <v>356</v>
      </c>
      <c r="H12" s="15">
        <v>124</v>
      </c>
      <c r="I12" s="15">
        <v>152</v>
      </c>
      <c r="J12" s="15">
        <v>368</v>
      </c>
      <c r="K12" s="15">
        <v>241</v>
      </c>
      <c r="L12" s="15">
        <v>253</v>
      </c>
      <c r="M12" s="15">
        <v>262</v>
      </c>
      <c r="N12" s="59">
        <f t="shared" si="0"/>
        <v>2100</v>
      </c>
      <c r="O12" s="133">
        <f t="shared" si="1"/>
        <v>11</v>
      </c>
    </row>
    <row r="13" spans="1:27" ht="15" x14ac:dyDescent="0.25">
      <c r="A13" s="138">
        <v>2015</v>
      </c>
      <c r="B13" s="3">
        <v>5</v>
      </c>
      <c r="C13" s="3">
        <v>0</v>
      </c>
      <c r="D13" s="3">
        <v>11</v>
      </c>
      <c r="E13" s="3">
        <v>80</v>
      </c>
      <c r="F13" s="3">
        <v>155</v>
      </c>
      <c r="G13" s="3">
        <v>144</v>
      </c>
      <c r="H13" s="3">
        <v>134</v>
      </c>
      <c r="I13" s="3">
        <v>190</v>
      </c>
      <c r="J13" s="3">
        <v>574</v>
      </c>
      <c r="K13" s="3">
        <v>351</v>
      </c>
      <c r="L13" s="3">
        <v>240</v>
      </c>
      <c r="M13" s="3">
        <v>28</v>
      </c>
      <c r="N13" s="59">
        <f t="shared" si="0"/>
        <v>1912</v>
      </c>
      <c r="O13" s="133">
        <f t="shared" si="1"/>
        <v>13</v>
      </c>
    </row>
    <row r="14" spans="1:27" ht="15" x14ac:dyDescent="0.25">
      <c r="A14" s="138">
        <v>2016</v>
      </c>
      <c r="B14" s="3">
        <v>0</v>
      </c>
      <c r="C14" s="3">
        <v>1</v>
      </c>
      <c r="D14" s="3">
        <v>0</v>
      </c>
      <c r="E14" s="3">
        <v>186</v>
      </c>
      <c r="F14" s="3">
        <v>358</v>
      </c>
      <c r="G14" s="3">
        <v>342</v>
      </c>
      <c r="H14" s="3">
        <v>265</v>
      </c>
      <c r="I14" s="3">
        <v>217</v>
      </c>
      <c r="J14" s="3">
        <v>298</v>
      </c>
      <c r="K14" s="3">
        <v>352</v>
      </c>
      <c r="L14" s="3">
        <v>817</v>
      </c>
      <c r="M14" s="3">
        <v>108</v>
      </c>
      <c r="N14" s="59">
        <f t="shared" si="0"/>
        <v>2944</v>
      </c>
      <c r="O14" s="133">
        <f t="shared" si="1"/>
        <v>3</v>
      </c>
    </row>
    <row r="15" spans="1:27" ht="15" x14ac:dyDescent="0.25">
      <c r="A15" s="138">
        <v>2017</v>
      </c>
      <c r="B15" s="3">
        <v>4</v>
      </c>
      <c r="C15" s="3">
        <v>0</v>
      </c>
      <c r="D15" s="3">
        <v>2</v>
      </c>
      <c r="E15" s="3">
        <v>208</v>
      </c>
      <c r="F15" s="3">
        <v>262</v>
      </c>
      <c r="G15" s="3">
        <v>103</v>
      </c>
      <c r="H15" s="3">
        <v>312</v>
      </c>
      <c r="I15" s="3">
        <v>331</v>
      </c>
      <c r="J15" s="3">
        <v>305</v>
      </c>
      <c r="K15" s="3">
        <v>284</v>
      </c>
      <c r="L15" s="3">
        <v>252</v>
      </c>
      <c r="M15" s="3">
        <v>173</v>
      </c>
      <c r="N15" s="59">
        <f t="shared" si="0"/>
        <v>2236</v>
      </c>
      <c r="O15" s="133">
        <f t="shared" si="1"/>
        <v>10</v>
      </c>
    </row>
    <row r="16" spans="1:27" ht="15" x14ac:dyDescent="0.25">
      <c r="A16" s="138">
        <v>2018</v>
      </c>
      <c r="B16" s="3">
        <v>80</v>
      </c>
      <c r="C16" s="3">
        <v>0</v>
      </c>
      <c r="D16" s="3">
        <v>6</v>
      </c>
      <c r="E16" s="3">
        <v>159</v>
      </c>
      <c r="F16" s="3">
        <v>218</v>
      </c>
      <c r="G16" s="3">
        <v>483</v>
      </c>
      <c r="H16" s="3">
        <v>395</v>
      </c>
      <c r="I16" s="3">
        <v>340</v>
      </c>
      <c r="J16" s="3">
        <v>158</v>
      </c>
      <c r="K16" s="3">
        <v>315</v>
      </c>
      <c r="L16" s="3">
        <v>169</v>
      </c>
      <c r="M16" s="3">
        <v>26</v>
      </c>
      <c r="N16" s="59">
        <f t="shared" si="0"/>
        <v>2349</v>
      </c>
      <c r="O16" s="133">
        <f t="shared" si="1"/>
        <v>7</v>
      </c>
    </row>
    <row r="17" spans="1:15" ht="15" x14ac:dyDescent="0.25">
      <c r="A17" s="138">
        <v>2019</v>
      </c>
      <c r="B17" s="3">
        <v>5</v>
      </c>
      <c r="C17" s="3">
        <v>0</v>
      </c>
      <c r="D17" s="3">
        <v>0</v>
      </c>
      <c r="E17" s="3">
        <v>8</v>
      </c>
      <c r="F17" s="3">
        <v>335</v>
      </c>
      <c r="G17" s="3">
        <v>244</v>
      </c>
      <c r="H17" s="3">
        <v>425</v>
      </c>
      <c r="I17" s="3">
        <v>260</v>
      </c>
      <c r="J17" s="3">
        <v>154</v>
      </c>
      <c r="K17" s="3">
        <v>198</v>
      </c>
      <c r="L17" s="3">
        <v>146</v>
      </c>
      <c r="M17" s="3">
        <v>88</v>
      </c>
      <c r="N17" s="59">
        <f t="shared" si="0"/>
        <v>1863</v>
      </c>
      <c r="O17" s="133">
        <f t="shared" si="1"/>
        <v>14</v>
      </c>
    </row>
    <row r="18" spans="1:15" ht="15" x14ac:dyDescent="0.25">
      <c r="A18" s="138">
        <v>2020</v>
      </c>
      <c r="B18" s="3">
        <v>9</v>
      </c>
      <c r="C18" s="3">
        <v>0</v>
      </c>
      <c r="D18" s="3">
        <v>1</v>
      </c>
      <c r="E18" s="3">
        <v>208</v>
      </c>
      <c r="F18" s="3">
        <v>186</v>
      </c>
      <c r="G18" s="3">
        <v>271</v>
      </c>
      <c r="H18" s="3">
        <v>125</v>
      </c>
      <c r="I18" s="3">
        <v>231</v>
      </c>
      <c r="J18" s="3">
        <v>319</v>
      </c>
      <c r="K18" s="3">
        <v>285</v>
      </c>
      <c r="L18" s="3">
        <v>220</v>
      </c>
      <c r="M18" s="3">
        <v>75</v>
      </c>
      <c r="N18" s="59">
        <f t="shared" si="0"/>
        <v>1930</v>
      </c>
      <c r="O18" s="133">
        <f t="shared" si="1"/>
        <v>12</v>
      </c>
    </row>
    <row r="19" spans="1:15" ht="15" x14ac:dyDescent="0.25">
      <c r="A19" s="138">
        <v>2021</v>
      </c>
      <c r="B19" s="3">
        <v>21</v>
      </c>
      <c r="C19" s="3">
        <v>1</v>
      </c>
      <c r="D19" s="3">
        <v>36</v>
      </c>
      <c r="E19" s="3">
        <v>97</v>
      </c>
      <c r="F19" s="3">
        <v>173</v>
      </c>
      <c r="G19" s="3">
        <v>404</v>
      </c>
      <c r="H19" s="3">
        <v>221</v>
      </c>
      <c r="I19" s="3">
        <v>465</v>
      </c>
      <c r="J19" s="3">
        <v>405</v>
      </c>
      <c r="K19" s="3">
        <v>352</v>
      </c>
      <c r="L19" s="3">
        <v>282</v>
      </c>
      <c r="M19" s="3">
        <v>158</v>
      </c>
      <c r="N19" s="59">
        <f t="shared" si="0"/>
        <v>2615</v>
      </c>
      <c r="O19" s="133">
        <f t="shared" si="1"/>
        <v>4</v>
      </c>
    </row>
    <row r="20" spans="1:15" ht="15" x14ac:dyDescent="0.25">
      <c r="A20" s="138">
        <v>2022</v>
      </c>
      <c r="B20" s="3">
        <v>8</v>
      </c>
      <c r="C20" s="3">
        <v>8</v>
      </c>
      <c r="D20" s="3">
        <v>30</v>
      </c>
      <c r="E20" s="3">
        <v>337</v>
      </c>
      <c r="F20" s="3">
        <v>286</v>
      </c>
      <c r="G20" s="3">
        <v>219</v>
      </c>
      <c r="H20" s="3">
        <v>343</v>
      </c>
      <c r="I20" s="3">
        <v>413</v>
      </c>
      <c r="J20" s="3">
        <v>260</v>
      </c>
      <c r="K20" s="3">
        <v>370</v>
      </c>
      <c r="L20" s="3">
        <v>334</v>
      </c>
      <c r="M20" s="3">
        <v>7</v>
      </c>
      <c r="N20" s="59">
        <f t="shared" ref="N20:N21" si="2">IF(COUNT(B20:M20)=12,SUM(B20:M20),"")</f>
        <v>2615</v>
      </c>
      <c r="O20" s="133">
        <f t="shared" ref="O20:O21" si="3">RANK(N20,N$3:N$25,0)</f>
        <v>4</v>
      </c>
    </row>
    <row r="21" spans="1:15" ht="15" x14ac:dyDescent="0.25">
      <c r="A21" s="138">
        <v>2023</v>
      </c>
      <c r="B21" s="3">
        <v>4</v>
      </c>
      <c r="C21" s="3">
        <v>0</v>
      </c>
      <c r="D21" s="3">
        <v>9</v>
      </c>
      <c r="E21" s="3">
        <v>7</v>
      </c>
      <c r="F21" s="3">
        <v>230</v>
      </c>
      <c r="G21" s="3">
        <v>142</v>
      </c>
      <c r="H21" s="3">
        <v>233</v>
      </c>
      <c r="I21" s="3">
        <v>178</v>
      </c>
      <c r="J21" s="3">
        <v>198</v>
      </c>
      <c r="K21" s="3">
        <v>228</v>
      </c>
      <c r="L21" s="3">
        <v>263</v>
      </c>
      <c r="M21" s="3">
        <v>47</v>
      </c>
      <c r="N21" s="59">
        <f t="shared" si="2"/>
        <v>1539</v>
      </c>
      <c r="O21" s="133">
        <f t="shared" si="3"/>
        <v>15</v>
      </c>
    </row>
    <row r="22" spans="1:15" x14ac:dyDescent="0.2">
      <c r="A22" s="138">
        <v>2024</v>
      </c>
      <c r="B22" s="5"/>
      <c r="C22" s="5"/>
      <c r="D22" s="5"/>
      <c r="E22" s="5"/>
      <c r="F22" s="5"/>
      <c r="G22" s="5"/>
      <c r="H22" s="5"/>
      <c r="I22" s="5"/>
      <c r="J22" s="5"/>
      <c r="K22" s="5"/>
      <c r="L22" s="5"/>
      <c r="M22" s="5"/>
      <c r="N22" s="59"/>
    </row>
    <row r="23" spans="1:15" x14ac:dyDescent="0.2">
      <c r="A23" s="138">
        <v>2025</v>
      </c>
      <c r="B23" s="5"/>
      <c r="C23" s="5"/>
      <c r="D23" s="5"/>
      <c r="E23" s="5"/>
      <c r="F23" s="5"/>
      <c r="G23" s="5"/>
      <c r="H23" s="5"/>
      <c r="I23" s="5"/>
      <c r="J23" s="5"/>
      <c r="K23" s="5"/>
      <c r="L23" s="5"/>
      <c r="M23" s="5"/>
      <c r="N23" s="59"/>
    </row>
    <row r="24" spans="1:15" x14ac:dyDescent="0.2">
      <c r="A24" s="138">
        <v>2026</v>
      </c>
      <c r="B24" s="5"/>
      <c r="C24" s="5"/>
      <c r="D24" s="5"/>
      <c r="E24" s="5"/>
      <c r="F24" s="5"/>
      <c r="G24" s="5"/>
      <c r="H24" s="5"/>
      <c r="I24" s="5"/>
      <c r="J24" s="5"/>
      <c r="K24" s="5"/>
      <c r="L24" s="5"/>
      <c r="M24" s="5"/>
      <c r="N24" s="59"/>
    </row>
    <row r="25" spans="1:15" ht="13.5" thickBot="1" x14ac:dyDescent="0.25">
      <c r="A25" s="146"/>
      <c r="B25" s="22"/>
      <c r="C25" s="22"/>
      <c r="D25" s="22"/>
      <c r="E25" s="22"/>
      <c r="F25" s="22"/>
      <c r="G25" s="22"/>
      <c r="H25" s="22"/>
      <c r="I25" s="22"/>
      <c r="J25" s="22"/>
      <c r="K25" s="22"/>
      <c r="L25" s="22"/>
      <c r="M25" s="22"/>
      <c r="N25" s="59"/>
    </row>
    <row r="26" spans="1:15" x14ac:dyDescent="0.2">
      <c r="A26" s="185" t="s">
        <v>48</v>
      </c>
      <c r="B26" s="104">
        <f t="shared" ref="B26:N26" si="4">AVERAGE(B5:B25)</f>
        <v>16.9375</v>
      </c>
      <c r="C26" s="105">
        <f t="shared" si="4"/>
        <v>12.1875</v>
      </c>
      <c r="D26" s="105">
        <f t="shared" si="4"/>
        <v>11.8125</v>
      </c>
      <c r="E26" s="105">
        <f t="shared" si="4"/>
        <v>122.47058823529412</v>
      </c>
      <c r="F26" s="105">
        <f t="shared" si="4"/>
        <v>274.1764705882353</v>
      </c>
      <c r="G26" s="105">
        <f t="shared" si="4"/>
        <v>280.52941176470586</v>
      </c>
      <c r="H26" s="105">
        <f t="shared" si="4"/>
        <v>272.70588235294116</v>
      </c>
      <c r="I26" s="105">
        <f t="shared" si="4"/>
        <v>277.35294117647061</v>
      </c>
      <c r="J26" s="105">
        <f t="shared" si="4"/>
        <v>265.52941176470586</v>
      </c>
      <c r="K26" s="105">
        <f t="shared" si="4"/>
        <v>307.1764705882353</v>
      </c>
      <c r="L26" s="105">
        <f t="shared" si="4"/>
        <v>332.88235294117646</v>
      </c>
      <c r="M26" s="106">
        <f t="shared" si="4"/>
        <v>137.58823529411765</v>
      </c>
      <c r="N26" s="107">
        <f t="shared" si="4"/>
        <v>2310.5</v>
      </c>
    </row>
    <row r="27" spans="1:15" x14ac:dyDescent="0.2">
      <c r="A27" s="148" t="s">
        <v>604</v>
      </c>
      <c r="B27" s="3">
        <f>STDEV(B5:B25)+_xlfn.STDEV.P(B26)</f>
        <v>25.854641749596919</v>
      </c>
      <c r="C27" s="3">
        <f>STDEV(C5:C25)+_xlfn.STDEV.P(C26)</f>
        <v>28.884179637533993</v>
      </c>
      <c r="D27" s="3">
        <f t="shared" ref="D27:M27" si="5">STDEV(D5:D25)</f>
        <v>13.663668370292559</v>
      </c>
      <c r="E27" s="3">
        <f t="shared" si="5"/>
        <v>98.957135699667219</v>
      </c>
      <c r="F27" s="3">
        <f t="shared" si="5"/>
        <v>82.437275620708732</v>
      </c>
      <c r="G27" s="3">
        <f t="shared" si="5"/>
        <v>104.95541770619728</v>
      </c>
      <c r="H27" s="3">
        <f t="shared" si="5"/>
        <v>118.74698138578219</v>
      </c>
      <c r="I27" s="3">
        <f t="shared" si="5"/>
        <v>86.756081326088179</v>
      </c>
      <c r="J27" s="3">
        <f t="shared" si="5"/>
        <v>117.23593606860632</v>
      </c>
      <c r="K27" s="3">
        <f t="shared" si="5"/>
        <v>77.715213515531815</v>
      </c>
      <c r="L27" s="3">
        <f t="shared" si="5"/>
        <v>183.31321636509915</v>
      </c>
      <c r="M27" s="3">
        <f t="shared" si="5"/>
        <v>133.69043478477124</v>
      </c>
      <c r="N27" s="101">
        <f>STDEV(N5:N25)</f>
        <v>507.46218249901801</v>
      </c>
    </row>
    <row r="28" spans="1:15" x14ac:dyDescent="0.2">
      <c r="A28" s="148" t="s">
        <v>605</v>
      </c>
      <c r="B28" s="3">
        <f>B27/B26*100</f>
        <v>152.64733136293384</v>
      </c>
      <c r="C28" s="3">
        <f>C27/C26*100</f>
        <v>236.99839702591996</v>
      </c>
      <c r="D28" s="3">
        <f t="shared" ref="D28:M28" si="6">D27/D26*100</f>
        <v>115.67126662681531</v>
      </c>
      <c r="E28" s="3">
        <f t="shared" si="6"/>
        <v>80.800735201457385</v>
      </c>
      <c r="F28" s="3">
        <f t="shared" si="6"/>
        <v>30.067232043596832</v>
      </c>
      <c r="G28" s="3">
        <f t="shared" si="6"/>
        <v>37.413338247124216</v>
      </c>
      <c r="H28" s="3">
        <f t="shared" si="6"/>
        <v>43.543975055183296</v>
      </c>
      <c r="I28" s="3">
        <f t="shared" si="6"/>
        <v>31.280029322237517</v>
      </c>
      <c r="J28" s="3">
        <f t="shared" si="6"/>
        <v>44.151770340414437</v>
      </c>
      <c r="K28" s="3">
        <f t="shared" si="6"/>
        <v>25.299858861816176</v>
      </c>
      <c r="L28" s="3">
        <f t="shared" si="6"/>
        <v>55.068469309183342</v>
      </c>
      <c r="M28" s="3">
        <f t="shared" si="6"/>
        <v>97.167053926511798</v>
      </c>
      <c r="N28" s="101">
        <f>N27/N26*100</f>
        <v>21.963305886129323</v>
      </c>
    </row>
    <row r="29" spans="1:15" x14ac:dyDescent="0.2">
      <c r="A29" s="148" t="s">
        <v>606</v>
      </c>
      <c r="B29">
        <f t="shared" ref="B29:C29" si="7">MIN(B5:B25)</f>
        <v>0</v>
      </c>
      <c r="C29">
        <f t="shared" si="7"/>
        <v>0</v>
      </c>
      <c r="D29">
        <f>MIN(D5:D25)</f>
        <v>0</v>
      </c>
      <c r="E29">
        <f t="shared" ref="E29:N29" si="8">MIN(E5:E25)</f>
        <v>7</v>
      </c>
      <c r="F29">
        <f t="shared" si="8"/>
        <v>155</v>
      </c>
      <c r="G29">
        <f t="shared" si="8"/>
        <v>103</v>
      </c>
      <c r="H29">
        <f t="shared" si="8"/>
        <v>124</v>
      </c>
      <c r="I29">
        <f t="shared" si="8"/>
        <v>152</v>
      </c>
      <c r="J29">
        <f t="shared" si="8"/>
        <v>91</v>
      </c>
      <c r="K29">
        <f t="shared" si="8"/>
        <v>196</v>
      </c>
      <c r="L29">
        <f t="shared" si="8"/>
        <v>146</v>
      </c>
      <c r="M29">
        <f t="shared" si="8"/>
        <v>7</v>
      </c>
      <c r="N29" s="131">
        <f t="shared" si="8"/>
        <v>1485</v>
      </c>
    </row>
    <row r="30" spans="1:15" x14ac:dyDescent="0.2">
      <c r="A30" s="148" t="s">
        <v>607</v>
      </c>
      <c r="B30">
        <f>MAX(B5:B25)</f>
        <v>82</v>
      </c>
      <c r="C30">
        <f t="shared" ref="C30:N30" si="9">MAX(C5:C25)</f>
        <v>112</v>
      </c>
      <c r="D30">
        <f t="shared" si="9"/>
        <v>36</v>
      </c>
      <c r="E30">
        <f t="shared" si="9"/>
        <v>337</v>
      </c>
      <c r="F30">
        <f t="shared" si="9"/>
        <v>434</v>
      </c>
      <c r="G30">
        <f t="shared" si="9"/>
        <v>483</v>
      </c>
      <c r="H30">
        <f t="shared" si="9"/>
        <v>472</v>
      </c>
      <c r="I30">
        <f t="shared" si="9"/>
        <v>465</v>
      </c>
      <c r="J30">
        <f t="shared" si="9"/>
        <v>574</v>
      </c>
      <c r="K30">
        <f t="shared" si="9"/>
        <v>476</v>
      </c>
      <c r="L30">
        <f t="shared" si="9"/>
        <v>817</v>
      </c>
      <c r="M30">
        <f t="shared" si="9"/>
        <v>536</v>
      </c>
      <c r="N30" s="166">
        <f t="shared" si="9"/>
        <v>3231</v>
      </c>
    </row>
    <row r="31" spans="1:15" x14ac:dyDescent="0.2">
      <c r="A31" s="148" t="s">
        <v>608</v>
      </c>
      <c r="B31">
        <f>QUARTILE(B5:B25,1)</f>
        <v>4</v>
      </c>
      <c r="C31">
        <f t="shared" ref="C31:N31" si="10">QUARTILE(C5:C25,1)</f>
        <v>0</v>
      </c>
      <c r="D31">
        <f t="shared" si="10"/>
        <v>1.75</v>
      </c>
      <c r="E31" s="5">
        <f t="shared" si="10"/>
        <v>44</v>
      </c>
      <c r="F31" s="5">
        <f t="shared" si="10"/>
        <v>218</v>
      </c>
      <c r="G31" s="5">
        <f t="shared" si="10"/>
        <v>226</v>
      </c>
      <c r="H31" s="5">
        <f t="shared" si="10"/>
        <v>146</v>
      </c>
      <c r="I31" s="5">
        <f t="shared" si="10"/>
        <v>217</v>
      </c>
      <c r="J31" s="5">
        <f t="shared" si="10"/>
        <v>190</v>
      </c>
      <c r="K31" s="5">
        <f t="shared" si="10"/>
        <v>241</v>
      </c>
      <c r="L31" s="5">
        <f t="shared" si="10"/>
        <v>240</v>
      </c>
      <c r="M31" s="5">
        <f t="shared" si="10"/>
        <v>47</v>
      </c>
      <c r="N31" s="131">
        <f t="shared" si="10"/>
        <v>1925.5</v>
      </c>
    </row>
    <row r="32" spans="1:15" x14ac:dyDescent="0.2">
      <c r="A32" s="148" t="s">
        <v>609</v>
      </c>
      <c r="B32" s="5">
        <f>QUARTILE(B5:B25,2)</f>
        <v>6.5</v>
      </c>
      <c r="C32" s="5">
        <f t="shared" ref="C32:N32" si="11">QUARTILE(C5:C25,2)</f>
        <v>1</v>
      </c>
      <c r="D32" s="5">
        <f t="shared" si="11"/>
        <v>6</v>
      </c>
      <c r="E32" s="5">
        <f t="shared" si="11"/>
        <v>97</v>
      </c>
      <c r="F32" s="5">
        <f t="shared" si="11"/>
        <v>265</v>
      </c>
      <c r="G32" s="5">
        <f t="shared" si="11"/>
        <v>267</v>
      </c>
      <c r="H32" s="5">
        <f t="shared" si="11"/>
        <v>275</v>
      </c>
      <c r="I32" s="5">
        <f t="shared" si="11"/>
        <v>260</v>
      </c>
      <c r="J32" s="5">
        <f t="shared" si="11"/>
        <v>260</v>
      </c>
      <c r="K32" s="5">
        <f t="shared" si="11"/>
        <v>315</v>
      </c>
      <c r="L32" s="5">
        <f t="shared" si="11"/>
        <v>282</v>
      </c>
      <c r="M32" s="5">
        <f t="shared" si="11"/>
        <v>108</v>
      </c>
      <c r="N32" s="131">
        <f t="shared" si="11"/>
        <v>2312</v>
      </c>
    </row>
    <row r="33" spans="1:14" x14ac:dyDescent="0.2">
      <c r="A33" s="148" t="s">
        <v>610</v>
      </c>
      <c r="B33">
        <f>QUARTILE(B5:B25,3)</f>
        <v>18.5</v>
      </c>
      <c r="C33">
        <f t="shared" ref="C33:N33" si="12">QUARTILE(C5:C25,3)</f>
        <v>8.25</v>
      </c>
      <c r="D33">
        <f t="shared" si="12"/>
        <v>15.75</v>
      </c>
      <c r="E33" s="5">
        <f t="shared" si="12"/>
        <v>186</v>
      </c>
      <c r="F33" s="5">
        <f t="shared" si="12"/>
        <v>335</v>
      </c>
      <c r="G33" s="5">
        <f t="shared" si="12"/>
        <v>356</v>
      </c>
      <c r="H33" s="5">
        <f t="shared" si="12"/>
        <v>343</v>
      </c>
      <c r="I33" s="5">
        <f t="shared" si="12"/>
        <v>336</v>
      </c>
      <c r="J33" s="5">
        <f t="shared" si="12"/>
        <v>319</v>
      </c>
      <c r="K33" s="5">
        <f t="shared" si="12"/>
        <v>352</v>
      </c>
      <c r="L33" s="5">
        <f t="shared" si="12"/>
        <v>334</v>
      </c>
      <c r="M33" s="5">
        <f t="shared" si="12"/>
        <v>173</v>
      </c>
      <c r="N33" s="131">
        <f t="shared" si="12"/>
        <v>2615</v>
      </c>
    </row>
    <row r="34" spans="1:14" x14ac:dyDescent="0.2">
      <c r="A34" s="148" t="s">
        <v>611</v>
      </c>
      <c r="B34">
        <f>RANK(B21,B5:B25,0)</f>
        <v>11</v>
      </c>
      <c r="C34">
        <f t="shared" ref="C34:N34" si="13">RANK(C21,C5:C25,0)</f>
        <v>10</v>
      </c>
      <c r="D34">
        <f t="shared" si="13"/>
        <v>6</v>
      </c>
      <c r="E34">
        <f t="shared" si="13"/>
        <v>17</v>
      </c>
      <c r="F34">
        <f t="shared" si="13"/>
        <v>12</v>
      </c>
      <c r="G34">
        <f t="shared" si="13"/>
        <v>16</v>
      </c>
      <c r="H34">
        <f t="shared" si="13"/>
        <v>11</v>
      </c>
      <c r="I34">
        <f t="shared" si="13"/>
        <v>15</v>
      </c>
      <c r="J34">
        <f t="shared" si="13"/>
        <v>11</v>
      </c>
      <c r="K34">
        <f t="shared" si="13"/>
        <v>14</v>
      </c>
      <c r="L34">
        <f t="shared" si="13"/>
        <v>10</v>
      </c>
      <c r="M34">
        <f t="shared" si="13"/>
        <v>13</v>
      </c>
      <c r="N34" s="131">
        <f t="shared" si="13"/>
        <v>15</v>
      </c>
    </row>
    <row r="35" spans="1:14" x14ac:dyDescent="0.2">
      <c r="A35" s="148" t="s">
        <v>612</v>
      </c>
      <c r="B35">
        <f>COUNT(B5:B25)</f>
        <v>16</v>
      </c>
      <c r="C35">
        <f t="shared" ref="C35:N35" si="14">COUNT(C5:C25)</f>
        <v>16</v>
      </c>
      <c r="D35">
        <f t="shared" si="14"/>
        <v>16</v>
      </c>
      <c r="E35">
        <f t="shared" si="14"/>
        <v>17</v>
      </c>
      <c r="F35">
        <f t="shared" si="14"/>
        <v>17</v>
      </c>
      <c r="G35">
        <f t="shared" si="14"/>
        <v>17</v>
      </c>
      <c r="H35">
        <f t="shared" si="14"/>
        <v>17</v>
      </c>
      <c r="I35">
        <f t="shared" si="14"/>
        <v>17</v>
      </c>
      <c r="J35">
        <f t="shared" si="14"/>
        <v>17</v>
      </c>
      <c r="K35">
        <f t="shared" si="14"/>
        <v>17</v>
      </c>
      <c r="L35">
        <f t="shared" si="14"/>
        <v>17</v>
      </c>
      <c r="M35">
        <f t="shared" si="14"/>
        <v>17</v>
      </c>
      <c r="N35" s="131">
        <f t="shared" si="14"/>
        <v>16</v>
      </c>
    </row>
    <row r="36" spans="1:14" x14ac:dyDescent="0.2">
      <c r="A36" s="148" t="s">
        <v>614</v>
      </c>
      <c r="B36" s="5">
        <f>B21</f>
        <v>4</v>
      </c>
      <c r="C36" s="5">
        <f>B36+C21</f>
        <v>4</v>
      </c>
      <c r="D36" s="5">
        <f t="shared" ref="D36:M36" si="15">C36+D21</f>
        <v>13</v>
      </c>
      <c r="E36" s="5">
        <f t="shared" si="15"/>
        <v>20</v>
      </c>
      <c r="F36" s="5">
        <f t="shared" si="15"/>
        <v>250</v>
      </c>
      <c r="G36" s="5">
        <f t="shared" si="15"/>
        <v>392</v>
      </c>
      <c r="H36" s="5">
        <f t="shared" si="15"/>
        <v>625</v>
      </c>
      <c r="I36" s="5">
        <f t="shared" si="15"/>
        <v>803</v>
      </c>
      <c r="J36" s="5">
        <f t="shared" si="15"/>
        <v>1001</v>
      </c>
      <c r="K36" s="5">
        <f t="shared" si="15"/>
        <v>1229</v>
      </c>
      <c r="L36" s="5">
        <f t="shared" si="15"/>
        <v>1492</v>
      </c>
      <c r="M36" s="5">
        <f t="shared" si="15"/>
        <v>1539</v>
      </c>
      <c r="N36" s="131"/>
    </row>
    <row r="37" spans="1:14" x14ac:dyDescent="0.2">
      <c r="A37" s="148" t="s">
        <v>613</v>
      </c>
      <c r="B37" s="3">
        <f>B26</f>
        <v>16.9375</v>
      </c>
      <c r="C37" s="3">
        <f>B37+C26</f>
        <v>29.125</v>
      </c>
      <c r="D37" s="3">
        <f t="shared" ref="D37:M37" si="16">C37+D26</f>
        <v>40.9375</v>
      </c>
      <c r="E37" s="3">
        <f t="shared" si="16"/>
        <v>163.40808823529412</v>
      </c>
      <c r="F37" s="3">
        <f t="shared" si="16"/>
        <v>437.58455882352939</v>
      </c>
      <c r="G37" s="3">
        <f t="shared" si="16"/>
        <v>718.11397058823525</v>
      </c>
      <c r="H37" s="3">
        <f t="shared" si="16"/>
        <v>990.81985294117635</v>
      </c>
      <c r="I37" s="3">
        <f t="shared" si="16"/>
        <v>1268.1727941176468</v>
      </c>
      <c r="J37" s="3">
        <f t="shared" si="16"/>
        <v>1533.7022058823527</v>
      </c>
      <c r="K37" s="3">
        <f t="shared" si="16"/>
        <v>1840.8786764705881</v>
      </c>
      <c r="L37" s="3">
        <f t="shared" si="16"/>
        <v>2173.7610294117644</v>
      </c>
      <c r="M37" s="3">
        <f t="shared" si="16"/>
        <v>2311.349264705882</v>
      </c>
      <c r="N37" s="131"/>
    </row>
    <row r="38" spans="1:14" x14ac:dyDescent="0.2">
      <c r="N38" s="131"/>
    </row>
  </sheetData>
  <mergeCells count="2">
    <mergeCell ref="A1:N1"/>
    <mergeCell ref="G2:H2"/>
  </mergeCells>
  <phoneticPr fontId="7" type="noConversion"/>
  <conditionalFormatting sqref="B16:B25 B5:B14">
    <cfRule type="top10" dxfId="2823" priority="27" bottom="1" rank="1"/>
    <cfRule type="top10" dxfId="2822" priority="28" rank="1"/>
  </conditionalFormatting>
  <conditionalFormatting sqref="C5:C11 C16:C25 C13:C14">
    <cfRule type="top10" dxfId="2821" priority="25" bottom="1" rank="1"/>
    <cfRule type="top10" dxfId="2820" priority="26" rank="1"/>
  </conditionalFormatting>
  <conditionalFormatting sqref="D5:D11 D16:D25 D13:D14">
    <cfRule type="top10" dxfId="2819" priority="23" bottom="1" rank="1"/>
    <cfRule type="top10" dxfId="2818" priority="24" rank="1"/>
  </conditionalFormatting>
  <conditionalFormatting sqref="E5:E11 E16:E25 E13:E14">
    <cfRule type="top10" dxfId="2817" priority="21" bottom="1" rank="1"/>
    <cfRule type="top10" dxfId="2816" priority="22" rank="1"/>
  </conditionalFormatting>
  <conditionalFormatting sqref="F5:F11 F16:F25 F13:F14">
    <cfRule type="top10" dxfId="2815" priority="19" bottom="1" rank="1"/>
    <cfRule type="top10" dxfId="2814" priority="20" rank="1"/>
  </conditionalFormatting>
  <conditionalFormatting sqref="G5:G11 G16:G25 G13:G14">
    <cfRule type="top10" dxfId="2813" priority="17" bottom="1" rank="1"/>
    <cfRule type="top10" dxfId="2812" priority="18" rank="1"/>
  </conditionalFormatting>
  <conditionalFormatting sqref="H5:H11 H16:H25 H13:H14">
    <cfRule type="top10" dxfId="2811" priority="15" bottom="1" rank="1"/>
    <cfRule type="top10" dxfId="2810" priority="16" rank="1"/>
  </conditionalFormatting>
  <conditionalFormatting sqref="I5:I11 I16:I25 I13:I14">
    <cfRule type="top10" dxfId="2809" priority="13" bottom="1" rank="1"/>
    <cfRule type="top10" dxfId="2808" priority="14" rank="1"/>
  </conditionalFormatting>
  <conditionalFormatting sqref="J5:J11 J16:J25 J13:J14">
    <cfRule type="top10" dxfId="2807" priority="11" bottom="1" rank="1"/>
    <cfRule type="top10" dxfId="2806" priority="12" rank="1"/>
  </conditionalFormatting>
  <conditionalFormatting sqref="K5:K11 K16:K25 K13:K14">
    <cfRule type="top10" dxfId="2805" priority="9" bottom="1" rank="1"/>
    <cfRule type="top10" dxfId="2804" priority="10" rank="1"/>
  </conditionalFormatting>
  <conditionalFormatting sqref="L5:L11 L16:L25 L13:L14">
    <cfRule type="top10" dxfId="2803" priority="7" bottom="1" rank="1"/>
    <cfRule type="top10" dxfId="2802" priority="8" rank="1"/>
  </conditionalFormatting>
  <conditionalFormatting sqref="M5:M14 M16:M25">
    <cfRule type="top10" dxfId="2801" priority="5" bottom="1" rank="1"/>
    <cfRule type="top10" dxfId="2800" priority="6" rank="1"/>
  </conditionalFormatting>
  <conditionalFormatting sqref="N5:N25">
    <cfRule type="top10" dxfId="2799" priority="3" bottom="1" rank="1"/>
    <cfRule type="top10" dxfId="2798" priority="4" rank="1"/>
  </conditionalFormatting>
  <conditionalFormatting sqref="C12:L12">
    <cfRule type="top10" dxfId="2797" priority="1" bottom="1" rank="1"/>
    <cfRule type="top10" dxfId="2796" priority="2" rank="1"/>
  </conditionalFormatting>
  <pageMargins left="0.75" right="0.75" top="1" bottom="1" header="0.5" footer="0.5"/>
  <pageSetup orientation="portrait" verticalDpi="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4"/>
  <dimension ref="A1:AJ34"/>
  <sheetViews>
    <sheetView zoomScaleNormal="100" workbookViewId="0">
      <pane xSplit="1" ySplit="4" topLeftCell="B5" activePane="bottomRight" state="frozen"/>
      <selection activeCell="C149" sqref="C149:O149"/>
      <selection pane="topRight" activeCell="C149" sqref="C149:O149"/>
      <selection pane="bottomLeft" activeCell="C149" sqref="C149:O149"/>
      <selection pane="bottomRight" activeCell="N4" sqref="N4"/>
    </sheetView>
  </sheetViews>
  <sheetFormatPr defaultRowHeight="12.75" x14ac:dyDescent="0.2"/>
  <cols>
    <col min="1" max="1" width="5.7109375" style="148" customWidth="1"/>
    <col min="2" max="13" width="7.7109375" style="1" customWidth="1"/>
    <col min="14" max="14" width="7.5703125" style="1" bestFit="1" customWidth="1"/>
    <col min="16" max="36" width="9.140625" style="10"/>
  </cols>
  <sheetData>
    <row r="1" spans="1:27" ht="16.5" thickBot="1" x14ac:dyDescent="0.3">
      <c r="A1" s="248" t="s">
        <v>65</v>
      </c>
      <c r="B1" s="249"/>
      <c r="C1" s="249"/>
      <c r="D1" s="249"/>
      <c r="E1" s="250"/>
      <c r="F1" s="250"/>
      <c r="G1" s="250"/>
      <c r="H1" s="250"/>
      <c r="I1" s="250"/>
      <c r="J1" s="250"/>
      <c r="K1" s="250"/>
      <c r="L1" s="250"/>
      <c r="M1" s="250"/>
      <c r="N1" s="251"/>
    </row>
    <row r="2" spans="1:27" ht="13.5" thickBot="1" x14ac:dyDescent="0.25">
      <c r="A2" s="150" t="s">
        <v>149</v>
      </c>
      <c r="B2" s="40" t="s">
        <v>175</v>
      </c>
      <c r="C2" s="37" t="s">
        <v>484</v>
      </c>
      <c r="D2" s="38"/>
      <c r="E2" s="58"/>
      <c r="F2" s="68"/>
      <c r="G2" s="247" t="s">
        <v>80</v>
      </c>
      <c r="H2" s="247"/>
      <c r="I2" s="69"/>
      <c r="J2" s="71"/>
      <c r="K2" s="71"/>
      <c r="L2" s="71"/>
      <c r="M2" s="71"/>
      <c r="N2" s="72"/>
    </row>
    <row r="3" spans="1:27" ht="13.5" thickBot="1" x14ac:dyDescent="0.25">
      <c r="A3" s="151"/>
      <c r="B3" s="41" t="s">
        <v>176</v>
      </c>
      <c r="C3" s="36" t="s">
        <v>485</v>
      </c>
      <c r="D3" s="39"/>
      <c r="E3" s="41" t="s">
        <v>78</v>
      </c>
      <c r="F3" s="65" t="s">
        <v>60</v>
      </c>
      <c r="G3" s="17"/>
      <c r="H3" s="66" t="s">
        <v>81</v>
      </c>
      <c r="I3" s="67" t="s">
        <v>60</v>
      </c>
      <c r="J3" s="20"/>
      <c r="K3" s="20"/>
      <c r="L3" s="20"/>
      <c r="M3" s="20"/>
      <c r="N3" s="21"/>
    </row>
    <row r="4" spans="1:27" ht="13.5" thickBot="1" x14ac:dyDescent="0.25">
      <c r="A4" s="149" t="s">
        <v>1</v>
      </c>
      <c r="B4" s="49" t="s">
        <v>2</v>
      </c>
      <c r="C4" s="43" t="s">
        <v>3</v>
      </c>
      <c r="D4" s="49" t="s">
        <v>4</v>
      </c>
      <c r="E4" s="43" t="s">
        <v>5</v>
      </c>
      <c r="F4" s="49" t="s">
        <v>6</v>
      </c>
      <c r="G4" s="43" t="s">
        <v>7</v>
      </c>
      <c r="H4" s="49" t="s">
        <v>8</v>
      </c>
      <c r="I4" s="43" t="s">
        <v>9</v>
      </c>
      <c r="J4" s="49" t="s">
        <v>10</v>
      </c>
      <c r="K4" s="43" t="s">
        <v>11</v>
      </c>
      <c r="L4" s="49" t="s">
        <v>12</v>
      </c>
      <c r="M4" s="45" t="s">
        <v>13</v>
      </c>
      <c r="N4" s="140" t="s">
        <v>582</v>
      </c>
      <c r="P4" s="56"/>
      <c r="Q4" s="56"/>
      <c r="R4" s="56"/>
      <c r="S4" s="56"/>
      <c r="T4" s="56"/>
      <c r="U4" s="56"/>
      <c r="V4" s="56"/>
      <c r="W4" s="56"/>
      <c r="X4" s="56"/>
      <c r="Y4" s="56"/>
      <c r="Z4" s="56"/>
      <c r="AA4" s="56"/>
    </row>
    <row r="5" spans="1:27" x14ac:dyDescent="0.2">
      <c r="A5" s="152">
        <v>2004</v>
      </c>
      <c r="B5" s="4" t="s">
        <v>60</v>
      </c>
      <c r="C5" s="4" t="s">
        <v>60</v>
      </c>
      <c r="D5" s="4">
        <v>30.48</v>
      </c>
      <c r="E5" s="4" t="s">
        <v>60</v>
      </c>
      <c r="F5" s="4">
        <v>337.82000000000005</v>
      </c>
      <c r="G5" s="4">
        <v>246.38</v>
      </c>
      <c r="H5" s="4">
        <v>185.42000000000002</v>
      </c>
      <c r="I5" s="4">
        <v>408.94000000000005</v>
      </c>
      <c r="J5" s="4">
        <v>254</v>
      </c>
      <c r="K5" s="4">
        <v>342.90000000000009</v>
      </c>
      <c r="L5" s="4">
        <v>411.48</v>
      </c>
      <c r="M5" s="4">
        <v>208.27999999999997</v>
      </c>
      <c r="N5" s="34" t="str">
        <f t="shared" ref="N5:N15" si="0">IF(COUNT(B5:M5)=12,SUM(B5:M5),"")</f>
        <v/>
      </c>
    </row>
    <row r="6" spans="1:27" x14ac:dyDescent="0.2">
      <c r="A6" s="152">
        <v>2005</v>
      </c>
      <c r="B6" s="4">
        <v>60.96</v>
      </c>
      <c r="C6" s="4">
        <v>0</v>
      </c>
      <c r="D6" s="4">
        <v>12.7</v>
      </c>
      <c r="E6" s="4">
        <v>233.67999999999998</v>
      </c>
      <c r="F6" s="4">
        <v>154.94</v>
      </c>
      <c r="G6" s="4">
        <v>330.2000000000001</v>
      </c>
      <c r="H6" s="4">
        <v>236.22</v>
      </c>
      <c r="I6" s="4">
        <v>406.4</v>
      </c>
      <c r="J6" s="4">
        <v>508.00000000000006</v>
      </c>
      <c r="K6" s="4">
        <v>256.54000000000002</v>
      </c>
      <c r="L6" s="4">
        <v>327.66000000000003</v>
      </c>
      <c r="M6" s="4">
        <v>220.98</v>
      </c>
      <c r="N6" s="34">
        <f t="shared" si="0"/>
        <v>2748.2799999999997</v>
      </c>
    </row>
    <row r="7" spans="1:27" x14ac:dyDescent="0.2">
      <c r="A7" s="152">
        <v>2006</v>
      </c>
      <c r="B7" s="4">
        <v>175.26000000000002</v>
      </c>
      <c r="C7" s="4">
        <v>93.98</v>
      </c>
      <c r="D7" s="4">
        <v>185.42</v>
      </c>
      <c r="E7" s="4">
        <v>287.02000000000004</v>
      </c>
      <c r="F7" s="4">
        <v>292.10000000000008</v>
      </c>
      <c r="G7" s="4">
        <v>182.87999999999997</v>
      </c>
      <c r="H7" s="4">
        <v>314.95999999999998</v>
      </c>
      <c r="I7" s="4">
        <v>261.62000000000006</v>
      </c>
      <c r="J7" s="4">
        <v>309.87999999999994</v>
      </c>
      <c r="K7" s="4">
        <v>309.88000000000005</v>
      </c>
      <c r="L7" s="4" t="s">
        <v>60</v>
      </c>
      <c r="M7" s="4">
        <v>78.740000000000009</v>
      </c>
      <c r="N7" s="34" t="str">
        <f t="shared" si="0"/>
        <v/>
      </c>
    </row>
    <row r="8" spans="1:27" x14ac:dyDescent="0.2">
      <c r="A8" s="152">
        <v>2007</v>
      </c>
      <c r="B8" s="4" t="s">
        <v>60</v>
      </c>
      <c r="C8" s="4" t="s">
        <v>60</v>
      </c>
      <c r="D8" s="4" t="s">
        <v>60</v>
      </c>
      <c r="E8" s="4" t="s">
        <v>60</v>
      </c>
      <c r="F8" s="4" t="s">
        <v>60</v>
      </c>
      <c r="G8" s="4" t="s">
        <v>60</v>
      </c>
      <c r="H8" s="4" t="s">
        <v>60</v>
      </c>
      <c r="I8" s="4" t="s">
        <v>60</v>
      </c>
      <c r="J8" s="4" t="s">
        <v>60</v>
      </c>
      <c r="K8" s="4" t="s">
        <v>60</v>
      </c>
      <c r="L8" s="4" t="s">
        <v>60</v>
      </c>
      <c r="M8" s="4" t="s">
        <v>60</v>
      </c>
      <c r="N8" s="34" t="str">
        <f t="shared" si="0"/>
        <v/>
      </c>
    </row>
    <row r="9" spans="1:27" x14ac:dyDescent="0.2">
      <c r="A9" s="152">
        <v>2008</v>
      </c>
      <c r="B9" s="4" t="s">
        <v>60</v>
      </c>
      <c r="C9" s="4" t="s">
        <v>60</v>
      </c>
      <c r="D9" s="4" t="s">
        <v>60</v>
      </c>
      <c r="E9" s="4" t="s">
        <v>60</v>
      </c>
      <c r="F9" s="4" t="s">
        <v>60</v>
      </c>
      <c r="G9" s="4" t="s">
        <v>60</v>
      </c>
      <c r="H9" s="4" t="s">
        <v>60</v>
      </c>
      <c r="I9" s="4" t="s">
        <v>60</v>
      </c>
      <c r="J9" s="4" t="s">
        <v>60</v>
      </c>
      <c r="K9" s="4" t="s">
        <v>60</v>
      </c>
      <c r="L9" s="4" t="s">
        <v>60</v>
      </c>
      <c r="M9" s="4" t="s">
        <v>60</v>
      </c>
      <c r="N9" s="34" t="str">
        <f t="shared" si="0"/>
        <v/>
      </c>
    </row>
    <row r="10" spans="1:27" x14ac:dyDescent="0.2">
      <c r="A10" s="152">
        <v>2009</v>
      </c>
      <c r="B10" s="4" t="s">
        <v>60</v>
      </c>
      <c r="C10" s="4" t="s">
        <v>60</v>
      </c>
      <c r="D10" s="4" t="s">
        <v>60</v>
      </c>
      <c r="E10" s="4" t="s">
        <v>60</v>
      </c>
      <c r="F10" s="4" t="s">
        <v>60</v>
      </c>
      <c r="G10" s="4" t="s">
        <v>60</v>
      </c>
      <c r="H10" s="4" t="s">
        <v>60</v>
      </c>
      <c r="I10" s="4" t="s">
        <v>60</v>
      </c>
      <c r="J10" s="4" t="s">
        <v>60</v>
      </c>
      <c r="K10" s="4" t="s">
        <v>60</v>
      </c>
      <c r="L10" s="4" t="s">
        <v>60</v>
      </c>
      <c r="M10" s="4" t="s">
        <v>60</v>
      </c>
      <c r="N10" s="34" t="str">
        <f t="shared" si="0"/>
        <v/>
      </c>
    </row>
    <row r="11" spans="1:27" x14ac:dyDescent="0.2">
      <c r="A11" s="152">
        <v>2010</v>
      </c>
      <c r="B11" s="4" t="s">
        <v>60</v>
      </c>
      <c r="C11" s="4" t="s">
        <v>60</v>
      </c>
      <c r="D11" s="4" t="s">
        <v>60</v>
      </c>
      <c r="E11" s="4" t="s">
        <v>60</v>
      </c>
      <c r="F11" s="4" t="s">
        <v>60</v>
      </c>
      <c r="G11" s="4" t="s">
        <v>60</v>
      </c>
      <c r="H11" s="4" t="s">
        <v>60</v>
      </c>
      <c r="I11" s="4" t="s">
        <v>60</v>
      </c>
      <c r="J11" s="4" t="s">
        <v>60</v>
      </c>
      <c r="K11" s="4" t="s">
        <v>60</v>
      </c>
      <c r="L11" s="4" t="s">
        <v>60</v>
      </c>
      <c r="M11" s="4" t="s">
        <v>60</v>
      </c>
      <c r="N11" s="34" t="str">
        <f t="shared" si="0"/>
        <v/>
      </c>
    </row>
    <row r="12" spans="1:27" x14ac:dyDescent="0.2">
      <c r="A12" s="152">
        <v>2011</v>
      </c>
      <c r="B12" s="4" t="s">
        <v>60</v>
      </c>
      <c r="C12" s="4" t="s">
        <v>60</v>
      </c>
      <c r="D12" s="4" t="s">
        <v>60</v>
      </c>
      <c r="E12" s="4" t="s">
        <v>60</v>
      </c>
      <c r="F12" s="4" t="s">
        <v>60</v>
      </c>
      <c r="G12" s="4" t="s">
        <v>60</v>
      </c>
      <c r="H12" s="4" t="s">
        <v>60</v>
      </c>
      <c r="I12" s="4" t="s">
        <v>60</v>
      </c>
      <c r="J12" s="4" t="s">
        <v>60</v>
      </c>
      <c r="K12" s="4" t="s">
        <v>60</v>
      </c>
      <c r="L12" s="4" t="s">
        <v>60</v>
      </c>
      <c r="M12" s="4" t="s">
        <v>60</v>
      </c>
      <c r="N12" s="34" t="str">
        <f t="shared" si="0"/>
        <v/>
      </c>
    </row>
    <row r="13" spans="1:27" x14ac:dyDescent="0.2">
      <c r="A13" s="152">
        <v>2012</v>
      </c>
      <c r="B13" s="4" t="s">
        <v>60</v>
      </c>
      <c r="C13" s="4" t="s">
        <v>60</v>
      </c>
      <c r="D13" s="4" t="s">
        <v>60</v>
      </c>
      <c r="E13" s="4" t="s">
        <v>60</v>
      </c>
      <c r="F13" s="4" t="s">
        <v>60</v>
      </c>
      <c r="G13" s="4" t="s">
        <v>60</v>
      </c>
      <c r="H13" s="4" t="s">
        <v>60</v>
      </c>
      <c r="I13" s="4" t="s">
        <v>60</v>
      </c>
      <c r="J13" s="4" t="s">
        <v>60</v>
      </c>
      <c r="K13" s="4" t="s">
        <v>60</v>
      </c>
      <c r="L13" s="4" t="s">
        <v>60</v>
      </c>
      <c r="M13" s="4" t="s">
        <v>60</v>
      </c>
      <c r="N13" s="34" t="str">
        <f t="shared" si="0"/>
        <v/>
      </c>
    </row>
    <row r="14" spans="1:27" x14ac:dyDescent="0.2">
      <c r="A14" s="152">
        <v>2013</v>
      </c>
      <c r="B14" s="4" t="s">
        <v>60</v>
      </c>
      <c r="C14" s="4" t="s">
        <v>60</v>
      </c>
      <c r="D14" s="4" t="s">
        <v>60</v>
      </c>
      <c r="E14" s="4" t="s">
        <v>60</v>
      </c>
      <c r="F14" s="4" t="s">
        <v>60</v>
      </c>
      <c r="G14" s="4" t="s">
        <v>60</v>
      </c>
      <c r="H14" s="4" t="s">
        <v>60</v>
      </c>
      <c r="I14" s="4" t="s">
        <v>60</v>
      </c>
      <c r="J14" s="4" t="s">
        <v>60</v>
      </c>
      <c r="K14" s="4" t="s">
        <v>60</v>
      </c>
      <c r="L14" s="4" t="s">
        <v>60</v>
      </c>
      <c r="M14" s="4" t="s">
        <v>60</v>
      </c>
      <c r="N14" s="34" t="str">
        <f t="shared" si="0"/>
        <v/>
      </c>
    </row>
    <row r="15" spans="1:27" x14ac:dyDescent="0.2">
      <c r="A15" s="152">
        <v>2014</v>
      </c>
      <c r="B15" s="4" t="s">
        <v>60</v>
      </c>
      <c r="C15" s="4" t="s">
        <v>60</v>
      </c>
      <c r="D15" s="4" t="s">
        <v>60</v>
      </c>
      <c r="E15" s="4" t="s">
        <v>60</v>
      </c>
      <c r="F15" s="4" t="s">
        <v>60</v>
      </c>
      <c r="G15" s="4" t="s">
        <v>60</v>
      </c>
      <c r="H15" s="4" t="s">
        <v>60</v>
      </c>
      <c r="I15" s="4" t="s">
        <v>60</v>
      </c>
      <c r="J15" s="4" t="s">
        <v>60</v>
      </c>
      <c r="K15" s="4" t="s">
        <v>60</v>
      </c>
      <c r="L15" s="4" t="s">
        <v>60</v>
      </c>
      <c r="M15" s="4" t="s">
        <v>60</v>
      </c>
      <c r="N15" s="34" t="str">
        <f t="shared" si="0"/>
        <v/>
      </c>
    </row>
    <row r="16" spans="1:27" x14ac:dyDescent="0.2">
      <c r="A16" s="152">
        <v>2015</v>
      </c>
      <c r="B16" s="4" t="s">
        <v>60</v>
      </c>
      <c r="C16" s="4" t="s">
        <v>60</v>
      </c>
      <c r="D16" s="4" t="s">
        <v>60</v>
      </c>
      <c r="E16" s="4" t="s">
        <v>60</v>
      </c>
      <c r="F16" s="4" t="s">
        <v>60</v>
      </c>
      <c r="G16" s="4" t="s">
        <v>60</v>
      </c>
      <c r="H16" s="4" t="s">
        <v>60</v>
      </c>
      <c r="I16" s="4" t="s">
        <v>60</v>
      </c>
      <c r="J16" s="4" t="s">
        <v>60</v>
      </c>
      <c r="K16" s="4" t="s">
        <v>60</v>
      </c>
      <c r="L16" s="4" t="s">
        <v>60</v>
      </c>
      <c r="M16" s="4" t="s">
        <v>60</v>
      </c>
      <c r="N16" s="34"/>
    </row>
    <row r="17" spans="1:15" ht="13.5" thickBot="1" x14ac:dyDescent="0.25">
      <c r="A17" s="153"/>
      <c r="B17" s="4"/>
      <c r="C17" s="4"/>
      <c r="D17" s="4"/>
      <c r="E17" s="4"/>
      <c r="F17" s="4"/>
      <c r="G17" s="4"/>
      <c r="H17" s="4"/>
      <c r="I17" s="4"/>
      <c r="J17" s="4"/>
      <c r="K17" s="4"/>
      <c r="L17" s="4"/>
      <c r="M17" s="4"/>
      <c r="N17" s="51"/>
      <c r="O17" s="7"/>
    </row>
    <row r="18" spans="1:15" x14ac:dyDescent="0.2">
      <c r="A18" s="185" t="s">
        <v>48</v>
      </c>
      <c r="B18" s="104">
        <f t="shared" ref="B18:N18" si="1">AVERAGE(B5:B17)</f>
        <v>118.11000000000001</v>
      </c>
      <c r="C18" s="105">
        <f t="shared" si="1"/>
        <v>46.99</v>
      </c>
      <c r="D18" s="104">
        <f t="shared" si="1"/>
        <v>76.2</v>
      </c>
      <c r="E18" s="105">
        <f t="shared" si="1"/>
        <v>260.35000000000002</v>
      </c>
      <c r="F18" s="104">
        <f t="shared" si="1"/>
        <v>261.62000000000006</v>
      </c>
      <c r="G18" s="105">
        <f t="shared" si="1"/>
        <v>253.15333333333339</v>
      </c>
      <c r="H18" s="104">
        <f t="shared" si="1"/>
        <v>245.5333333333333</v>
      </c>
      <c r="I18" s="105">
        <f t="shared" si="1"/>
        <v>358.98666666666668</v>
      </c>
      <c r="J18" s="104">
        <f t="shared" si="1"/>
        <v>357.29333333333329</v>
      </c>
      <c r="K18" s="105">
        <f t="shared" si="1"/>
        <v>303.10666666666674</v>
      </c>
      <c r="L18" s="104">
        <f t="shared" si="1"/>
        <v>369.57000000000005</v>
      </c>
      <c r="M18" s="109">
        <f t="shared" si="1"/>
        <v>169.33333333333334</v>
      </c>
      <c r="N18" s="107">
        <f t="shared" si="1"/>
        <v>2748.2799999999997</v>
      </c>
    </row>
    <row r="19" spans="1:15" x14ac:dyDescent="0.2">
      <c r="A19" s="138" t="s">
        <v>49</v>
      </c>
      <c r="B19" s="15">
        <f t="shared" ref="B19:N19" si="2">MAX(B5:B17)</f>
        <v>175.26000000000002</v>
      </c>
      <c r="C19" s="42">
        <f t="shared" si="2"/>
        <v>93.98</v>
      </c>
      <c r="D19" s="15">
        <f t="shared" si="2"/>
        <v>185.42</v>
      </c>
      <c r="E19" s="42">
        <f t="shared" si="2"/>
        <v>287.02000000000004</v>
      </c>
      <c r="F19" s="15">
        <f t="shared" si="2"/>
        <v>337.82000000000005</v>
      </c>
      <c r="G19" s="42">
        <f t="shared" si="2"/>
        <v>330.2000000000001</v>
      </c>
      <c r="H19" s="15">
        <f t="shared" si="2"/>
        <v>314.95999999999998</v>
      </c>
      <c r="I19" s="42">
        <f t="shared" si="2"/>
        <v>408.94000000000005</v>
      </c>
      <c r="J19" s="15">
        <f t="shared" si="2"/>
        <v>508.00000000000006</v>
      </c>
      <c r="K19" s="42">
        <f t="shared" si="2"/>
        <v>342.90000000000009</v>
      </c>
      <c r="L19" s="15">
        <f t="shared" si="2"/>
        <v>411.48</v>
      </c>
      <c r="M19" s="44">
        <f t="shared" si="2"/>
        <v>220.98</v>
      </c>
      <c r="N19" s="34">
        <f t="shared" si="2"/>
        <v>2748.2799999999997</v>
      </c>
    </row>
    <row r="20" spans="1:15" ht="13.5" thickBot="1" x14ac:dyDescent="0.25">
      <c r="A20" s="146" t="s">
        <v>43</v>
      </c>
      <c r="B20" s="22">
        <f t="shared" ref="B20:N20" si="3">MIN(B5:B17)</f>
        <v>60.96</v>
      </c>
      <c r="C20" s="47">
        <f t="shared" si="3"/>
        <v>0</v>
      </c>
      <c r="D20" s="22">
        <f t="shared" si="3"/>
        <v>12.7</v>
      </c>
      <c r="E20" s="47">
        <f t="shared" si="3"/>
        <v>233.67999999999998</v>
      </c>
      <c r="F20" s="22">
        <f t="shared" si="3"/>
        <v>154.94</v>
      </c>
      <c r="G20" s="47">
        <f t="shared" si="3"/>
        <v>182.87999999999997</v>
      </c>
      <c r="H20" s="22">
        <f t="shared" si="3"/>
        <v>185.42000000000002</v>
      </c>
      <c r="I20" s="47">
        <f t="shared" si="3"/>
        <v>261.62000000000006</v>
      </c>
      <c r="J20" s="22">
        <f t="shared" si="3"/>
        <v>254</v>
      </c>
      <c r="K20" s="47">
        <f t="shared" si="3"/>
        <v>256.54000000000002</v>
      </c>
      <c r="L20" s="22">
        <f t="shared" si="3"/>
        <v>327.66000000000003</v>
      </c>
      <c r="M20" s="48">
        <f t="shared" si="3"/>
        <v>78.740000000000009</v>
      </c>
      <c r="N20" s="51">
        <f t="shared" si="3"/>
        <v>2748.2799999999997</v>
      </c>
    </row>
    <row r="21" spans="1:15" x14ac:dyDescent="0.2">
      <c r="B21" s="8"/>
      <c r="C21" s="8"/>
      <c r="D21" s="8"/>
      <c r="E21" s="8"/>
      <c r="F21" s="8"/>
      <c r="G21" s="8"/>
      <c r="H21" s="8"/>
      <c r="I21" s="8"/>
      <c r="J21" s="8"/>
      <c r="K21" s="8"/>
      <c r="L21" s="8"/>
      <c r="M21" s="8"/>
    </row>
    <row r="22" spans="1:15" x14ac:dyDescent="0.2">
      <c r="B22" s="8"/>
      <c r="C22" s="8"/>
      <c r="D22" s="8"/>
      <c r="E22" s="8"/>
      <c r="F22" s="8"/>
      <c r="G22" s="8"/>
      <c r="H22" s="8"/>
      <c r="I22" s="8"/>
      <c r="J22" s="8"/>
      <c r="K22" s="8"/>
      <c r="L22" s="8"/>
      <c r="M22" s="8"/>
    </row>
    <row r="23" spans="1:15" x14ac:dyDescent="0.2">
      <c r="B23" s="8"/>
      <c r="C23" s="8"/>
      <c r="D23" s="8"/>
      <c r="E23" s="8"/>
      <c r="F23" s="8"/>
      <c r="G23" s="8"/>
      <c r="H23" s="8"/>
      <c r="I23" s="8"/>
      <c r="J23" s="8"/>
      <c r="K23" s="8"/>
      <c r="L23" s="8"/>
      <c r="M23" s="8"/>
    </row>
    <row r="24" spans="1:15" x14ac:dyDescent="0.2">
      <c r="B24" s="8"/>
      <c r="C24" s="8"/>
      <c r="D24" s="8"/>
      <c r="E24" s="8"/>
      <c r="F24" s="8"/>
      <c r="G24" s="8"/>
      <c r="H24" s="8"/>
      <c r="I24" s="8"/>
      <c r="J24" s="8"/>
      <c r="K24" s="8"/>
      <c r="L24" s="8"/>
      <c r="M24" s="8"/>
    </row>
    <row r="25" spans="1:15" x14ac:dyDescent="0.2">
      <c r="B25" s="8"/>
      <c r="C25" s="8"/>
      <c r="D25" s="8"/>
      <c r="E25" s="8"/>
      <c r="F25" s="8"/>
      <c r="G25" s="8"/>
      <c r="H25" s="8"/>
      <c r="I25" s="8"/>
      <c r="J25" s="8"/>
      <c r="K25" s="8"/>
      <c r="L25" s="8"/>
      <c r="M25" s="8"/>
    </row>
    <row r="26" spans="1:15" x14ac:dyDescent="0.2">
      <c r="B26" s="8"/>
      <c r="C26" s="8"/>
      <c r="D26" s="8"/>
      <c r="E26" s="8"/>
      <c r="F26" s="8"/>
      <c r="G26" s="8"/>
      <c r="H26" s="8"/>
      <c r="I26" s="8"/>
      <c r="J26" s="8"/>
      <c r="K26" s="8"/>
      <c r="L26" s="8"/>
      <c r="M26" s="8"/>
    </row>
    <row r="27" spans="1:15" x14ac:dyDescent="0.2">
      <c r="B27" s="8"/>
      <c r="C27" s="8"/>
      <c r="D27" s="8"/>
      <c r="E27" s="8"/>
      <c r="F27" s="8"/>
      <c r="G27" s="8"/>
      <c r="H27" s="8"/>
      <c r="I27" s="8"/>
      <c r="J27" s="8"/>
      <c r="K27" s="8"/>
      <c r="L27" s="8"/>
      <c r="M27" s="8"/>
    </row>
    <row r="28" spans="1:15" x14ac:dyDescent="0.2">
      <c r="B28" s="8"/>
      <c r="C28" s="8"/>
      <c r="D28" s="8"/>
      <c r="E28" s="8"/>
      <c r="F28" s="8"/>
      <c r="G28" s="8"/>
      <c r="H28" s="8"/>
      <c r="I28" s="8"/>
      <c r="J28" s="8"/>
      <c r="K28" s="8"/>
      <c r="L28" s="8"/>
      <c r="M28" s="8"/>
    </row>
    <row r="29" spans="1:15" x14ac:dyDescent="0.2">
      <c r="B29" s="8"/>
      <c r="C29" s="8"/>
      <c r="D29" s="8"/>
      <c r="E29" s="8"/>
      <c r="F29" s="8"/>
      <c r="G29" s="8"/>
      <c r="H29" s="8"/>
      <c r="I29" s="8"/>
      <c r="J29" s="8"/>
      <c r="K29" s="8"/>
      <c r="L29" s="8"/>
      <c r="M29" s="8"/>
    </row>
    <row r="30" spans="1:15" x14ac:dyDescent="0.2">
      <c r="B30" s="8"/>
      <c r="C30" s="8"/>
      <c r="D30" s="8"/>
      <c r="E30" s="8"/>
      <c r="F30" s="8"/>
      <c r="G30" s="8"/>
      <c r="H30" s="8"/>
      <c r="I30" s="8"/>
      <c r="J30" s="8"/>
      <c r="K30" s="8"/>
      <c r="L30" s="8"/>
      <c r="M30" s="8"/>
    </row>
    <row r="31" spans="1:15" x14ac:dyDescent="0.2">
      <c r="B31" s="8"/>
      <c r="C31" s="8"/>
      <c r="D31" s="8"/>
      <c r="E31" s="8"/>
      <c r="F31" s="8"/>
      <c r="G31" s="8"/>
      <c r="H31" s="8"/>
      <c r="I31" s="8"/>
      <c r="J31" s="8"/>
      <c r="K31" s="8"/>
      <c r="L31" s="8"/>
      <c r="M31" s="8"/>
    </row>
    <row r="32" spans="1:15" x14ac:dyDescent="0.2">
      <c r="B32" s="8"/>
      <c r="C32" s="8"/>
      <c r="D32" s="8"/>
      <c r="E32" s="8"/>
      <c r="F32" s="8"/>
      <c r="G32" s="8"/>
      <c r="H32" s="8"/>
      <c r="I32" s="8"/>
      <c r="J32" s="8"/>
      <c r="K32" s="8"/>
      <c r="L32" s="8"/>
      <c r="M32" s="8"/>
    </row>
    <row r="33" spans="2:13" x14ac:dyDescent="0.2">
      <c r="B33" s="8"/>
      <c r="C33" s="8"/>
      <c r="D33" s="8"/>
      <c r="E33" s="8"/>
      <c r="F33" s="8"/>
      <c r="G33" s="8"/>
      <c r="H33" s="8"/>
      <c r="I33" s="8"/>
      <c r="J33" s="8"/>
      <c r="K33" s="8"/>
      <c r="L33" s="8"/>
      <c r="M33" s="8"/>
    </row>
    <row r="34" spans="2:13" x14ac:dyDescent="0.2">
      <c r="B34" s="8"/>
      <c r="C34" s="8"/>
      <c r="D34" s="8"/>
      <c r="E34" s="8"/>
      <c r="F34" s="8"/>
      <c r="G34" s="8"/>
      <c r="H34" s="8"/>
      <c r="I34" s="8"/>
      <c r="J34" s="8"/>
      <c r="K34" s="8"/>
      <c r="L34" s="8"/>
      <c r="M34" s="8"/>
    </row>
  </sheetData>
  <mergeCells count="2">
    <mergeCell ref="A1:N1"/>
    <mergeCell ref="G2:H2"/>
  </mergeCells>
  <phoneticPr fontId="0" type="noConversion"/>
  <conditionalFormatting sqref="N5:N17">
    <cfRule type="cellIs" dxfId="829" priority="27" stopIfTrue="1" operator="equal">
      <formula>$N$19</formula>
    </cfRule>
    <cfRule type="cellIs" dxfId="828" priority="28" stopIfTrue="1" operator="equal">
      <formula>$N$20</formula>
    </cfRule>
  </conditionalFormatting>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25"/>
  <dimension ref="A1:AJ54"/>
  <sheetViews>
    <sheetView topLeftCell="A5" zoomScale="75" zoomScaleNormal="75" workbookViewId="0">
      <selection activeCell="D46" sqref="D46:M46"/>
    </sheetView>
  </sheetViews>
  <sheetFormatPr defaultRowHeight="12.75" x14ac:dyDescent="0.2"/>
  <cols>
    <col min="1" max="1" width="9.85546875" style="139" bestFit="1" customWidth="1"/>
    <col min="2" max="13" width="7.7109375" customWidth="1"/>
    <col min="14" max="14" width="9.140625" style="103" bestFit="1" customWidth="1"/>
    <col min="16" max="36" width="9.140625" style="10"/>
  </cols>
  <sheetData>
    <row r="1" spans="1:27" ht="16.5" thickBot="1" x14ac:dyDescent="0.3">
      <c r="A1" s="243" t="s">
        <v>601</v>
      </c>
      <c r="B1" s="244"/>
      <c r="C1" s="244"/>
      <c r="D1" s="244"/>
      <c r="E1" s="245"/>
      <c r="F1" s="245"/>
      <c r="G1" s="245"/>
      <c r="H1" s="245"/>
      <c r="I1" s="245"/>
      <c r="J1" s="245"/>
      <c r="K1" s="245"/>
      <c r="L1" s="245"/>
      <c r="M1" s="245"/>
      <c r="N1" s="246"/>
    </row>
    <row r="2" spans="1:27" ht="13.5" thickBot="1" x14ac:dyDescent="0.25">
      <c r="A2" s="135" t="s">
        <v>126</v>
      </c>
      <c r="B2" s="40" t="s">
        <v>175</v>
      </c>
      <c r="C2" s="37" t="s">
        <v>449</v>
      </c>
      <c r="D2" s="38"/>
      <c r="E2" s="58"/>
      <c r="F2" s="68"/>
      <c r="G2" s="247" t="s">
        <v>80</v>
      </c>
      <c r="H2" s="247"/>
      <c r="I2" s="69"/>
      <c r="J2" s="69"/>
      <c r="K2" s="69"/>
      <c r="L2" s="69"/>
      <c r="M2" s="69"/>
      <c r="N2" s="165"/>
    </row>
    <row r="3" spans="1:27" ht="13.5" thickBot="1" x14ac:dyDescent="0.25">
      <c r="A3" s="136"/>
      <c r="B3" s="41" t="s">
        <v>176</v>
      </c>
      <c r="C3" s="36" t="s">
        <v>450</v>
      </c>
      <c r="D3" s="39"/>
      <c r="E3" s="41" t="s">
        <v>78</v>
      </c>
      <c r="F3" s="65">
        <v>10</v>
      </c>
      <c r="G3" s="17"/>
      <c r="H3" s="66" t="s">
        <v>81</v>
      </c>
      <c r="I3" s="67">
        <v>3.048</v>
      </c>
      <c r="J3" s="17"/>
      <c r="K3" s="17"/>
      <c r="L3" s="17"/>
      <c r="M3" s="17"/>
      <c r="N3" s="39"/>
    </row>
    <row r="4" spans="1:27" ht="15.75" thickBot="1" x14ac:dyDescent="0.3">
      <c r="A4" s="137"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c r="P4" s="23"/>
      <c r="Q4" s="23"/>
      <c r="R4" s="23"/>
      <c r="S4" s="23"/>
      <c r="T4" s="23"/>
      <c r="U4" s="23"/>
      <c r="V4" s="23"/>
      <c r="W4" s="23"/>
      <c r="X4" s="23"/>
      <c r="Y4" s="23"/>
      <c r="Z4" s="23"/>
      <c r="AA4" s="23"/>
    </row>
    <row r="5" spans="1:27" ht="14.25" x14ac:dyDescent="0.2">
      <c r="A5" s="152">
        <v>1997</v>
      </c>
      <c r="B5" s="98">
        <v>35.559999999999995</v>
      </c>
      <c r="C5" s="98">
        <v>5.08</v>
      </c>
      <c r="D5" s="98">
        <v>2.54</v>
      </c>
      <c r="E5" s="98">
        <v>55.88</v>
      </c>
      <c r="F5" s="98">
        <v>266.7</v>
      </c>
      <c r="G5" s="98">
        <v>193.04</v>
      </c>
      <c r="H5" s="98">
        <v>193.03999999999996</v>
      </c>
      <c r="I5" s="98">
        <v>304.79999999999995</v>
      </c>
      <c r="J5" s="98">
        <v>459.74</v>
      </c>
      <c r="K5" s="98">
        <v>198.12000000000006</v>
      </c>
      <c r="L5" s="98">
        <v>370.84</v>
      </c>
      <c r="M5" s="98">
        <v>15.24</v>
      </c>
      <c r="N5" s="173">
        <f t="shared" ref="N5:N16" si="0">IF(COUNT(B5:M5)=12,SUM(B5:M5),"")</f>
        <v>2100.58</v>
      </c>
      <c r="O5" s="144">
        <f>RANK(N5,N$5:N$35,0)</f>
        <v>23</v>
      </c>
      <c r="P5" s="13"/>
    </row>
    <row r="6" spans="1:27" ht="14.25" x14ac:dyDescent="0.2">
      <c r="A6" s="152">
        <v>1998</v>
      </c>
      <c r="B6" s="98" t="s">
        <v>60</v>
      </c>
      <c r="C6" s="98" t="s">
        <v>60</v>
      </c>
      <c r="D6" s="98" t="s">
        <v>60</v>
      </c>
      <c r="E6" s="98" t="s">
        <v>60</v>
      </c>
      <c r="F6" s="98" t="s">
        <v>60</v>
      </c>
      <c r="G6" s="98" t="s">
        <v>60</v>
      </c>
      <c r="H6" s="98" t="s">
        <v>60</v>
      </c>
      <c r="I6" s="98">
        <v>345.44000000000017</v>
      </c>
      <c r="J6" s="98">
        <v>208.27999999999997</v>
      </c>
      <c r="K6" s="98">
        <v>424.18</v>
      </c>
      <c r="L6" s="98">
        <v>248.92000000000002</v>
      </c>
      <c r="M6" s="98">
        <v>401.31999999999994</v>
      </c>
      <c r="N6" s="174"/>
      <c r="O6" s="144"/>
      <c r="P6" s="13"/>
    </row>
    <row r="7" spans="1:27" ht="14.25" x14ac:dyDescent="0.2">
      <c r="A7" s="152">
        <v>1999</v>
      </c>
      <c r="B7" s="98">
        <v>73.66</v>
      </c>
      <c r="C7" s="98">
        <v>30.479999999999997</v>
      </c>
      <c r="D7" s="98">
        <v>83.820000000000022</v>
      </c>
      <c r="E7" s="98">
        <v>76.2</v>
      </c>
      <c r="F7" s="98">
        <v>386.08000000000004</v>
      </c>
      <c r="G7" s="98">
        <v>266.70000000000005</v>
      </c>
      <c r="H7" s="98">
        <v>500.37999999999994</v>
      </c>
      <c r="I7" s="98">
        <v>467.36000000000007</v>
      </c>
      <c r="J7" s="98">
        <v>193.04</v>
      </c>
      <c r="K7" s="98">
        <v>281.94000000000005</v>
      </c>
      <c r="L7" s="98">
        <v>378.46000000000004</v>
      </c>
      <c r="M7" s="98">
        <v>624.84000000000015</v>
      </c>
      <c r="N7" s="174">
        <f t="shared" si="0"/>
        <v>3362.9600000000005</v>
      </c>
      <c r="O7" s="144">
        <f t="shared" ref="O7:O20" si="1">RANK(N7,N$5:N$35,0)</f>
        <v>8</v>
      </c>
      <c r="P7" s="13"/>
    </row>
    <row r="8" spans="1:27" ht="14.25" x14ac:dyDescent="0.2">
      <c r="A8" s="152">
        <v>2000</v>
      </c>
      <c r="B8" s="98">
        <v>83.82</v>
      </c>
      <c r="C8" s="98">
        <v>0</v>
      </c>
      <c r="D8" s="98">
        <v>0</v>
      </c>
      <c r="E8" s="98">
        <v>2.54</v>
      </c>
      <c r="F8" s="98">
        <v>58.42</v>
      </c>
      <c r="G8" s="98">
        <v>574.04</v>
      </c>
      <c r="H8" s="98">
        <v>144.78</v>
      </c>
      <c r="I8" s="98">
        <v>322.58000000000004</v>
      </c>
      <c r="J8" s="98">
        <v>228.6</v>
      </c>
      <c r="K8" s="98">
        <v>533.4</v>
      </c>
      <c r="L8" s="98">
        <v>203.2</v>
      </c>
      <c r="M8" s="98">
        <v>619.75999999999988</v>
      </c>
      <c r="N8" s="174">
        <f t="shared" si="0"/>
        <v>2771.1399999999994</v>
      </c>
      <c r="O8" s="144">
        <f t="shared" si="1"/>
        <v>18</v>
      </c>
      <c r="P8" s="13"/>
    </row>
    <row r="9" spans="1:27" ht="14.25" x14ac:dyDescent="0.2">
      <c r="A9" s="152">
        <v>2001</v>
      </c>
      <c r="B9" s="98">
        <v>114.30000000000001</v>
      </c>
      <c r="C9" s="98">
        <v>2.54</v>
      </c>
      <c r="D9" s="98">
        <v>63.5</v>
      </c>
      <c r="E9" s="98">
        <v>20.319999999999997</v>
      </c>
      <c r="F9" s="98">
        <v>220.97999999999996</v>
      </c>
      <c r="G9" s="98">
        <v>73.66</v>
      </c>
      <c r="H9" s="98">
        <v>287.02000000000004</v>
      </c>
      <c r="I9" s="98">
        <v>205.74000000000004</v>
      </c>
      <c r="J9" s="98">
        <v>248.92</v>
      </c>
      <c r="K9" s="98">
        <v>327.66000000000008</v>
      </c>
      <c r="L9" s="98">
        <v>584.20000000000016</v>
      </c>
      <c r="M9" s="98">
        <v>568.95999999999992</v>
      </c>
      <c r="N9" s="174">
        <f t="shared" si="0"/>
        <v>2717.8</v>
      </c>
      <c r="O9" s="144">
        <f t="shared" si="1"/>
        <v>20</v>
      </c>
    </row>
    <row r="10" spans="1:27" ht="14.25" x14ac:dyDescent="0.2">
      <c r="A10" s="152">
        <v>2002</v>
      </c>
      <c r="B10" s="98">
        <v>238.76000000000002</v>
      </c>
      <c r="C10" s="98">
        <v>17.78</v>
      </c>
      <c r="D10" s="98">
        <v>50.8</v>
      </c>
      <c r="E10" s="98">
        <v>93.980000000000018</v>
      </c>
      <c r="F10" s="98">
        <v>78.740000000000009</v>
      </c>
      <c r="G10" s="98">
        <v>193.04</v>
      </c>
      <c r="H10" s="98">
        <v>375.91999999999996</v>
      </c>
      <c r="I10" s="98">
        <v>561.34000000000026</v>
      </c>
      <c r="J10" s="98">
        <v>233.67999999999998</v>
      </c>
      <c r="K10" s="98">
        <v>345.44000000000011</v>
      </c>
      <c r="L10" s="98">
        <v>345.44000000000005</v>
      </c>
      <c r="M10" s="98">
        <v>60.959999999999994</v>
      </c>
      <c r="N10" s="174">
        <f t="shared" si="0"/>
        <v>2595.8800000000006</v>
      </c>
      <c r="O10" s="144">
        <f t="shared" si="1"/>
        <v>22</v>
      </c>
    </row>
    <row r="11" spans="1:27" ht="14.25" x14ac:dyDescent="0.2">
      <c r="A11" s="152">
        <v>2003</v>
      </c>
      <c r="B11" s="98">
        <v>25.4</v>
      </c>
      <c r="C11" s="98">
        <v>2.54</v>
      </c>
      <c r="D11" s="98">
        <v>5.08</v>
      </c>
      <c r="E11" s="98">
        <v>284.48</v>
      </c>
      <c r="F11" s="98">
        <v>393.70000000000005</v>
      </c>
      <c r="G11" s="98">
        <v>335.28000000000003</v>
      </c>
      <c r="H11" s="98">
        <v>261.62</v>
      </c>
      <c r="I11" s="98">
        <v>320.03999999999996</v>
      </c>
      <c r="J11" s="98">
        <v>307.33999999999997</v>
      </c>
      <c r="K11" s="98">
        <v>154.94000000000003</v>
      </c>
      <c r="L11" s="98">
        <v>408.93999999999994</v>
      </c>
      <c r="M11" s="98">
        <v>444.50000000000011</v>
      </c>
      <c r="N11" s="174">
        <f t="shared" si="0"/>
        <v>2943.8599999999997</v>
      </c>
      <c r="O11" s="144">
        <f t="shared" si="1"/>
        <v>13</v>
      </c>
    </row>
    <row r="12" spans="1:27" ht="14.25" x14ac:dyDescent="0.2">
      <c r="A12" s="152">
        <v>2004</v>
      </c>
      <c r="B12" s="98">
        <v>45.72</v>
      </c>
      <c r="C12" s="98">
        <v>2.54</v>
      </c>
      <c r="D12" s="98">
        <v>10.16</v>
      </c>
      <c r="E12" s="98">
        <v>121.92</v>
      </c>
      <c r="F12" s="98">
        <v>287.02</v>
      </c>
      <c r="G12" s="98">
        <v>289.55999999999995</v>
      </c>
      <c r="H12" s="98">
        <v>134.61999999999998</v>
      </c>
      <c r="I12" s="98">
        <v>518.16000000000008</v>
      </c>
      <c r="J12" s="98">
        <v>388.62</v>
      </c>
      <c r="K12" s="98">
        <v>370.84</v>
      </c>
      <c r="L12" s="98">
        <v>480.06000000000006</v>
      </c>
      <c r="M12" s="98">
        <v>264.16000000000003</v>
      </c>
      <c r="N12" s="174">
        <f t="shared" si="0"/>
        <v>2913.38</v>
      </c>
      <c r="O12" s="144">
        <f t="shared" si="1"/>
        <v>14</v>
      </c>
    </row>
    <row r="13" spans="1:27" ht="14.25" x14ac:dyDescent="0.2">
      <c r="A13" s="152">
        <v>2005</v>
      </c>
      <c r="B13" s="98">
        <v>76.200000000000017</v>
      </c>
      <c r="C13" s="98">
        <v>30.479999999999997</v>
      </c>
      <c r="D13" s="98">
        <v>35.56</v>
      </c>
      <c r="E13" s="98">
        <v>271.78000000000003</v>
      </c>
      <c r="F13" s="98">
        <v>309.88000000000005</v>
      </c>
      <c r="G13" s="98">
        <v>213.36</v>
      </c>
      <c r="H13" s="98">
        <v>175.26</v>
      </c>
      <c r="I13" s="98">
        <v>414.02000000000021</v>
      </c>
      <c r="J13" s="98">
        <v>383.53999999999996</v>
      </c>
      <c r="K13" s="98">
        <v>203.2</v>
      </c>
      <c r="L13" s="98">
        <v>591.81999999999994</v>
      </c>
      <c r="M13" s="98">
        <v>182.88</v>
      </c>
      <c r="N13" s="174">
        <f t="shared" si="0"/>
        <v>2887.9800000000005</v>
      </c>
      <c r="O13" s="144">
        <f t="shared" si="1"/>
        <v>15</v>
      </c>
    </row>
    <row r="14" spans="1:27" ht="14.25" x14ac:dyDescent="0.2">
      <c r="A14" s="152">
        <v>2006</v>
      </c>
      <c r="B14" s="98">
        <v>76.200000000000017</v>
      </c>
      <c r="C14" s="98">
        <v>0</v>
      </c>
      <c r="D14" s="98">
        <v>71.120000000000019</v>
      </c>
      <c r="E14" s="98">
        <v>152.39999999999998</v>
      </c>
      <c r="F14" s="98">
        <v>375.92</v>
      </c>
      <c r="G14" s="98">
        <v>96.52000000000001</v>
      </c>
      <c r="H14" s="98">
        <v>401.32</v>
      </c>
      <c r="I14" s="98">
        <v>215.90000000000003</v>
      </c>
      <c r="J14" s="98">
        <v>223.52000000000004</v>
      </c>
      <c r="K14" s="98">
        <v>281.94000000000005</v>
      </c>
      <c r="L14" s="98">
        <v>701.04000000000019</v>
      </c>
      <c r="M14" s="98">
        <v>289.56</v>
      </c>
      <c r="N14" s="174">
        <f t="shared" si="0"/>
        <v>2885.44</v>
      </c>
      <c r="O14" s="144">
        <f t="shared" si="1"/>
        <v>16</v>
      </c>
    </row>
    <row r="15" spans="1:27" ht="14.25" x14ac:dyDescent="0.2">
      <c r="A15" s="152">
        <v>2007</v>
      </c>
      <c r="B15" s="98">
        <v>10.16</v>
      </c>
      <c r="C15" s="98">
        <v>15.24</v>
      </c>
      <c r="D15" s="98">
        <v>40.639999999999993</v>
      </c>
      <c r="E15" s="98">
        <v>204</v>
      </c>
      <c r="F15" s="98">
        <v>319</v>
      </c>
      <c r="G15" s="98">
        <v>228</v>
      </c>
      <c r="H15" s="98">
        <v>493</v>
      </c>
      <c r="I15" s="98">
        <v>402</v>
      </c>
      <c r="J15" s="98">
        <v>288</v>
      </c>
      <c r="K15" s="98">
        <v>678</v>
      </c>
      <c r="L15" s="98">
        <v>842</v>
      </c>
      <c r="M15" s="98">
        <v>303</v>
      </c>
      <c r="N15" s="174">
        <f t="shared" si="0"/>
        <v>3823.04</v>
      </c>
      <c r="O15" s="144">
        <f t="shared" si="1"/>
        <v>3</v>
      </c>
    </row>
    <row r="16" spans="1:27" ht="14.25" x14ac:dyDescent="0.2">
      <c r="A16" s="152">
        <v>2008</v>
      </c>
      <c r="B16" s="98">
        <v>13</v>
      </c>
      <c r="C16" s="98">
        <v>38</v>
      </c>
      <c r="D16" s="98">
        <v>8</v>
      </c>
      <c r="E16" s="98">
        <v>138</v>
      </c>
      <c r="F16" s="98">
        <v>366</v>
      </c>
      <c r="G16" s="98">
        <v>393</v>
      </c>
      <c r="H16" s="98">
        <v>382</v>
      </c>
      <c r="I16" s="98">
        <v>320</v>
      </c>
      <c r="J16" s="98">
        <v>123</v>
      </c>
      <c r="K16" s="98">
        <v>332</v>
      </c>
      <c r="L16" s="98">
        <v>885</v>
      </c>
      <c r="M16" s="98">
        <v>189</v>
      </c>
      <c r="N16" s="174">
        <f t="shared" si="0"/>
        <v>3187</v>
      </c>
      <c r="O16" s="144">
        <f t="shared" si="1"/>
        <v>10</v>
      </c>
    </row>
    <row r="17" spans="1:15" ht="14.25" x14ac:dyDescent="0.2">
      <c r="A17" s="152">
        <v>2009</v>
      </c>
      <c r="B17" s="98">
        <v>77</v>
      </c>
      <c r="C17" s="98">
        <v>25</v>
      </c>
      <c r="D17" s="98">
        <v>19</v>
      </c>
      <c r="E17" s="98">
        <v>168</v>
      </c>
      <c r="F17" s="98">
        <v>91</v>
      </c>
      <c r="G17" s="98">
        <v>234</v>
      </c>
      <c r="H17" s="98">
        <v>376</v>
      </c>
      <c r="I17" s="98">
        <v>466</v>
      </c>
      <c r="J17" s="98">
        <v>386</v>
      </c>
      <c r="K17" s="98">
        <v>312</v>
      </c>
      <c r="L17" s="98">
        <v>501</v>
      </c>
      <c r="M17" s="98">
        <v>96</v>
      </c>
      <c r="N17" s="174">
        <f t="shared" ref="N17:N27" si="2">IF(COUNT(B17:M17)=12,SUM(B17:M17),"")</f>
        <v>2751</v>
      </c>
      <c r="O17" s="144">
        <f t="shared" si="1"/>
        <v>19</v>
      </c>
    </row>
    <row r="18" spans="1:15" ht="14.25" x14ac:dyDescent="0.2">
      <c r="A18" s="152">
        <v>2010</v>
      </c>
      <c r="B18" s="98">
        <v>25</v>
      </c>
      <c r="C18" s="98">
        <v>10</v>
      </c>
      <c r="D18" s="98">
        <v>46</v>
      </c>
      <c r="E18" s="98">
        <v>100</v>
      </c>
      <c r="F18" s="98">
        <v>82</v>
      </c>
      <c r="G18" s="98">
        <v>522</v>
      </c>
      <c r="H18" s="98">
        <v>224</v>
      </c>
      <c r="I18" s="98">
        <v>345</v>
      </c>
      <c r="J18" s="98">
        <v>169</v>
      </c>
      <c r="K18" s="98">
        <v>680</v>
      </c>
      <c r="L18" s="98">
        <v>726</v>
      </c>
      <c r="M18" s="98">
        <v>1129</v>
      </c>
      <c r="N18" s="174">
        <f t="shared" si="2"/>
        <v>4058</v>
      </c>
      <c r="O18" s="144">
        <f t="shared" si="1"/>
        <v>2</v>
      </c>
    </row>
    <row r="19" spans="1:15" ht="14.25" x14ac:dyDescent="0.2">
      <c r="A19" s="152">
        <v>2011</v>
      </c>
      <c r="B19" s="98">
        <v>283</v>
      </c>
      <c r="C19" s="98">
        <v>27</v>
      </c>
      <c r="D19" s="98">
        <v>42</v>
      </c>
      <c r="E19" s="98">
        <v>95</v>
      </c>
      <c r="F19" s="98">
        <v>212</v>
      </c>
      <c r="G19" s="98">
        <v>369</v>
      </c>
      <c r="H19" s="98">
        <v>420</v>
      </c>
      <c r="I19" s="98">
        <v>327</v>
      </c>
      <c r="J19" s="98">
        <v>335</v>
      </c>
      <c r="K19" s="98">
        <v>295</v>
      </c>
      <c r="L19" s="98">
        <v>873</v>
      </c>
      <c r="M19" s="98">
        <v>452</v>
      </c>
      <c r="N19" s="174">
        <f t="shared" si="2"/>
        <v>3730</v>
      </c>
      <c r="O19" s="144">
        <f t="shared" si="1"/>
        <v>6</v>
      </c>
    </row>
    <row r="20" spans="1:15" ht="14.25" x14ac:dyDescent="0.2">
      <c r="A20" s="152">
        <v>2012</v>
      </c>
      <c r="B20" s="98">
        <v>19</v>
      </c>
      <c r="C20" s="98">
        <v>17</v>
      </c>
      <c r="D20" s="98">
        <v>60</v>
      </c>
      <c r="E20" s="98">
        <v>183</v>
      </c>
      <c r="F20" s="98">
        <v>348</v>
      </c>
      <c r="G20" s="98">
        <v>226</v>
      </c>
      <c r="H20" s="98">
        <v>400</v>
      </c>
      <c r="I20" s="98">
        <v>250</v>
      </c>
      <c r="J20" s="98">
        <v>440</v>
      </c>
      <c r="K20" s="98">
        <v>334</v>
      </c>
      <c r="L20" s="98">
        <v>1448</v>
      </c>
      <c r="M20" s="98">
        <v>514</v>
      </c>
      <c r="N20" s="174">
        <f t="shared" si="2"/>
        <v>4239</v>
      </c>
      <c r="O20" s="144">
        <f t="shared" si="1"/>
        <v>1</v>
      </c>
    </row>
    <row r="21" spans="1:15" x14ac:dyDescent="0.2">
      <c r="A21" s="152">
        <v>2013</v>
      </c>
      <c r="B21" s="98">
        <v>10</v>
      </c>
      <c r="C21" s="98">
        <v>22</v>
      </c>
      <c r="D21" s="98">
        <v>36</v>
      </c>
      <c r="E21" s="98">
        <v>77</v>
      </c>
      <c r="F21" s="98">
        <v>455</v>
      </c>
      <c r="G21" s="98">
        <v>284</v>
      </c>
      <c r="H21" s="98">
        <v>266</v>
      </c>
      <c r="I21" s="98">
        <v>423</v>
      </c>
      <c r="J21" s="98" t="s">
        <v>60</v>
      </c>
      <c r="K21" s="98">
        <v>529</v>
      </c>
      <c r="L21" s="98">
        <v>217</v>
      </c>
      <c r="M21" s="98">
        <v>205</v>
      </c>
      <c r="N21" s="174"/>
    </row>
    <row r="22" spans="1:15" ht="14.25" x14ac:dyDescent="0.2">
      <c r="A22" s="152">
        <v>2014</v>
      </c>
      <c r="B22" s="98">
        <v>52</v>
      </c>
      <c r="C22" s="98">
        <v>31</v>
      </c>
      <c r="D22" s="98">
        <v>25</v>
      </c>
      <c r="E22" s="98">
        <v>88</v>
      </c>
      <c r="F22" s="98">
        <v>493</v>
      </c>
      <c r="G22" s="98">
        <v>437</v>
      </c>
      <c r="H22" s="98">
        <v>108</v>
      </c>
      <c r="I22" s="98">
        <v>320</v>
      </c>
      <c r="J22" s="98">
        <v>294</v>
      </c>
      <c r="K22" s="98">
        <v>468</v>
      </c>
      <c r="L22" s="98">
        <v>358</v>
      </c>
      <c r="M22" s="98">
        <v>281</v>
      </c>
      <c r="N22" s="174">
        <f t="shared" si="2"/>
        <v>2955</v>
      </c>
      <c r="O22" s="144">
        <f t="shared" ref="O22:O25" si="3">RANK(N22,N$5:N$35,0)</f>
        <v>12</v>
      </c>
    </row>
    <row r="23" spans="1:15" ht="14.25" x14ac:dyDescent="0.2">
      <c r="A23" s="152">
        <v>2015</v>
      </c>
      <c r="B23" s="98">
        <v>44</v>
      </c>
      <c r="C23" s="98">
        <v>66</v>
      </c>
      <c r="D23" s="98">
        <v>37</v>
      </c>
      <c r="E23" s="98">
        <v>180</v>
      </c>
      <c r="F23" s="98">
        <v>341</v>
      </c>
      <c r="G23" s="98">
        <v>171</v>
      </c>
      <c r="H23" s="98">
        <v>301</v>
      </c>
      <c r="I23" s="98">
        <v>321</v>
      </c>
      <c r="J23" s="98">
        <v>540</v>
      </c>
      <c r="K23" s="98">
        <v>562</v>
      </c>
      <c r="L23" s="98">
        <v>402</v>
      </c>
      <c r="M23" s="98">
        <v>136</v>
      </c>
      <c r="N23" s="174">
        <f t="shared" si="2"/>
        <v>3101</v>
      </c>
      <c r="O23" s="144">
        <f t="shared" si="3"/>
        <v>11</v>
      </c>
    </row>
    <row r="24" spans="1:15" ht="14.25" x14ac:dyDescent="0.2">
      <c r="A24" s="138">
        <v>2016</v>
      </c>
      <c r="B24" s="98">
        <v>29</v>
      </c>
      <c r="C24" s="98">
        <v>21</v>
      </c>
      <c r="D24" s="98">
        <v>4</v>
      </c>
      <c r="E24" s="98">
        <v>38</v>
      </c>
      <c r="F24" s="98">
        <v>241</v>
      </c>
      <c r="G24" s="98">
        <v>323</v>
      </c>
      <c r="H24" s="98">
        <v>596</v>
      </c>
      <c r="I24" s="98">
        <v>312</v>
      </c>
      <c r="J24" s="98">
        <v>601</v>
      </c>
      <c r="K24" s="98">
        <v>254</v>
      </c>
      <c r="L24" s="98">
        <v>710</v>
      </c>
      <c r="M24" s="98">
        <v>220</v>
      </c>
      <c r="N24" s="174">
        <f t="shared" si="2"/>
        <v>3349</v>
      </c>
      <c r="O24" s="144">
        <f t="shared" si="3"/>
        <v>9</v>
      </c>
    </row>
    <row r="25" spans="1:15" ht="14.25" x14ac:dyDescent="0.2">
      <c r="A25" s="138">
        <v>2017</v>
      </c>
      <c r="B25" s="98">
        <v>21</v>
      </c>
      <c r="C25" s="98">
        <v>9</v>
      </c>
      <c r="D25" s="98">
        <v>21</v>
      </c>
      <c r="E25" s="98">
        <v>40</v>
      </c>
      <c r="F25" s="98">
        <v>421</v>
      </c>
      <c r="G25" s="98">
        <v>270</v>
      </c>
      <c r="H25" s="98">
        <v>572</v>
      </c>
      <c r="I25" s="98">
        <v>304</v>
      </c>
      <c r="J25" s="98">
        <v>403</v>
      </c>
      <c r="K25" s="98">
        <v>407</v>
      </c>
      <c r="L25" s="98">
        <v>579</v>
      </c>
      <c r="M25" s="98">
        <v>740</v>
      </c>
      <c r="N25" s="174">
        <f t="shared" si="2"/>
        <v>3787</v>
      </c>
      <c r="O25" s="144">
        <f t="shared" si="3"/>
        <v>4</v>
      </c>
    </row>
    <row r="26" spans="1:15" x14ac:dyDescent="0.2">
      <c r="A26" s="138">
        <v>2018</v>
      </c>
      <c r="B26" s="98">
        <v>483</v>
      </c>
      <c r="C26" s="98">
        <v>6</v>
      </c>
      <c r="D26" s="98">
        <v>26</v>
      </c>
      <c r="E26" s="98">
        <v>76</v>
      </c>
      <c r="F26" s="98">
        <v>319</v>
      </c>
      <c r="G26" s="98">
        <v>597</v>
      </c>
      <c r="H26" s="98">
        <v>505</v>
      </c>
      <c r="I26" s="98">
        <v>339</v>
      </c>
      <c r="J26" s="98"/>
      <c r="K26" s="98"/>
      <c r="L26" s="98"/>
      <c r="M26" s="98">
        <v>14</v>
      </c>
      <c r="N26" s="174"/>
    </row>
    <row r="27" spans="1:15" ht="14.25" x14ac:dyDescent="0.2">
      <c r="A27" s="138">
        <v>2019</v>
      </c>
      <c r="B27" s="170">
        <v>22</v>
      </c>
      <c r="C27" s="170">
        <v>10</v>
      </c>
      <c r="D27" s="170">
        <v>17</v>
      </c>
      <c r="E27" s="170">
        <v>184</v>
      </c>
      <c r="F27" s="170">
        <v>217</v>
      </c>
      <c r="G27" s="170">
        <v>253</v>
      </c>
      <c r="H27" s="170">
        <v>286</v>
      </c>
      <c r="I27" s="170">
        <v>329</v>
      </c>
      <c r="J27" s="170">
        <v>396</v>
      </c>
      <c r="K27" s="170">
        <v>150</v>
      </c>
      <c r="L27" s="170">
        <v>303</v>
      </c>
      <c r="M27" s="170">
        <v>619</v>
      </c>
      <c r="N27" s="174">
        <f t="shared" si="2"/>
        <v>2786</v>
      </c>
      <c r="O27" s="144">
        <f>RANK(N27,N$5:N$35,0)</f>
        <v>17</v>
      </c>
    </row>
    <row r="28" spans="1:15" ht="14.25" x14ac:dyDescent="0.2">
      <c r="A28" s="138">
        <v>2020</v>
      </c>
      <c r="B28" s="3">
        <v>69</v>
      </c>
      <c r="C28" s="3">
        <v>18</v>
      </c>
      <c r="D28" s="3">
        <v>2</v>
      </c>
      <c r="E28" s="3"/>
      <c r="F28" s="3">
        <v>217</v>
      </c>
      <c r="G28" s="3">
        <v>355</v>
      </c>
      <c r="H28" s="3">
        <v>412</v>
      </c>
      <c r="I28" s="3">
        <v>352</v>
      </c>
      <c r="J28" s="3">
        <v>245</v>
      </c>
      <c r="K28" s="3">
        <v>262</v>
      </c>
      <c r="L28" s="3">
        <v>376</v>
      </c>
      <c r="M28" s="3"/>
      <c r="N28" s="174"/>
      <c r="O28" s="144"/>
    </row>
    <row r="29" spans="1:15" ht="14.25" x14ac:dyDescent="0.2">
      <c r="A29" s="138">
        <v>2021</v>
      </c>
      <c r="B29" s="3">
        <v>60</v>
      </c>
      <c r="C29" s="3">
        <v>36</v>
      </c>
      <c r="D29" s="3">
        <v>110</v>
      </c>
      <c r="E29" s="3">
        <v>226</v>
      </c>
      <c r="F29" s="3">
        <v>283</v>
      </c>
      <c r="G29" s="3">
        <v>414</v>
      </c>
      <c r="H29" s="3">
        <v>314</v>
      </c>
      <c r="I29" s="3">
        <v>438</v>
      </c>
      <c r="J29" s="3">
        <v>447</v>
      </c>
      <c r="K29" s="3">
        <v>277</v>
      </c>
      <c r="L29" s="3">
        <v>802</v>
      </c>
      <c r="M29" s="3">
        <v>209</v>
      </c>
      <c r="N29" s="174">
        <f t="shared" ref="N29" si="4">IF(COUNT(B29:M29)=12,SUM(B29:M29),"")</f>
        <v>3616</v>
      </c>
      <c r="O29" s="144">
        <f>RANK(N29,N$5:N$35,0)</f>
        <v>7</v>
      </c>
    </row>
    <row r="30" spans="1:15" ht="14.25" x14ac:dyDescent="0.2">
      <c r="A30" s="138">
        <v>2022</v>
      </c>
      <c r="B30" s="3">
        <v>18</v>
      </c>
      <c r="C30" s="3">
        <v>61</v>
      </c>
      <c r="D30" s="3">
        <v>104</v>
      </c>
      <c r="E30" s="3">
        <v>238</v>
      </c>
      <c r="F30" s="3">
        <v>312</v>
      </c>
      <c r="G30" s="3">
        <v>556</v>
      </c>
      <c r="H30" s="3">
        <v>580</v>
      </c>
      <c r="I30" s="3">
        <v>379</v>
      </c>
      <c r="J30" s="3">
        <v>332</v>
      </c>
      <c r="K30" s="3">
        <v>569</v>
      </c>
      <c r="L30" s="3">
        <v>533</v>
      </c>
      <c r="M30" s="3">
        <v>97</v>
      </c>
      <c r="N30" s="174">
        <f t="shared" ref="N30:N31" si="5">IF(COUNT(B30:M30)=12,SUM(B30:M30),"")</f>
        <v>3779</v>
      </c>
      <c r="O30" s="144">
        <f t="shared" ref="O30:O31" si="6">RANK(N30,N$5:N$35,0)</f>
        <v>5</v>
      </c>
    </row>
    <row r="31" spans="1:15" ht="14.25" x14ac:dyDescent="0.2">
      <c r="A31" s="138">
        <v>2023</v>
      </c>
      <c r="B31" s="3">
        <v>88</v>
      </c>
      <c r="C31" s="3">
        <v>13</v>
      </c>
      <c r="D31" s="3">
        <v>23</v>
      </c>
      <c r="E31" s="3">
        <v>50</v>
      </c>
      <c r="F31" s="3">
        <v>111</v>
      </c>
      <c r="G31" s="3">
        <v>314</v>
      </c>
      <c r="H31" s="3">
        <v>355</v>
      </c>
      <c r="I31" s="3">
        <v>413</v>
      </c>
      <c r="J31" s="3">
        <v>520</v>
      </c>
      <c r="K31" s="3">
        <v>127</v>
      </c>
      <c r="L31" s="3">
        <v>564</v>
      </c>
      <c r="M31" s="3">
        <v>40</v>
      </c>
      <c r="N31" s="174">
        <f t="shared" si="5"/>
        <v>2618</v>
      </c>
      <c r="O31" s="144">
        <f t="shared" si="6"/>
        <v>21</v>
      </c>
    </row>
    <row r="32" spans="1:15" ht="14.25" x14ac:dyDescent="0.2">
      <c r="A32" s="138">
        <v>2024</v>
      </c>
      <c r="B32" s="3"/>
      <c r="C32" s="3"/>
      <c r="D32" s="3"/>
      <c r="E32" s="3"/>
      <c r="F32" s="3"/>
      <c r="G32" s="3"/>
      <c r="H32" s="3"/>
      <c r="I32" s="3"/>
      <c r="J32" s="3"/>
      <c r="K32" s="3"/>
      <c r="L32" s="3"/>
      <c r="M32" s="3"/>
      <c r="N32" s="174"/>
      <c r="O32" s="144"/>
    </row>
    <row r="33" spans="1:15" ht="14.25" x14ac:dyDescent="0.2">
      <c r="A33" s="138">
        <v>2025</v>
      </c>
      <c r="B33" s="3"/>
      <c r="C33" s="3"/>
      <c r="D33" s="3"/>
      <c r="E33" s="3"/>
      <c r="F33" s="3"/>
      <c r="G33" s="3"/>
      <c r="H33" s="3"/>
      <c r="I33" s="3"/>
      <c r="J33" s="3"/>
      <c r="K33" s="3"/>
      <c r="L33" s="3"/>
      <c r="M33" s="3"/>
      <c r="N33" s="174"/>
      <c r="O33" s="144"/>
    </row>
    <row r="34" spans="1:15" ht="14.25" x14ac:dyDescent="0.2">
      <c r="A34" s="138">
        <v>2026</v>
      </c>
      <c r="B34" s="3"/>
      <c r="C34" s="3"/>
      <c r="D34" s="3"/>
      <c r="E34" s="3"/>
      <c r="F34" s="3"/>
      <c r="G34" s="3"/>
      <c r="H34" s="3"/>
      <c r="I34" s="3"/>
      <c r="J34" s="3"/>
      <c r="K34" s="3"/>
      <c r="L34" s="3"/>
      <c r="M34" s="3"/>
      <c r="N34" s="174"/>
      <c r="O34" s="144"/>
    </row>
    <row r="35" spans="1:15" ht="13.5" thickBot="1" x14ac:dyDescent="0.25">
      <c r="A35" s="146"/>
      <c r="B35" s="98"/>
      <c r="C35" s="98"/>
      <c r="D35" s="98"/>
      <c r="E35" s="98"/>
      <c r="F35" s="98"/>
      <c r="G35" s="98"/>
      <c r="H35" s="98"/>
      <c r="I35" s="98"/>
      <c r="J35" s="98"/>
      <c r="K35" s="98"/>
      <c r="L35" s="98"/>
      <c r="M35" s="98"/>
      <c r="N35" s="175"/>
    </row>
    <row r="36" spans="1:15" x14ac:dyDescent="0.2">
      <c r="A36" s="147" t="s">
        <v>603</v>
      </c>
      <c r="B36" s="105">
        <f>AVERAGE(B5:B35)</f>
        <v>80.491538461538468</v>
      </c>
      <c r="C36" s="105">
        <f>AVERAGE(C5:C35)</f>
        <v>19.872307692307693</v>
      </c>
      <c r="D36" s="105">
        <f t="shared" ref="D36:N36" si="7">AVERAGE(D5:D35)</f>
        <v>36.277692307692305</v>
      </c>
      <c r="E36" s="105">
        <f t="shared" si="7"/>
        <v>126.58</v>
      </c>
      <c r="F36" s="105">
        <f t="shared" si="7"/>
        <v>277.13230769230773</v>
      </c>
      <c r="G36" s="105">
        <f t="shared" si="7"/>
        <v>314.66153846153844</v>
      </c>
      <c r="H36" s="105">
        <f t="shared" si="7"/>
        <v>348.61384615384611</v>
      </c>
      <c r="I36" s="105">
        <f t="shared" si="7"/>
        <v>359.82888888888891</v>
      </c>
      <c r="J36" s="105">
        <f t="shared" si="7"/>
        <v>335.77119999999996</v>
      </c>
      <c r="K36" s="105">
        <f t="shared" si="7"/>
        <v>359.90999999999997</v>
      </c>
      <c r="L36" s="105">
        <f t="shared" si="7"/>
        <v>555.07384615384615</v>
      </c>
      <c r="M36" s="105">
        <f t="shared" si="7"/>
        <v>335.23769230769233</v>
      </c>
      <c r="N36" s="105">
        <f t="shared" si="7"/>
        <v>3172.0895652173913</v>
      </c>
    </row>
    <row r="37" spans="1:15" x14ac:dyDescent="0.2">
      <c r="A37" s="148" t="s">
        <v>604</v>
      </c>
      <c r="B37" s="3">
        <f>STDEV(B5:B35)</f>
        <v>104.53409612915043</v>
      </c>
      <c r="C37" s="3">
        <f>STDEV(C5:C35)</f>
        <v>17.134741388814081</v>
      </c>
      <c r="D37" s="3">
        <f t="shared" ref="D37:N37" si="8">STDEV(D5:D35)</f>
        <v>30.722303729726043</v>
      </c>
      <c r="E37" s="3">
        <f t="shared" si="8"/>
        <v>79.285529364863734</v>
      </c>
      <c r="F37" s="3">
        <f t="shared" si="8"/>
        <v>120.10547312450649</v>
      </c>
      <c r="G37" s="3">
        <f t="shared" si="8"/>
        <v>138.84794329603324</v>
      </c>
      <c r="H37" s="3">
        <f t="shared" si="8"/>
        <v>140.10761335707429</v>
      </c>
      <c r="I37" s="3">
        <f t="shared" si="8"/>
        <v>83.683692434590697</v>
      </c>
      <c r="J37" s="3">
        <f t="shared" si="8"/>
        <v>123.35524067775427</v>
      </c>
      <c r="K37" s="3">
        <f t="shared" si="8"/>
        <v>155.58142585797324</v>
      </c>
      <c r="L37" s="3">
        <f t="shared" si="8"/>
        <v>272.55174162829218</v>
      </c>
      <c r="M37" s="3">
        <f t="shared" si="8"/>
        <v>266.78259771293466</v>
      </c>
      <c r="N37" s="114">
        <f t="shared" si="8"/>
        <v>542.90348326448725</v>
      </c>
    </row>
    <row r="38" spans="1:15" x14ac:dyDescent="0.2">
      <c r="A38" s="148" t="s">
        <v>605</v>
      </c>
      <c r="B38" s="3">
        <f>B37/B36*100</f>
        <v>129.86967093329977</v>
      </c>
      <c r="C38" s="3">
        <f>C37/C36*100</f>
        <v>86.22421539621547</v>
      </c>
      <c r="D38" s="3">
        <f t="shared" ref="D38:N38" si="9">D37/D36*100</f>
        <v>84.686488515179619</v>
      </c>
      <c r="E38" s="3">
        <f t="shared" si="9"/>
        <v>62.636695658764211</v>
      </c>
      <c r="F38" s="3">
        <f t="shared" si="9"/>
        <v>43.338676073038819</v>
      </c>
      <c r="G38" s="3">
        <f t="shared" si="9"/>
        <v>44.126124843505409</v>
      </c>
      <c r="H38" s="3">
        <f t="shared" si="9"/>
        <v>40.189916408324088</v>
      </c>
      <c r="I38" s="3">
        <f t="shared" si="9"/>
        <v>23.256524147629314</v>
      </c>
      <c r="J38" s="3">
        <f t="shared" si="9"/>
        <v>36.737886000274678</v>
      </c>
      <c r="K38" s="3">
        <f t="shared" si="9"/>
        <v>43.22786970575234</v>
      </c>
      <c r="L38" s="3">
        <f t="shared" si="9"/>
        <v>49.101888607583724</v>
      </c>
      <c r="M38" s="3">
        <f t="shared" si="9"/>
        <v>79.580131898793965</v>
      </c>
      <c r="N38" s="114">
        <f t="shared" si="9"/>
        <v>17.115011165432861</v>
      </c>
    </row>
    <row r="39" spans="1:15" x14ac:dyDescent="0.2">
      <c r="A39" s="148" t="s">
        <v>606</v>
      </c>
      <c r="B39" s="3">
        <f>MIN(B5:B35)</f>
        <v>10</v>
      </c>
      <c r="C39" s="3">
        <f>MIN(C5:C35)</f>
        <v>0</v>
      </c>
      <c r="D39" s="3">
        <f t="shared" ref="D39:N39" si="10">MIN(D5:D35)</f>
        <v>0</v>
      </c>
      <c r="E39" s="3">
        <f t="shared" si="10"/>
        <v>2.54</v>
      </c>
      <c r="F39" s="3">
        <f t="shared" si="10"/>
        <v>58.42</v>
      </c>
      <c r="G39" s="3">
        <f t="shared" si="10"/>
        <v>73.66</v>
      </c>
      <c r="H39" s="3">
        <f t="shared" si="10"/>
        <v>108</v>
      </c>
      <c r="I39" s="3">
        <f t="shared" si="10"/>
        <v>205.74000000000004</v>
      </c>
      <c r="J39" s="3">
        <f t="shared" si="10"/>
        <v>123</v>
      </c>
      <c r="K39" s="3">
        <f t="shared" si="10"/>
        <v>127</v>
      </c>
      <c r="L39" s="3">
        <f t="shared" si="10"/>
        <v>203.2</v>
      </c>
      <c r="M39" s="3">
        <f t="shared" si="10"/>
        <v>14</v>
      </c>
      <c r="N39" s="114">
        <f t="shared" si="10"/>
        <v>2100.58</v>
      </c>
    </row>
    <row r="40" spans="1:15" x14ac:dyDescent="0.2">
      <c r="A40" s="148" t="s">
        <v>607</v>
      </c>
      <c r="B40" s="15">
        <f>MAX(B5:B35)</f>
        <v>483</v>
      </c>
      <c r="C40" s="15">
        <f>MAX(C5:C35)</f>
        <v>66</v>
      </c>
      <c r="D40" s="15">
        <f t="shared" ref="D40:N40" si="11">MAX(D5:D35)</f>
        <v>110</v>
      </c>
      <c r="E40" s="15">
        <f t="shared" si="11"/>
        <v>284.48</v>
      </c>
      <c r="F40" s="15">
        <f t="shared" si="11"/>
        <v>493</v>
      </c>
      <c r="G40" s="15">
        <f t="shared" si="11"/>
        <v>597</v>
      </c>
      <c r="H40" s="15">
        <f t="shared" si="11"/>
        <v>596</v>
      </c>
      <c r="I40" s="15">
        <f t="shared" si="11"/>
        <v>561.34000000000026</v>
      </c>
      <c r="J40" s="15">
        <f t="shared" si="11"/>
        <v>601</v>
      </c>
      <c r="K40" s="15">
        <f t="shared" si="11"/>
        <v>680</v>
      </c>
      <c r="L40" s="15">
        <f t="shared" si="11"/>
        <v>1448</v>
      </c>
      <c r="M40" s="15">
        <f t="shared" si="11"/>
        <v>1129</v>
      </c>
      <c r="N40" s="164">
        <f t="shared" si="11"/>
        <v>4239</v>
      </c>
    </row>
    <row r="41" spans="1:15" x14ac:dyDescent="0.2">
      <c r="A41" s="148" t="s">
        <v>608</v>
      </c>
      <c r="B41" s="15">
        <f>QUARTILE(B5:B35,1)</f>
        <v>22.75</v>
      </c>
      <c r="C41" s="15">
        <f>QUARTILE(C5:C35,1)</f>
        <v>6.75</v>
      </c>
      <c r="D41" s="15">
        <f t="shared" ref="D41:N41" si="12">QUARTILE(D5:D35,1)</f>
        <v>11.870000000000001</v>
      </c>
      <c r="E41" s="15">
        <f t="shared" si="12"/>
        <v>76</v>
      </c>
      <c r="F41" s="15">
        <f t="shared" si="12"/>
        <v>217</v>
      </c>
      <c r="G41" s="15">
        <f t="shared" si="12"/>
        <v>226.5</v>
      </c>
      <c r="H41" s="15">
        <f t="shared" si="12"/>
        <v>262.71500000000003</v>
      </c>
      <c r="I41" s="15">
        <f t="shared" si="12"/>
        <v>320</v>
      </c>
      <c r="J41" s="15">
        <f t="shared" si="12"/>
        <v>233.67999999999998</v>
      </c>
      <c r="K41" s="15">
        <f t="shared" si="12"/>
        <v>265.75</v>
      </c>
      <c r="L41" s="15">
        <f t="shared" si="12"/>
        <v>372.13</v>
      </c>
      <c r="M41" s="15">
        <f t="shared" si="12"/>
        <v>147.72</v>
      </c>
      <c r="N41" s="164">
        <f t="shared" si="12"/>
        <v>2778.5699999999997</v>
      </c>
    </row>
    <row r="42" spans="1:15" x14ac:dyDescent="0.2">
      <c r="A42" s="148" t="s">
        <v>609</v>
      </c>
      <c r="B42" s="15">
        <f>QUARTILE(B5:B35,2)</f>
        <v>48.86</v>
      </c>
      <c r="C42" s="15">
        <f>QUARTILE(C5:C35,2)</f>
        <v>17.39</v>
      </c>
      <c r="D42" s="15">
        <f t="shared" ref="D42:N42" si="13">QUARTILE(D5:D35,2)</f>
        <v>30.78</v>
      </c>
      <c r="E42" s="15">
        <f t="shared" si="13"/>
        <v>100</v>
      </c>
      <c r="F42" s="15">
        <f t="shared" si="13"/>
        <v>298.45000000000005</v>
      </c>
      <c r="G42" s="15">
        <f t="shared" si="13"/>
        <v>286.77999999999997</v>
      </c>
      <c r="H42" s="15">
        <f t="shared" si="13"/>
        <v>365.46</v>
      </c>
      <c r="I42" s="15">
        <f t="shared" si="13"/>
        <v>339</v>
      </c>
      <c r="J42" s="15">
        <f t="shared" si="13"/>
        <v>332</v>
      </c>
      <c r="K42" s="15">
        <f t="shared" si="13"/>
        <v>329.83000000000004</v>
      </c>
      <c r="L42" s="15">
        <f t="shared" si="13"/>
        <v>517</v>
      </c>
      <c r="M42" s="15">
        <f t="shared" si="13"/>
        <v>272.58000000000004</v>
      </c>
      <c r="N42" s="164">
        <f t="shared" si="13"/>
        <v>2955</v>
      </c>
    </row>
    <row r="43" spans="1:15" x14ac:dyDescent="0.2">
      <c r="A43" s="148" t="s">
        <v>610</v>
      </c>
      <c r="B43" s="15">
        <f>QUARTILE(B5:B35,3)</f>
        <v>76.800000000000011</v>
      </c>
      <c r="C43" s="15">
        <f>QUARTILE(C5:C35,3)</f>
        <v>29.61</v>
      </c>
      <c r="D43" s="15">
        <f t="shared" ref="D43:N43" si="14">QUARTILE(D5:D35,3)</f>
        <v>49.599999999999994</v>
      </c>
      <c r="E43" s="15">
        <f t="shared" si="14"/>
        <v>183</v>
      </c>
      <c r="F43" s="15">
        <f t="shared" si="14"/>
        <v>361.5</v>
      </c>
      <c r="G43" s="15">
        <f t="shared" si="14"/>
        <v>387</v>
      </c>
      <c r="H43" s="15">
        <f t="shared" si="14"/>
        <v>418</v>
      </c>
      <c r="I43" s="15">
        <f t="shared" si="14"/>
        <v>413.5100000000001</v>
      </c>
      <c r="J43" s="15">
        <f t="shared" si="14"/>
        <v>403</v>
      </c>
      <c r="K43" s="15">
        <f t="shared" si="14"/>
        <v>457.04500000000002</v>
      </c>
      <c r="L43" s="15">
        <f t="shared" si="14"/>
        <v>707.76</v>
      </c>
      <c r="M43" s="15">
        <f t="shared" si="14"/>
        <v>498.5</v>
      </c>
      <c r="N43" s="164">
        <f t="shared" si="14"/>
        <v>3673</v>
      </c>
    </row>
    <row r="44" spans="1:15" x14ac:dyDescent="0.2">
      <c r="A44" s="148" t="s">
        <v>611</v>
      </c>
      <c r="B44" s="10">
        <f>RANK(B31,B5:B35,0)</f>
        <v>5</v>
      </c>
      <c r="C44" s="10">
        <f t="shared" ref="C44:N44" si="15">RANK(C31,C5:C35,0)</f>
        <v>16</v>
      </c>
      <c r="D44" s="10">
        <f t="shared" si="15"/>
        <v>16</v>
      </c>
      <c r="E44" s="10">
        <f t="shared" si="15"/>
        <v>21</v>
      </c>
      <c r="F44" s="10">
        <f t="shared" si="15"/>
        <v>22</v>
      </c>
      <c r="G44" s="10">
        <f t="shared" si="15"/>
        <v>12</v>
      </c>
      <c r="H44" s="10">
        <f t="shared" si="15"/>
        <v>14</v>
      </c>
      <c r="I44" s="10">
        <f t="shared" si="15"/>
        <v>8</v>
      </c>
      <c r="J44" s="10">
        <f t="shared" si="15"/>
        <v>3</v>
      </c>
      <c r="K44" s="10">
        <f t="shared" si="15"/>
        <v>26</v>
      </c>
      <c r="L44" s="10">
        <f t="shared" si="15"/>
        <v>12</v>
      </c>
      <c r="M44" s="10">
        <f t="shared" si="15"/>
        <v>24</v>
      </c>
      <c r="N44" s="142">
        <f t="shared" si="15"/>
        <v>21</v>
      </c>
    </row>
    <row r="45" spans="1:15" x14ac:dyDescent="0.2">
      <c r="A45" s="148" t="s">
        <v>612</v>
      </c>
      <c r="B45" s="10">
        <f>COUNT(B5:B35)</f>
        <v>26</v>
      </c>
      <c r="C45" s="10">
        <f>COUNT(C5:C35)</f>
        <v>26</v>
      </c>
      <c r="D45" s="10">
        <f t="shared" ref="D45:N45" si="16">COUNT(D5:D35)</f>
        <v>26</v>
      </c>
      <c r="E45" s="10">
        <f t="shared" si="16"/>
        <v>25</v>
      </c>
      <c r="F45" s="10">
        <f t="shared" si="16"/>
        <v>26</v>
      </c>
      <c r="G45" s="10">
        <f t="shared" si="16"/>
        <v>26</v>
      </c>
      <c r="H45" s="10">
        <f t="shared" si="16"/>
        <v>26</v>
      </c>
      <c r="I45" s="10">
        <f t="shared" si="16"/>
        <v>27</v>
      </c>
      <c r="J45" s="10">
        <f t="shared" si="16"/>
        <v>25</v>
      </c>
      <c r="K45" s="10">
        <f t="shared" si="16"/>
        <v>26</v>
      </c>
      <c r="L45" s="10">
        <f t="shared" si="16"/>
        <v>26</v>
      </c>
      <c r="M45" s="10">
        <f t="shared" si="16"/>
        <v>26</v>
      </c>
      <c r="N45" s="142">
        <f t="shared" si="16"/>
        <v>23</v>
      </c>
    </row>
    <row r="46" spans="1:15" x14ac:dyDescent="0.2">
      <c r="A46" s="148" t="s">
        <v>614</v>
      </c>
      <c r="B46" s="15">
        <f>B31</f>
        <v>88</v>
      </c>
      <c r="C46" s="15">
        <f>B46+C31</f>
        <v>101</v>
      </c>
      <c r="D46" s="15">
        <f t="shared" ref="D46:M46" si="17">C46+D31</f>
        <v>124</v>
      </c>
      <c r="E46" s="15">
        <f t="shared" si="17"/>
        <v>174</v>
      </c>
      <c r="F46" s="15">
        <f t="shared" si="17"/>
        <v>285</v>
      </c>
      <c r="G46" s="15">
        <f t="shared" si="17"/>
        <v>599</v>
      </c>
      <c r="H46" s="15">
        <f t="shared" si="17"/>
        <v>954</v>
      </c>
      <c r="I46" s="15">
        <f t="shared" si="17"/>
        <v>1367</v>
      </c>
      <c r="J46" s="15">
        <f t="shared" si="17"/>
        <v>1887</v>
      </c>
      <c r="K46" s="15">
        <f t="shared" si="17"/>
        <v>2014</v>
      </c>
      <c r="L46" s="15">
        <f t="shared" si="17"/>
        <v>2578</v>
      </c>
      <c r="M46" s="15">
        <f t="shared" si="17"/>
        <v>2618</v>
      </c>
      <c r="N46" s="10"/>
    </row>
    <row r="47" spans="1:15" x14ac:dyDescent="0.2">
      <c r="A47" s="148" t="s">
        <v>613</v>
      </c>
      <c r="B47" s="15">
        <f>B36</f>
        <v>80.491538461538468</v>
      </c>
      <c r="C47" s="15">
        <f>B47+C36</f>
        <v>100.36384615384617</v>
      </c>
      <c r="D47" s="15">
        <f t="shared" ref="D47:M47" si="18">C47+D36</f>
        <v>136.64153846153846</v>
      </c>
      <c r="E47" s="15">
        <f t="shared" si="18"/>
        <v>263.22153846153844</v>
      </c>
      <c r="F47" s="15">
        <f t="shared" si="18"/>
        <v>540.35384615384623</v>
      </c>
      <c r="G47" s="15">
        <f t="shared" si="18"/>
        <v>855.01538461538462</v>
      </c>
      <c r="H47" s="15">
        <f t="shared" si="18"/>
        <v>1203.6292307692306</v>
      </c>
      <c r="I47" s="15">
        <f t="shared" si="18"/>
        <v>1563.4581196581196</v>
      </c>
      <c r="J47" s="15">
        <f t="shared" si="18"/>
        <v>1899.2293196581195</v>
      </c>
      <c r="K47" s="15">
        <f t="shared" si="18"/>
        <v>2259.1393196581193</v>
      </c>
      <c r="L47" s="15">
        <f t="shared" si="18"/>
        <v>2814.2131658119656</v>
      </c>
      <c r="M47" s="15">
        <f t="shared" si="18"/>
        <v>3149.4508581196578</v>
      </c>
      <c r="N47" s="10"/>
    </row>
    <row r="48" spans="1:15" x14ac:dyDescent="0.2">
      <c r="B48" s="10"/>
      <c r="C48" s="10"/>
      <c r="D48" s="10"/>
      <c r="E48" s="10"/>
      <c r="F48" s="10"/>
      <c r="G48" s="10"/>
      <c r="H48" s="10"/>
      <c r="I48" s="10"/>
      <c r="J48" s="10"/>
      <c r="K48" s="10"/>
      <c r="L48" s="10"/>
      <c r="M48" s="10"/>
      <c r="N48" s="10"/>
    </row>
    <row r="49" spans="2:14" x14ac:dyDescent="0.2">
      <c r="B49" s="3"/>
      <c r="C49" s="3"/>
      <c r="D49" s="3"/>
      <c r="E49" s="3"/>
      <c r="F49" s="3"/>
      <c r="G49" s="3"/>
      <c r="H49" s="3"/>
      <c r="I49" s="3"/>
      <c r="J49" s="3"/>
      <c r="K49" s="3"/>
      <c r="L49" s="3"/>
      <c r="M49" s="3"/>
      <c r="N49" s="169"/>
    </row>
    <row r="50" spans="2:14" x14ac:dyDescent="0.2">
      <c r="B50" s="3"/>
      <c r="C50" s="3"/>
      <c r="D50" s="3"/>
      <c r="E50" s="3"/>
      <c r="F50" s="3"/>
      <c r="G50" s="3"/>
      <c r="H50" s="3"/>
      <c r="I50" s="3"/>
      <c r="J50" s="3"/>
      <c r="K50" s="3"/>
      <c r="L50" s="3"/>
      <c r="M50" s="3"/>
      <c r="N50" s="169"/>
    </row>
    <row r="51" spans="2:14" x14ac:dyDescent="0.2">
      <c r="B51" s="3"/>
      <c r="C51" s="3"/>
      <c r="D51" s="3"/>
      <c r="E51" s="3"/>
      <c r="F51" s="3"/>
      <c r="G51" s="3"/>
      <c r="H51" s="3"/>
      <c r="I51" s="3"/>
      <c r="J51" s="3"/>
      <c r="K51" s="3"/>
      <c r="L51" s="3"/>
      <c r="M51" s="3"/>
      <c r="N51" s="169"/>
    </row>
    <row r="52" spans="2:14" x14ac:dyDescent="0.2">
      <c r="B52" s="3"/>
      <c r="C52" s="3"/>
      <c r="D52" s="3"/>
      <c r="E52" s="3"/>
      <c r="F52" s="3"/>
      <c r="G52" s="3"/>
      <c r="H52" s="3"/>
      <c r="I52" s="3"/>
      <c r="J52" s="3"/>
      <c r="K52" s="3"/>
      <c r="L52" s="3"/>
      <c r="M52" s="3"/>
      <c r="N52" s="169"/>
    </row>
    <row r="53" spans="2:14" x14ac:dyDescent="0.2">
      <c r="B53" s="3"/>
      <c r="C53" s="3"/>
      <c r="D53" s="3"/>
      <c r="E53" s="3"/>
      <c r="F53" s="3"/>
      <c r="G53" s="3"/>
      <c r="H53" s="3"/>
      <c r="I53" s="3"/>
      <c r="J53" s="3"/>
      <c r="K53" s="3"/>
      <c r="L53" s="3"/>
      <c r="M53" s="3"/>
      <c r="N53" s="169"/>
    </row>
    <row r="54" spans="2:14" x14ac:dyDescent="0.2">
      <c r="B54" s="3"/>
      <c r="C54" s="3"/>
      <c r="D54" s="3"/>
      <c r="E54" s="3"/>
      <c r="F54" s="3"/>
      <c r="G54" s="3"/>
      <c r="H54" s="3"/>
      <c r="I54" s="3"/>
      <c r="J54" s="3"/>
      <c r="K54" s="3"/>
      <c r="L54" s="3"/>
      <c r="M54" s="3"/>
      <c r="N54" s="169"/>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35">
    <cfRule type="top10" dxfId="827" priority="111" bottom="1" rank="1"/>
    <cfRule type="top10" dxfId="826" priority="112" rank="1"/>
  </conditionalFormatting>
  <conditionalFormatting sqref="C5:C35">
    <cfRule type="top10" dxfId="825" priority="25" bottom="1" rank="1"/>
    <cfRule type="top10" dxfId="824" priority="26" rank="1"/>
  </conditionalFormatting>
  <conditionalFormatting sqref="D5:D35">
    <cfRule type="top10" dxfId="823" priority="23" bottom="1" rank="1"/>
    <cfRule type="top10" dxfId="822" priority="24" rank="1"/>
  </conditionalFormatting>
  <conditionalFormatting sqref="E5:E35">
    <cfRule type="top10" dxfId="821" priority="21" bottom="1" rank="1"/>
    <cfRule type="top10" dxfId="820" priority="22" rank="1"/>
  </conditionalFormatting>
  <conditionalFormatting sqref="F5:F35">
    <cfRule type="top10" dxfId="819" priority="19" bottom="1" rank="1"/>
    <cfRule type="top10" dxfId="818" priority="20" rank="1"/>
  </conditionalFormatting>
  <conditionalFormatting sqref="G5:G35">
    <cfRule type="top10" dxfId="817" priority="17" bottom="1" rank="1"/>
    <cfRule type="top10" dxfId="816" priority="18" rank="1"/>
  </conditionalFormatting>
  <conditionalFormatting sqref="H5:H35">
    <cfRule type="top10" dxfId="815" priority="15" bottom="1" rank="1"/>
    <cfRule type="top10" dxfId="814" priority="16" rank="1"/>
  </conditionalFormatting>
  <conditionalFormatting sqref="I5:I35">
    <cfRule type="top10" dxfId="813" priority="13" bottom="1" rank="1"/>
    <cfRule type="top10" dxfId="812" priority="14" rank="1"/>
  </conditionalFormatting>
  <conditionalFormatting sqref="J5:J35">
    <cfRule type="top10" dxfId="811" priority="11" bottom="1" rank="1"/>
    <cfRule type="top10" dxfId="810" priority="12" rank="1"/>
  </conditionalFormatting>
  <conditionalFormatting sqref="K5:K35">
    <cfRule type="top10" dxfId="809" priority="9" bottom="1" rank="1"/>
    <cfRule type="top10" dxfId="808" priority="10" rank="1"/>
  </conditionalFormatting>
  <conditionalFormatting sqref="L5:L35">
    <cfRule type="top10" dxfId="807" priority="7" bottom="1" rank="1"/>
    <cfRule type="top10" dxfId="806" priority="8" rank="1"/>
  </conditionalFormatting>
  <conditionalFormatting sqref="M5:M35">
    <cfRule type="top10" dxfId="805" priority="5" bottom="1" rank="1"/>
    <cfRule type="top10" dxfId="804" priority="6" rank="1"/>
  </conditionalFormatting>
  <conditionalFormatting sqref="N5:N35">
    <cfRule type="top10" dxfId="803" priority="3" bottom="1" rank="1"/>
    <cfRule type="top10" dxfId="802" priority="4"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7"/>
  <dimension ref="A1:AJ106"/>
  <sheetViews>
    <sheetView zoomScale="75" zoomScaleNormal="75" workbookViewId="0">
      <pane xSplit="1" ySplit="4" topLeftCell="B45" activePane="bottomRight" state="frozen"/>
      <selection activeCell="C149" sqref="C149:O149"/>
      <selection pane="topRight" activeCell="C149" sqref="C149:O149"/>
      <selection pane="bottomLeft" activeCell="C149" sqref="C149:O149"/>
      <selection pane="bottomRight" activeCell="N89" sqref="N89:N90"/>
    </sheetView>
  </sheetViews>
  <sheetFormatPr defaultRowHeight="12.75" x14ac:dyDescent="0.2"/>
  <cols>
    <col min="1" max="1" width="9.85546875" style="139" bestFit="1" customWidth="1"/>
    <col min="2" max="2" width="8.85546875" bestFit="1" customWidth="1"/>
    <col min="3" max="13" width="7.7109375" customWidth="1"/>
    <col min="14" max="14" width="8.7109375" style="103" bestFit="1" customWidth="1"/>
    <col min="16" max="36" width="9.140625" style="10"/>
  </cols>
  <sheetData>
    <row r="1" spans="1:30" ht="16.5" thickBot="1" x14ac:dyDescent="0.3">
      <c r="A1" s="243" t="s">
        <v>88</v>
      </c>
      <c r="B1" s="244"/>
      <c r="C1" s="244"/>
      <c r="D1" s="244"/>
      <c r="E1" s="245"/>
      <c r="F1" s="245"/>
      <c r="G1" s="245"/>
      <c r="H1" s="245"/>
      <c r="I1" s="245"/>
      <c r="J1" s="245"/>
      <c r="K1" s="245"/>
      <c r="L1" s="245"/>
      <c r="M1" s="245"/>
      <c r="N1" s="246"/>
    </row>
    <row r="2" spans="1:30" ht="13.5" thickBot="1" x14ac:dyDescent="0.25">
      <c r="A2" s="135" t="s">
        <v>126</v>
      </c>
      <c r="B2" s="40" t="s">
        <v>175</v>
      </c>
      <c r="C2" s="37" t="s">
        <v>449</v>
      </c>
      <c r="D2" s="38"/>
      <c r="E2" s="58"/>
      <c r="F2" s="68"/>
      <c r="G2" s="247" t="s">
        <v>80</v>
      </c>
      <c r="H2" s="247"/>
      <c r="I2" s="69"/>
      <c r="J2" s="69"/>
      <c r="K2" s="69"/>
      <c r="L2" s="69"/>
      <c r="M2" s="69"/>
      <c r="N2" s="165"/>
      <c r="Q2" s="13"/>
      <c r="R2" s="13"/>
      <c r="S2" s="13"/>
      <c r="T2" s="13"/>
      <c r="U2" s="13"/>
      <c r="V2" s="13"/>
      <c r="W2" s="13"/>
      <c r="X2" s="13"/>
      <c r="Y2" s="13"/>
      <c r="Z2" s="13"/>
      <c r="AA2" s="13"/>
      <c r="AB2" s="13"/>
      <c r="AC2" s="13"/>
      <c r="AD2" s="13"/>
    </row>
    <row r="3" spans="1:30" ht="13.5" thickBot="1" x14ac:dyDescent="0.25">
      <c r="A3" s="136"/>
      <c r="B3" s="41" t="s">
        <v>176</v>
      </c>
      <c r="C3" s="36" t="s">
        <v>450</v>
      </c>
      <c r="D3" s="39"/>
      <c r="E3" s="41" t="s">
        <v>78</v>
      </c>
      <c r="F3" s="65">
        <v>10</v>
      </c>
      <c r="G3" s="17"/>
      <c r="H3" s="66" t="s">
        <v>81</v>
      </c>
      <c r="I3" s="67">
        <v>3.048</v>
      </c>
      <c r="J3" s="17"/>
      <c r="K3" s="17"/>
      <c r="L3" s="17"/>
      <c r="M3" s="17"/>
      <c r="N3" s="39"/>
      <c r="Q3" s="13"/>
      <c r="R3" s="13"/>
      <c r="S3" s="13"/>
      <c r="T3" s="13"/>
      <c r="U3" s="13"/>
      <c r="V3" s="13"/>
      <c r="W3" s="13"/>
      <c r="X3" s="13"/>
      <c r="Y3" s="13"/>
      <c r="Z3" s="13"/>
      <c r="AA3" s="13"/>
      <c r="AB3" s="13"/>
      <c r="AC3" s="13"/>
      <c r="AD3" s="13"/>
    </row>
    <row r="4" spans="1:30" ht="15.75" thickBot="1" x14ac:dyDescent="0.3">
      <c r="A4" s="137" t="s">
        <v>1</v>
      </c>
      <c r="B4" s="49" t="s">
        <v>2</v>
      </c>
      <c r="C4" s="43" t="s">
        <v>3</v>
      </c>
      <c r="D4" s="49" t="s">
        <v>4</v>
      </c>
      <c r="E4" s="43" t="s">
        <v>5</v>
      </c>
      <c r="F4" s="49" t="s">
        <v>6</v>
      </c>
      <c r="G4" s="43" t="s">
        <v>7</v>
      </c>
      <c r="H4" s="49" t="s">
        <v>8</v>
      </c>
      <c r="I4" s="98" t="s">
        <v>9</v>
      </c>
      <c r="J4" s="49" t="s">
        <v>10</v>
      </c>
      <c r="K4" s="43" t="s">
        <v>11</v>
      </c>
      <c r="L4" s="49" t="s">
        <v>12</v>
      </c>
      <c r="M4" s="49" t="s">
        <v>13</v>
      </c>
      <c r="N4" s="154" t="s">
        <v>582</v>
      </c>
      <c r="O4" s="143" t="s">
        <v>611</v>
      </c>
      <c r="P4" s="23"/>
      <c r="Q4" s="13"/>
      <c r="R4" s="13"/>
      <c r="S4" s="13"/>
      <c r="T4" s="13"/>
      <c r="U4" s="13"/>
      <c r="V4" s="13"/>
      <c r="W4" s="13"/>
      <c r="X4" s="13"/>
      <c r="Y4" s="13"/>
      <c r="Z4" s="13"/>
      <c r="AA4" s="13"/>
      <c r="AB4" s="13"/>
      <c r="AC4" s="13"/>
      <c r="AD4" s="13"/>
    </row>
    <row r="5" spans="1:30" ht="14.25" x14ac:dyDescent="0.2">
      <c r="A5" s="138">
        <v>1938</v>
      </c>
      <c r="B5" s="98">
        <v>57.658000000000001</v>
      </c>
      <c r="C5" s="98">
        <v>28.193999999999999</v>
      </c>
      <c r="D5" s="98">
        <v>42.671999999999997</v>
      </c>
      <c r="E5" s="98">
        <v>158.75</v>
      </c>
      <c r="F5" s="98">
        <v>323.596</v>
      </c>
      <c r="G5" s="98">
        <v>457.45400000000001</v>
      </c>
      <c r="H5" s="98">
        <v>565.15</v>
      </c>
      <c r="I5" s="98">
        <v>566.928</v>
      </c>
      <c r="J5" s="98">
        <v>266.7</v>
      </c>
      <c r="K5" s="98">
        <v>438.404</v>
      </c>
      <c r="L5" s="98">
        <v>480.06</v>
      </c>
      <c r="M5" s="98">
        <v>743.96600000000001</v>
      </c>
      <c r="N5" s="174">
        <v>4129.5320000000002</v>
      </c>
      <c r="O5" s="144">
        <f t="shared" ref="O5" si="0">RANK(N5,N$5:N$94,0)</f>
        <v>5</v>
      </c>
    </row>
    <row r="6" spans="1:30" ht="14.25" x14ac:dyDescent="0.2">
      <c r="A6" s="138">
        <v>1939</v>
      </c>
      <c r="B6" s="98">
        <v>12.192</v>
      </c>
      <c r="C6" s="98">
        <v>12.7</v>
      </c>
      <c r="D6" s="98">
        <v>16.256</v>
      </c>
      <c r="E6" s="98">
        <v>25.4</v>
      </c>
      <c r="F6" s="98">
        <v>159.512</v>
      </c>
      <c r="G6" s="98">
        <v>320.04000000000002</v>
      </c>
      <c r="H6" s="98">
        <v>169.41800000000001</v>
      </c>
      <c r="I6" s="98">
        <v>296.16399999999999</v>
      </c>
      <c r="J6" s="98">
        <v>429.51400000000001</v>
      </c>
      <c r="K6" s="98">
        <v>445.00799999999998</v>
      </c>
      <c r="L6" s="98">
        <v>893.572</v>
      </c>
      <c r="M6" s="98">
        <v>433.83199999999999</v>
      </c>
      <c r="N6" s="174">
        <v>3213.6079999999997</v>
      </c>
      <c r="O6" s="144">
        <f t="shared" ref="O6:O45" si="1">RANK(N6,N$5:N$94,0)</f>
        <v>35</v>
      </c>
    </row>
    <row r="7" spans="1:30" ht="14.25" x14ac:dyDescent="0.2">
      <c r="A7" s="138">
        <v>1940</v>
      </c>
      <c r="B7" s="98">
        <v>67.817999999999998</v>
      </c>
      <c r="C7" s="98">
        <v>46.481999999999999</v>
      </c>
      <c r="D7" s="98">
        <v>16.001999999999999</v>
      </c>
      <c r="E7" s="98">
        <v>46.481999999999999</v>
      </c>
      <c r="F7" s="98">
        <v>279.39999999999998</v>
      </c>
      <c r="G7" s="98">
        <v>366.01400000000001</v>
      </c>
      <c r="H7" s="98">
        <v>403.86</v>
      </c>
      <c r="I7" s="98">
        <v>483.61599999999999</v>
      </c>
      <c r="J7" s="98">
        <v>349.75799999999998</v>
      </c>
      <c r="K7" s="98">
        <v>413.51200000000006</v>
      </c>
      <c r="L7" s="98">
        <v>531.11400000000003</v>
      </c>
      <c r="M7" s="98">
        <v>107.95</v>
      </c>
      <c r="N7" s="174">
        <v>3112.0079999999998</v>
      </c>
      <c r="O7" s="144">
        <f t="shared" si="1"/>
        <v>42</v>
      </c>
    </row>
    <row r="8" spans="1:30" ht="14.25" x14ac:dyDescent="0.2">
      <c r="A8" s="138">
        <v>1941</v>
      </c>
      <c r="B8" s="98">
        <v>82.55</v>
      </c>
      <c r="C8" s="98">
        <v>72.897999999999996</v>
      </c>
      <c r="D8" s="98">
        <v>57.658000000000001</v>
      </c>
      <c r="E8" s="98">
        <v>9.1440000000000001</v>
      </c>
      <c r="F8" s="98">
        <v>227.83799999999999</v>
      </c>
      <c r="G8" s="98">
        <v>293.37</v>
      </c>
      <c r="H8" s="98">
        <v>530.60599999999999</v>
      </c>
      <c r="I8" s="98">
        <v>430.53</v>
      </c>
      <c r="J8" s="98">
        <v>501.904</v>
      </c>
      <c r="K8" s="98">
        <v>639.31799999999998</v>
      </c>
      <c r="L8" s="98">
        <v>611.37800000000004</v>
      </c>
      <c r="M8" s="98">
        <v>155.19399999999999</v>
      </c>
      <c r="N8" s="174">
        <v>3612.3879999999999</v>
      </c>
      <c r="O8" s="144">
        <f t="shared" si="1"/>
        <v>18</v>
      </c>
    </row>
    <row r="9" spans="1:30" ht="14.25" x14ac:dyDescent="0.2">
      <c r="A9" s="138">
        <v>1942</v>
      </c>
      <c r="B9" s="98">
        <v>38.607999999999997</v>
      </c>
      <c r="C9" s="98">
        <v>17.526</v>
      </c>
      <c r="D9" s="98">
        <v>83.82</v>
      </c>
      <c r="E9" s="98">
        <v>211.58199999999999</v>
      </c>
      <c r="F9" s="98">
        <v>227.33</v>
      </c>
      <c r="G9" s="98">
        <v>472.18599999999998</v>
      </c>
      <c r="H9" s="98">
        <v>440.69</v>
      </c>
      <c r="I9" s="98">
        <v>272.79599999999999</v>
      </c>
      <c r="J9" s="98">
        <v>549.14800000000002</v>
      </c>
      <c r="K9" s="98">
        <v>803.91</v>
      </c>
      <c r="L9" s="98">
        <v>320.04000000000002</v>
      </c>
      <c r="M9" s="98">
        <v>603.25</v>
      </c>
      <c r="N9" s="174">
        <v>4040.886</v>
      </c>
      <c r="O9" s="144">
        <f t="shared" si="1"/>
        <v>8</v>
      </c>
    </row>
    <row r="10" spans="1:30" ht="14.25" x14ac:dyDescent="0.2">
      <c r="A10" s="138">
        <v>1943</v>
      </c>
      <c r="B10" s="98">
        <v>55.372</v>
      </c>
      <c r="C10" s="98">
        <v>65.531999999999996</v>
      </c>
      <c r="D10" s="98">
        <v>29.21</v>
      </c>
      <c r="E10" s="98">
        <v>99.567999999999998</v>
      </c>
      <c r="F10" s="98">
        <v>413.25799999999998</v>
      </c>
      <c r="G10" s="98">
        <v>309.37200000000001</v>
      </c>
      <c r="H10" s="98">
        <v>265.17599999999999</v>
      </c>
      <c r="I10" s="98">
        <v>508</v>
      </c>
      <c r="J10" s="98">
        <v>266.95400000000001</v>
      </c>
      <c r="K10" s="98">
        <v>259.84199999999998</v>
      </c>
      <c r="L10" s="98">
        <v>550.92600000000004</v>
      </c>
      <c r="M10" s="98">
        <v>383.03199999999998</v>
      </c>
      <c r="N10" s="174">
        <v>3206.2420000000002</v>
      </c>
      <c r="O10" s="144">
        <f t="shared" si="1"/>
        <v>36</v>
      </c>
    </row>
    <row r="11" spans="1:30" ht="14.25" x14ac:dyDescent="0.2">
      <c r="A11" s="138">
        <v>1944</v>
      </c>
      <c r="B11" s="98">
        <v>31.242000000000001</v>
      </c>
      <c r="C11" s="98">
        <v>75.183999999999997</v>
      </c>
      <c r="D11" s="98">
        <v>4.5720000000000001</v>
      </c>
      <c r="E11" s="98">
        <v>226.822</v>
      </c>
      <c r="F11" s="98">
        <v>645.92200000000003</v>
      </c>
      <c r="G11" s="98">
        <v>160.274</v>
      </c>
      <c r="H11" s="98">
        <v>300.22800000000001</v>
      </c>
      <c r="I11" s="98">
        <v>467.36</v>
      </c>
      <c r="J11" s="98">
        <v>111.76</v>
      </c>
      <c r="K11" s="98">
        <v>511.81</v>
      </c>
      <c r="L11" s="98">
        <v>416.81400000000002</v>
      </c>
      <c r="M11" s="98">
        <v>567.94399999999996</v>
      </c>
      <c r="N11" s="174">
        <v>3519.9320000000002</v>
      </c>
      <c r="O11" s="144">
        <f t="shared" si="1"/>
        <v>20</v>
      </c>
    </row>
    <row r="12" spans="1:30" ht="14.25" x14ac:dyDescent="0.2">
      <c r="A12" s="138">
        <v>1945</v>
      </c>
      <c r="B12" s="98">
        <v>48.006</v>
      </c>
      <c r="C12" s="98">
        <v>22.097999999999999</v>
      </c>
      <c r="D12" s="98">
        <v>10.922000000000001</v>
      </c>
      <c r="E12" s="98">
        <v>48.26</v>
      </c>
      <c r="F12" s="98">
        <v>207.01</v>
      </c>
      <c r="G12" s="98">
        <v>168.148</v>
      </c>
      <c r="H12" s="98">
        <v>503.17399999999998</v>
      </c>
      <c r="I12" s="98">
        <v>448.56400000000002</v>
      </c>
      <c r="J12" s="98">
        <v>294.13200000000001</v>
      </c>
      <c r="K12" s="98">
        <v>465.58199999999999</v>
      </c>
      <c r="L12" s="98">
        <v>616.96600000000001</v>
      </c>
      <c r="M12" s="98">
        <v>522.98599999999999</v>
      </c>
      <c r="N12" s="174">
        <v>3355.848</v>
      </c>
      <c r="O12" s="144">
        <f t="shared" si="1"/>
        <v>24</v>
      </c>
    </row>
    <row r="13" spans="1:30" ht="14.25" x14ac:dyDescent="0.2">
      <c r="A13" s="138">
        <v>1946</v>
      </c>
      <c r="B13" s="98">
        <v>52.832000000000001</v>
      </c>
      <c r="C13" s="98">
        <v>19.05</v>
      </c>
      <c r="D13" s="98">
        <v>20.32</v>
      </c>
      <c r="E13" s="98">
        <v>13.97</v>
      </c>
      <c r="F13" s="98">
        <v>136.65199999999999</v>
      </c>
      <c r="G13" s="98">
        <v>244.602</v>
      </c>
      <c r="H13" s="98">
        <v>312.67399999999998</v>
      </c>
      <c r="I13" s="98">
        <v>337.31200000000001</v>
      </c>
      <c r="J13" s="98">
        <v>358.64800000000002</v>
      </c>
      <c r="K13" s="98">
        <v>390.39800000000002</v>
      </c>
      <c r="L13" s="98">
        <v>648.71600000000001</v>
      </c>
      <c r="M13" s="98">
        <v>678.43399999999997</v>
      </c>
      <c r="N13" s="174">
        <v>3213.6080000000002</v>
      </c>
      <c r="O13" s="144">
        <f t="shared" si="1"/>
        <v>34</v>
      </c>
    </row>
    <row r="14" spans="1:30" ht="14.25" x14ac:dyDescent="0.2">
      <c r="A14" s="138">
        <v>1947</v>
      </c>
      <c r="B14" s="98">
        <v>9.3979999999999997</v>
      </c>
      <c r="C14" s="98">
        <v>45.212000000000003</v>
      </c>
      <c r="D14" s="98">
        <v>9.3979999999999997</v>
      </c>
      <c r="E14" s="98">
        <v>169.672</v>
      </c>
      <c r="F14" s="98">
        <v>183.642</v>
      </c>
      <c r="G14" s="98">
        <v>237.99799999999999</v>
      </c>
      <c r="H14" s="98">
        <v>323.08800000000002</v>
      </c>
      <c r="I14" s="98">
        <v>434.34</v>
      </c>
      <c r="J14" s="98">
        <v>368.80799999999999</v>
      </c>
      <c r="K14" s="98">
        <v>449.834</v>
      </c>
      <c r="L14" s="98">
        <v>315.72199999999998</v>
      </c>
      <c r="M14" s="98">
        <v>312.928</v>
      </c>
      <c r="N14" s="174">
        <v>2860.04</v>
      </c>
      <c r="O14" s="144">
        <f t="shared" si="1"/>
        <v>56</v>
      </c>
    </row>
    <row r="15" spans="1:30" ht="14.25" x14ac:dyDescent="0.2">
      <c r="A15" s="138">
        <v>1948</v>
      </c>
      <c r="B15" s="98">
        <v>21.082000000000001</v>
      </c>
      <c r="C15" s="98">
        <v>3.556</v>
      </c>
      <c r="D15" s="98">
        <v>30.734000000000002</v>
      </c>
      <c r="E15" s="98">
        <v>39.878</v>
      </c>
      <c r="F15" s="98">
        <v>185.166</v>
      </c>
      <c r="G15" s="98">
        <v>237.23599999999999</v>
      </c>
      <c r="H15" s="98">
        <v>401.82799999999997</v>
      </c>
      <c r="I15" s="98">
        <v>292.608</v>
      </c>
      <c r="J15" s="98">
        <v>288.29000000000002</v>
      </c>
      <c r="K15" s="98">
        <v>383.79399999999998</v>
      </c>
      <c r="L15" s="98">
        <v>568.96</v>
      </c>
      <c r="M15" s="98">
        <v>109.72799999999999</v>
      </c>
      <c r="N15" s="174">
        <v>2562.86</v>
      </c>
      <c r="O15" s="144">
        <f t="shared" si="1"/>
        <v>74</v>
      </c>
    </row>
    <row r="16" spans="1:30" ht="14.25" x14ac:dyDescent="0.2">
      <c r="A16" s="138">
        <v>1949</v>
      </c>
      <c r="B16" s="98">
        <v>22.352</v>
      </c>
      <c r="C16" s="98">
        <v>8.1280000000000001</v>
      </c>
      <c r="D16" s="98">
        <v>12.192</v>
      </c>
      <c r="E16" s="98">
        <v>52.577999999999996</v>
      </c>
      <c r="F16" s="98">
        <v>285.24200000000002</v>
      </c>
      <c r="G16" s="98">
        <v>323.08800000000002</v>
      </c>
      <c r="H16" s="98">
        <v>320.29399999999998</v>
      </c>
      <c r="I16" s="98">
        <v>396.24</v>
      </c>
      <c r="J16" s="98">
        <v>244.85599999999999</v>
      </c>
      <c r="K16" s="98">
        <v>450.08800000000002</v>
      </c>
      <c r="L16" s="98">
        <v>930.91</v>
      </c>
      <c r="M16" s="98">
        <v>402.84399999999999</v>
      </c>
      <c r="N16" s="174">
        <v>3448.8119999999999</v>
      </c>
      <c r="O16" s="144">
        <f t="shared" si="1"/>
        <v>22</v>
      </c>
    </row>
    <row r="17" spans="1:16" ht="14.25" x14ac:dyDescent="0.2">
      <c r="A17" s="138">
        <v>1950</v>
      </c>
      <c r="B17" s="98">
        <v>22.097999999999999</v>
      </c>
      <c r="C17" s="98">
        <v>100.83799999999999</v>
      </c>
      <c r="D17" s="98">
        <v>55.118000000000002</v>
      </c>
      <c r="E17" s="98">
        <v>108.20399999999999</v>
      </c>
      <c r="F17" s="98">
        <v>183.642</v>
      </c>
      <c r="G17" s="98">
        <v>351.536</v>
      </c>
      <c r="H17" s="98">
        <v>437.38799999999998</v>
      </c>
      <c r="I17" s="98">
        <v>425.95800000000003</v>
      </c>
      <c r="J17" s="98">
        <v>260.35000000000002</v>
      </c>
      <c r="K17" s="98">
        <v>348.99599999999998</v>
      </c>
      <c r="L17" s="98">
        <v>993.64800000000002</v>
      </c>
      <c r="M17" s="98">
        <v>502.15800000000002</v>
      </c>
      <c r="N17" s="174">
        <v>3789.9340000000002</v>
      </c>
      <c r="O17" s="144">
        <f t="shared" si="1"/>
        <v>12</v>
      </c>
    </row>
    <row r="18" spans="1:16" ht="14.25" x14ac:dyDescent="0.2">
      <c r="A18" s="138">
        <v>1951</v>
      </c>
      <c r="B18" s="98">
        <v>22.606000000000002</v>
      </c>
      <c r="C18" s="98">
        <v>142.74799999999999</v>
      </c>
      <c r="D18" s="98">
        <v>15.24</v>
      </c>
      <c r="E18" s="98">
        <v>215.392</v>
      </c>
      <c r="F18" s="98">
        <v>281.43200000000002</v>
      </c>
      <c r="G18" s="98">
        <v>275.33600000000001</v>
      </c>
      <c r="H18" s="98">
        <v>326.39</v>
      </c>
      <c r="I18" s="98">
        <v>328.93</v>
      </c>
      <c r="J18" s="98">
        <v>258.06400000000002</v>
      </c>
      <c r="K18" s="98">
        <v>486.41</v>
      </c>
      <c r="L18" s="98">
        <v>269.74799999999999</v>
      </c>
      <c r="M18" s="98">
        <v>282.95600000000002</v>
      </c>
      <c r="N18" s="174">
        <v>2905.2520000000004</v>
      </c>
      <c r="O18" s="144">
        <f t="shared" si="1"/>
        <v>52</v>
      </c>
    </row>
    <row r="19" spans="1:16" ht="14.25" x14ac:dyDescent="0.2">
      <c r="A19" s="138">
        <v>1952</v>
      </c>
      <c r="B19" s="98">
        <v>82.804000000000002</v>
      </c>
      <c r="C19" s="98">
        <v>23.622</v>
      </c>
      <c r="D19" s="98">
        <v>0.76200000000000001</v>
      </c>
      <c r="E19" s="98">
        <v>177.03800000000001</v>
      </c>
      <c r="F19" s="98">
        <v>398.78</v>
      </c>
      <c r="G19" s="98">
        <v>460.24799999999999</v>
      </c>
      <c r="H19" s="98">
        <v>530.35199999999998</v>
      </c>
      <c r="I19" s="98">
        <v>515.87400000000002</v>
      </c>
      <c r="J19" s="98">
        <v>247.904</v>
      </c>
      <c r="K19" s="98">
        <v>536.44799999999998</v>
      </c>
      <c r="L19" s="98">
        <v>527.30399999999997</v>
      </c>
      <c r="M19" s="98">
        <v>507.238</v>
      </c>
      <c r="N19" s="174">
        <v>4008.3739999999993</v>
      </c>
      <c r="O19" s="144">
        <f t="shared" si="1"/>
        <v>9</v>
      </c>
    </row>
    <row r="20" spans="1:16" ht="14.25" x14ac:dyDescent="0.2">
      <c r="A20" s="138">
        <v>1953</v>
      </c>
      <c r="B20" s="98">
        <v>173.99</v>
      </c>
      <c r="C20" s="98">
        <v>51.053999999999995</v>
      </c>
      <c r="D20" s="98">
        <v>44.45</v>
      </c>
      <c r="E20" s="98">
        <v>60.451999999999998</v>
      </c>
      <c r="F20" s="98">
        <v>214.63</v>
      </c>
      <c r="G20" s="98">
        <v>150.62200000000001</v>
      </c>
      <c r="H20" s="98">
        <v>455.93</v>
      </c>
      <c r="I20" s="98">
        <v>294.38600000000002</v>
      </c>
      <c r="J20" s="98">
        <v>311.65800000000002</v>
      </c>
      <c r="K20" s="98">
        <v>467.61399999999998</v>
      </c>
      <c r="L20" s="98">
        <v>555.49800000000005</v>
      </c>
      <c r="M20" s="98">
        <v>231.39400000000001</v>
      </c>
      <c r="N20" s="174">
        <v>3011.6779999999999</v>
      </c>
      <c r="O20" s="144">
        <f t="shared" si="1"/>
        <v>45</v>
      </c>
    </row>
    <row r="21" spans="1:16" ht="14.25" x14ac:dyDescent="0.2">
      <c r="A21" s="138">
        <v>1954</v>
      </c>
      <c r="B21" s="98">
        <v>35.052</v>
      </c>
      <c r="C21" s="98">
        <v>43.688000000000002</v>
      </c>
      <c r="D21" s="98">
        <v>17.018000000000001</v>
      </c>
      <c r="E21" s="98">
        <v>108.96599999999999</v>
      </c>
      <c r="F21" s="98">
        <v>315.976</v>
      </c>
      <c r="G21" s="98">
        <v>384.30200000000002</v>
      </c>
      <c r="H21" s="98">
        <v>437.89600000000002</v>
      </c>
      <c r="I21" s="98">
        <v>493.52199999999999</v>
      </c>
      <c r="J21" s="98">
        <v>270.76400000000001</v>
      </c>
      <c r="K21" s="98">
        <v>247.904</v>
      </c>
      <c r="L21" s="98">
        <v>698.5</v>
      </c>
      <c r="M21" s="98">
        <v>264.92200000000003</v>
      </c>
      <c r="N21" s="174">
        <v>3318.51</v>
      </c>
      <c r="O21" s="144">
        <f t="shared" si="1"/>
        <v>28</v>
      </c>
    </row>
    <row r="22" spans="1:16" ht="14.25" x14ac:dyDescent="0.2">
      <c r="A22" s="138">
        <v>1955</v>
      </c>
      <c r="B22" s="98">
        <v>283.97199999999998</v>
      </c>
      <c r="C22" s="98">
        <v>45.466000000000001</v>
      </c>
      <c r="D22" s="98">
        <v>33.781999999999996</v>
      </c>
      <c r="E22" s="98">
        <v>11.176</v>
      </c>
      <c r="F22" s="98">
        <v>341.12200000000001</v>
      </c>
      <c r="G22" s="98">
        <v>276.86</v>
      </c>
      <c r="H22" s="98">
        <v>243.33199999999999</v>
      </c>
      <c r="I22" s="98">
        <v>340.61399999999998</v>
      </c>
      <c r="J22" s="98">
        <v>79.756</v>
      </c>
      <c r="K22" s="98">
        <v>355.346</v>
      </c>
      <c r="L22" s="98">
        <v>608.33000000000004</v>
      </c>
      <c r="M22" s="98">
        <v>360.68</v>
      </c>
      <c r="N22" s="174">
        <v>2980.4360000000001</v>
      </c>
      <c r="O22" s="144">
        <f t="shared" si="1"/>
        <v>48</v>
      </c>
    </row>
    <row r="23" spans="1:16" ht="14.25" x14ac:dyDescent="0.2">
      <c r="A23" s="138">
        <v>1956</v>
      </c>
      <c r="B23" s="98">
        <v>260.35000000000002</v>
      </c>
      <c r="C23" s="98">
        <v>36.067999999999998</v>
      </c>
      <c r="D23" s="98">
        <v>112.52200000000001</v>
      </c>
      <c r="E23" s="98">
        <v>60.706000000000003</v>
      </c>
      <c r="F23" s="98">
        <v>464.05799999999999</v>
      </c>
      <c r="G23" s="98">
        <v>247.39599999999999</v>
      </c>
      <c r="H23" s="98">
        <v>629.15800000000002</v>
      </c>
      <c r="I23" s="98">
        <v>377.44400000000002</v>
      </c>
      <c r="J23" s="98">
        <v>297.18</v>
      </c>
      <c r="K23" s="98">
        <v>397.76400000000001</v>
      </c>
      <c r="L23" s="98">
        <v>754.88800000000003</v>
      </c>
      <c r="M23" s="98">
        <v>170.434</v>
      </c>
      <c r="N23" s="174">
        <v>3807.9679999999998</v>
      </c>
      <c r="O23" s="144">
        <f t="shared" si="1"/>
        <v>11</v>
      </c>
    </row>
    <row r="24" spans="1:16" ht="14.25" x14ac:dyDescent="0.2">
      <c r="A24" s="138">
        <v>1957</v>
      </c>
      <c r="B24" s="98">
        <v>26.923999999999999</v>
      </c>
      <c r="C24" s="98">
        <v>9.9060000000000006</v>
      </c>
      <c r="D24" s="98">
        <v>11.938000000000001</v>
      </c>
      <c r="E24" s="98">
        <v>2.032</v>
      </c>
      <c r="F24" s="98">
        <v>156.464</v>
      </c>
      <c r="G24" s="98">
        <v>301.49799999999999</v>
      </c>
      <c r="H24" s="98">
        <v>281.68599999999998</v>
      </c>
      <c r="I24" s="98">
        <v>538.226</v>
      </c>
      <c r="J24" s="98">
        <v>291.59199999999998</v>
      </c>
      <c r="K24" s="98">
        <v>213.10600000000002</v>
      </c>
      <c r="L24" s="98">
        <v>709.67600000000004</v>
      </c>
      <c r="M24" s="98">
        <v>178.054</v>
      </c>
      <c r="N24" s="174">
        <v>2721.1020000000003</v>
      </c>
      <c r="O24" s="144">
        <f t="shared" si="1"/>
        <v>65</v>
      </c>
    </row>
    <row r="25" spans="1:16" ht="14.25" x14ac:dyDescent="0.2">
      <c r="A25" s="138">
        <v>1958</v>
      </c>
      <c r="B25" s="98">
        <v>169.92599999999999</v>
      </c>
      <c r="C25" s="98">
        <v>85.09</v>
      </c>
      <c r="D25" s="98">
        <v>142.494</v>
      </c>
      <c r="E25" s="98">
        <v>129.54</v>
      </c>
      <c r="F25" s="98">
        <v>166.87799999999999</v>
      </c>
      <c r="G25" s="98">
        <v>199.39</v>
      </c>
      <c r="H25" s="98">
        <v>483.36200000000002</v>
      </c>
      <c r="I25" s="98">
        <v>324.10399999999998</v>
      </c>
      <c r="J25" s="98">
        <v>400.30399999999997</v>
      </c>
      <c r="K25" s="98">
        <v>663.95600000000002</v>
      </c>
      <c r="L25" s="98">
        <v>370.07799999999997</v>
      </c>
      <c r="M25" s="98">
        <v>194.05600000000001</v>
      </c>
      <c r="N25" s="174">
        <v>3329.1779999999999</v>
      </c>
      <c r="O25" s="144">
        <f t="shared" si="1"/>
        <v>27</v>
      </c>
    </row>
    <row r="26" spans="1:16" ht="14.25" x14ac:dyDescent="0.2">
      <c r="A26" s="138">
        <v>1959</v>
      </c>
      <c r="B26" s="98">
        <v>79.501999999999995</v>
      </c>
      <c r="C26" s="98">
        <v>1.016</v>
      </c>
      <c r="D26" s="98">
        <v>10.16</v>
      </c>
      <c r="E26" s="98">
        <v>100.584</v>
      </c>
      <c r="F26" s="98">
        <v>352.55200000000002</v>
      </c>
      <c r="G26" s="98">
        <v>235.71199999999999</v>
      </c>
      <c r="H26" s="98">
        <v>391.41399999999999</v>
      </c>
      <c r="I26" s="98">
        <v>283.97199999999998</v>
      </c>
      <c r="J26" s="98">
        <v>542.03599999999994</v>
      </c>
      <c r="K26" s="98">
        <v>259.84199999999998</v>
      </c>
      <c r="L26" s="98">
        <v>404.87599999999998</v>
      </c>
      <c r="M26" s="98">
        <v>562.35599999999999</v>
      </c>
      <c r="N26" s="174">
        <v>3224.0219999999999</v>
      </c>
      <c r="O26" s="144">
        <f t="shared" si="1"/>
        <v>33</v>
      </c>
    </row>
    <row r="27" spans="1:16" ht="14.25" x14ac:dyDescent="0.2">
      <c r="A27" s="138">
        <v>1960</v>
      </c>
      <c r="B27" s="98">
        <v>68.58</v>
      </c>
      <c r="C27" s="98">
        <v>15.494</v>
      </c>
      <c r="D27" s="98">
        <v>120.142</v>
      </c>
      <c r="E27" s="98">
        <v>263.65199999999999</v>
      </c>
      <c r="F27" s="98">
        <v>614.17200000000003</v>
      </c>
      <c r="G27" s="98">
        <v>321.31</v>
      </c>
      <c r="H27" s="98">
        <v>277.36799999999999</v>
      </c>
      <c r="I27" s="98">
        <v>279.14600000000002</v>
      </c>
      <c r="J27" s="98">
        <v>213.86799999999999</v>
      </c>
      <c r="K27" s="98">
        <v>490.47399999999999</v>
      </c>
      <c r="L27" s="98">
        <v>813.81600000000003</v>
      </c>
      <c r="M27" s="98">
        <v>741.17200000000003</v>
      </c>
      <c r="N27" s="174">
        <v>4219.1939999999995</v>
      </c>
      <c r="O27" s="144">
        <f t="shared" si="1"/>
        <v>4</v>
      </c>
    </row>
    <row r="28" spans="1:16" ht="14.25" x14ac:dyDescent="0.2">
      <c r="A28" s="138">
        <v>1961</v>
      </c>
      <c r="B28" s="98">
        <v>17.271999999999998</v>
      </c>
      <c r="C28" s="98">
        <v>5.5880000000000001</v>
      </c>
      <c r="D28" s="98">
        <v>19.05</v>
      </c>
      <c r="E28" s="98">
        <v>57.658000000000001</v>
      </c>
      <c r="F28" s="98">
        <v>239.77600000000001</v>
      </c>
      <c r="G28" s="98">
        <v>257.30200000000002</v>
      </c>
      <c r="H28" s="98">
        <v>253.49199999999999</v>
      </c>
      <c r="I28" s="98">
        <v>262.63600000000002</v>
      </c>
      <c r="J28" s="98">
        <v>327.66000000000003</v>
      </c>
      <c r="K28" s="98">
        <v>391.66800000000001</v>
      </c>
      <c r="L28" s="98">
        <v>557.27599999999995</v>
      </c>
      <c r="M28" s="98">
        <v>227.584</v>
      </c>
      <c r="N28" s="174">
        <v>2616.9619999999995</v>
      </c>
      <c r="O28" s="144">
        <f t="shared" si="1"/>
        <v>72</v>
      </c>
    </row>
    <row r="29" spans="1:16" ht="14.25" x14ac:dyDescent="0.2">
      <c r="A29" s="138">
        <v>1962</v>
      </c>
      <c r="B29" s="98">
        <v>58.165999999999997</v>
      </c>
      <c r="C29" s="98">
        <v>14.986000000000001</v>
      </c>
      <c r="D29" s="98">
        <v>18.288</v>
      </c>
      <c r="E29" s="98">
        <v>56.642000000000003</v>
      </c>
      <c r="F29" s="98">
        <v>585.47</v>
      </c>
      <c r="G29" s="98">
        <v>168.148</v>
      </c>
      <c r="H29" s="98">
        <v>618.23599999999999</v>
      </c>
      <c r="I29" s="98">
        <v>457.45400000000001</v>
      </c>
      <c r="J29" s="98">
        <v>333.75599999999997</v>
      </c>
      <c r="K29" s="98">
        <v>295.65600000000001</v>
      </c>
      <c r="L29" s="98">
        <v>643.89</v>
      </c>
      <c r="M29" s="98">
        <v>453.39</v>
      </c>
      <c r="N29" s="174">
        <v>3704.0819999999999</v>
      </c>
      <c r="O29" s="144">
        <f t="shared" si="1"/>
        <v>16</v>
      </c>
    </row>
    <row r="30" spans="1:16" ht="14.25" x14ac:dyDescent="0.2">
      <c r="A30" s="138">
        <v>1963</v>
      </c>
      <c r="B30" s="98">
        <v>179.07</v>
      </c>
      <c r="C30" s="98">
        <v>162.30600000000001</v>
      </c>
      <c r="D30" s="98">
        <v>9.6519999999999992</v>
      </c>
      <c r="E30" s="98">
        <v>57.911999999999999</v>
      </c>
      <c r="F30" s="98">
        <v>335.78800000000001</v>
      </c>
      <c r="G30" s="98">
        <v>345.69400000000002</v>
      </c>
      <c r="H30" s="98">
        <v>227.07599999999999</v>
      </c>
      <c r="I30" s="98">
        <v>347.98</v>
      </c>
      <c r="J30" s="98">
        <v>284.988</v>
      </c>
      <c r="K30" s="98">
        <v>161.036</v>
      </c>
      <c r="L30" s="98">
        <v>577.08799999999997</v>
      </c>
      <c r="M30" s="98">
        <v>88.9</v>
      </c>
      <c r="N30" s="174">
        <v>2777.4900000000002</v>
      </c>
      <c r="O30" s="144">
        <f t="shared" si="1"/>
        <v>59</v>
      </c>
    </row>
    <row r="31" spans="1:16" ht="14.25" x14ac:dyDescent="0.2">
      <c r="A31" s="138">
        <v>1964</v>
      </c>
      <c r="B31" s="98">
        <v>18.795999999999999</v>
      </c>
      <c r="C31" s="98">
        <v>16.510000000000002</v>
      </c>
      <c r="D31" s="98">
        <v>13.97</v>
      </c>
      <c r="E31" s="98">
        <v>86.105999999999995</v>
      </c>
      <c r="F31" s="98">
        <v>238.506</v>
      </c>
      <c r="G31" s="98">
        <v>446.53199999999998</v>
      </c>
      <c r="H31" s="98">
        <v>474.47199999999998</v>
      </c>
      <c r="I31" s="98">
        <v>477.52</v>
      </c>
      <c r="J31" s="98">
        <v>344.42399999999998</v>
      </c>
      <c r="K31" s="98">
        <v>299.21199999999999</v>
      </c>
      <c r="L31" s="98">
        <v>364.74400000000003</v>
      </c>
      <c r="M31" s="98">
        <v>51.561999999999991</v>
      </c>
      <c r="N31" s="174">
        <v>2832.3540000000003</v>
      </c>
      <c r="O31" s="144">
        <f t="shared" si="1"/>
        <v>57</v>
      </c>
    </row>
    <row r="32" spans="1:16" ht="14.25" x14ac:dyDescent="0.2">
      <c r="A32" s="138">
        <v>1965</v>
      </c>
      <c r="B32" s="98">
        <v>122.428</v>
      </c>
      <c r="C32" s="98">
        <v>36.068000000000005</v>
      </c>
      <c r="D32" s="98">
        <v>2.032</v>
      </c>
      <c r="E32" s="98">
        <v>56.387999999999998</v>
      </c>
      <c r="F32" s="98">
        <v>307.33999999999997</v>
      </c>
      <c r="G32" s="98">
        <v>232.91800000000001</v>
      </c>
      <c r="H32" s="98">
        <v>248.666</v>
      </c>
      <c r="I32" s="98">
        <v>515.87400000000002</v>
      </c>
      <c r="J32" s="98">
        <v>358.64799999999997</v>
      </c>
      <c r="K32" s="98">
        <v>601.98</v>
      </c>
      <c r="L32" s="98">
        <v>654.81200000000001</v>
      </c>
      <c r="M32" s="98">
        <v>193.548</v>
      </c>
      <c r="N32" s="174">
        <v>3330.7019999999993</v>
      </c>
      <c r="O32" s="144">
        <f t="shared" si="1"/>
        <v>26</v>
      </c>
      <c r="P32" s="13"/>
    </row>
    <row r="33" spans="1:30" ht="14.25" x14ac:dyDescent="0.2">
      <c r="A33" s="138">
        <v>1966</v>
      </c>
      <c r="B33" s="98">
        <v>28.193999999999996</v>
      </c>
      <c r="C33" s="98">
        <v>14.478000000000003</v>
      </c>
      <c r="D33" s="98">
        <v>66.801999999999992</v>
      </c>
      <c r="E33" s="98">
        <v>164.84600000000003</v>
      </c>
      <c r="F33" s="98">
        <v>392.17599999999999</v>
      </c>
      <c r="G33" s="98">
        <v>85.852000000000018</v>
      </c>
      <c r="H33" s="98">
        <v>351.53600000000006</v>
      </c>
      <c r="I33" s="98">
        <v>514.60400000000004</v>
      </c>
      <c r="J33" s="98">
        <v>339.34399999999999</v>
      </c>
      <c r="K33" s="98">
        <v>378.46</v>
      </c>
      <c r="L33" s="98">
        <v>891.03200000000015</v>
      </c>
      <c r="M33" s="98">
        <v>353.06</v>
      </c>
      <c r="N33" s="174">
        <v>3580.384</v>
      </c>
      <c r="O33" s="144">
        <f t="shared" si="1"/>
        <v>19</v>
      </c>
      <c r="P33" s="13"/>
    </row>
    <row r="34" spans="1:30" ht="14.25" x14ac:dyDescent="0.2">
      <c r="A34" s="138">
        <v>1967</v>
      </c>
      <c r="B34" s="98">
        <v>23.622</v>
      </c>
      <c r="C34" s="98">
        <v>10.667999999999999</v>
      </c>
      <c r="D34" s="98">
        <v>13.208</v>
      </c>
      <c r="E34" s="98">
        <v>74.676000000000002</v>
      </c>
      <c r="F34" s="98">
        <v>196.59599999999995</v>
      </c>
      <c r="G34" s="98">
        <v>458.7240000000001</v>
      </c>
      <c r="H34" s="98">
        <v>419.608</v>
      </c>
      <c r="I34" s="98">
        <v>217.42399999999995</v>
      </c>
      <c r="J34" s="98">
        <v>303.52999999999997</v>
      </c>
      <c r="K34" s="98">
        <v>478.53599999999989</v>
      </c>
      <c r="L34" s="98">
        <v>702.31</v>
      </c>
      <c r="M34" s="98">
        <v>265.17599999999993</v>
      </c>
      <c r="N34" s="174">
        <v>3164.078</v>
      </c>
      <c r="O34" s="144">
        <f t="shared" si="1"/>
        <v>39</v>
      </c>
      <c r="P34" s="13"/>
    </row>
    <row r="35" spans="1:30" ht="14.25" x14ac:dyDescent="0.2">
      <c r="A35" s="138">
        <v>1968</v>
      </c>
      <c r="B35" s="98">
        <v>5.3340000000000005</v>
      </c>
      <c r="C35" s="98">
        <v>39.878</v>
      </c>
      <c r="D35" s="98">
        <v>62.99199999999999</v>
      </c>
      <c r="E35" s="98">
        <v>13.462</v>
      </c>
      <c r="F35" s="98">
        <v>225.55199999999999</v>
      </c>
      <c r="G35" s="98">
        <v>294.89399999999995</v>
      </c>
      <c r="H35" s="98">
        <v>495.04600000000011</v>
      </c>
      <c r="I35" s="98">
        <v>347.21800000000002</v>
      </c>
      <c r="J35" s="98">
        <v>379.73</v>
      </c>
      <c r="K35" s="98">
        <v>327.66000000000003</v>
      </c>
      <c r="L35" s="98">
        <v>339.85199999999998</v>
      </c>
      <c r="M35" s="98">
        <v>86.105999999999995</v>
      </c>
      <c r="N35" s="174">
        <v>2617.7240000000002</v>
      </c>
      <c r="O35" s="144">
        <f t="shared" si="1"/>
        <v>71</v>
      </c>
      <c r="P35" s="13"/>
    </row>
    <row r="36" spans="1:30" ht="14.25" x14ac:dyDescent="0.2">
      <c r="A36" s="138">
        <v>1969</v>
      </c>
      <c r="B36" s="98">
        <v>64.516000000000005</v>
      </c>
      <c r="C36" s="98">
        <v>25.908000000000001</v>
      </c>
      <c r="D36" s="98">
        <v>52.323999999999998</v>
      </c>
      <c r="E36" s="98">
        <v>30.734000000000002</v>
      </c>
      <c r="F36" s="98">
        <v>515.62</v>
      </c>
      <c r="G36" s="98">
        <v>144.52599999999998</v>
      </c>
      <c r="H36" s="98">
        <v>354.33</v>
      </c>
      <c r="I36" s="98">
        <v>513.33399999999995</v>
      </c>
      <c r="J36" s="98">
        <v>466.09</v>
      </c>
      <c r="K36" s="98">
        <v>279.65399999999994</v>
      </c>
      <c r="L36" s="98">
        <v>401.5739999999999</v>
      </c>
      <c r="M36" s="98">
        <v>389.89</v>
      </c>
      <c r="N36" s="174">
        <v>3238.5</v>
      </c>
      <c r="O36" s="144">
        <f t="shared" si="1"/>
        <v>31</v>
      </c>
      <c r="P36" s="13"/>
    </row>
    <row r="37" spans="1:30" ht="14.25" x14ac:dyDescent="0.2">
      <c r="A37" s="138">
        <v>1970</v>
      </c>
      <c r="B37" s="98">
        <v>233.93399999999997</v>
      </c>
      <c r="C37" s="98">
        <v>53.085999999999999</v>
      </c>
      <c r="D37" s="98">
        <v>43.688000000000002</v>
      </c>
      <c r="E37" s="98">
        <v>374.65000000000003</v>
      </c>
      <c r="F37" s="98">
        <v>534.66999999999985</v>
      </c>
      <c r="G37" s="98">
        <v>247.142</v>
      </c>
      <c r="H37" s="98">
        <v>498.85599999999999</v>
      </c>
      <c r="I37" s="98">
        <v>305.30799999999999</v>
      </c>
      <c r="J37" s="98">
        <v>341.12200000000001</v>
      </c>
      <c r="K37" s="98">
        <v>299.71999999999997</v>
      </c>
      <c r="L37" s="98">
        <v>818.1339999999999</v>
      </c>
      <c r="M37" s="98">
        <v>473.71</v>
      </c>
      <c r="N37" s="174">
        <f t="shared" ref="N37:N45" si="2">IF(COUNT(B37:M37)=12,SUM(B37:M37),"")</f>
        <v>4224.0199999999995</v>
      </c>
      <c r="O37" s="144">
        <f t="shared" si="1"/>
        <v>3</v>
      </c>
      <c r="P37" s="13"/>
      <c r="Q37" s="13"/>
      <c r="R37" s="13"/>
      <c r="S37" s="13"/>
      <c r="T37" s="13"/>
      <c r="U37" s="13"/>
      <c r="V37" s="13"/>
      <c r="W37" s="13"/>
      <c r="X37" s="13"/>
      <c r="Y37" s="13"/>
      <c r="Z37" s="13"/>
      <c r="AA37" s="13"/>
      <c r="AB37" s="13"/>
      <c r="AC37" s="13"/>
      <c r="AD37" s="13"/>
    </row>
    <row r="38" spans="1:30" ht="14.25" x14ac:dyDescent="0.2">
      <c r="A38" s="138">
        <v>1971</v>
      </c>
      <c r="B38" s="98">
        <v>187.70599999999999</v>
      </c>
      <c r="C38" s="98">
        <v>42.164000000000009</v>
      </c>
      <c r="D38" s="98">
        <v>73.914000000000016</v>
      </c>
      <c r="E38" s="98">
        <v>7.6199999999999992</v>
      </c>
      <c r="F38" s="98">
        <v>253.23799999999997</v>
      </c>
      <c r="G38" s="98">
        <v>556.2600000000001</v>
      </c>
      <c r="H38" s="98">
        <v>253.23800000000006</v>
      </c>
      <c r="I38" s="98">
        <v>398.78</v>
      </c>
      <c r="J38" s="98">
        <v>386.08000000000004</v>
      </c>
      <c r="K38" s="98">
        <v>330.2</v>
      </c>
      <c r="L38" s="98">
        <v>365.76</v>
      </c>
      <c r="M38" s="98">
        <v>27.939999999999998</v>
      </c>
      <c r="N38" s="174">
        <f t="shared" si="2"/>
        <v>2882.9</v>
      </c>
      <c r="O38" s="144">
        <f t="shared" si="1"/>
        <v>55</v>
      </c>
      <c r="P38" s="13"/>
      <c r="Q38" s="13"/>
      <c r="R38" s="13"/>
      <c r="S38" s="13"/>
      <c r="T38" s="13"/>
      <c r="U38" s="13"/>
      <c r="V38" s="13"/>
      <c r="W38" s="13"/>
      <c r="X38" s="13"/>
      <c r="Y38" s="13"/>
      <c r="Z38" s="13"/>
      <c r="AA38" s="13"/>
      <c r="AB38" s="13"/>
      <c r="AC38" s="13"/>
      <c r="AD38" s="13"/>
    </row>
    <row r="39" spans="1:30" ht="14.25" x14ac:dyDescent="0.2">
      <c r="A39" s="138">
        <v>1972</v>
      </c>
      <c r="B39" s="98">
        <v>302.26000000000005</v>
      </c>
      <c r="C39" s="98">
        <v>60.96</v>
      </c>
      <c r="D39" s="98">
        <v>15.24</v>
      </c>
      <c r="E39" s="98">
        <v>340.36</v>
      </c>
      <c r="F39" s="98">
        <v>175.25999999999996</v>
      </c>
      <c r="G39" s="98">
        <v>381.00000000000006</v>
      </c>
      <c r="H39" s="98">
        <v>218.44000000000003</v>
      </c>
      <c r="I39" s="98">
        <v>320.04000000000008</v>
      </c>
      <c r="J39" s="98">
        <v>256.53999999999996</v>
      </c>
      <c r="K39" s="98">
        <v>558.80000000000007</v>
      </c>
      <c r="L39" s="98">
        <v>204.21599999999995</v>
      </c>
      <c r="M39" s="98">
        <v>157.48000000000002</v>
      </c>
      <c r="N39" s="174">
        <f t="shared" si="2"/>
        <v>2990.5960000000005</v>
      </c>
      <c r="O39" s="144">
        <f t="shared" si="1"/>
        <v>47</v>
      </c>
      <c r="P39" s="13"/>
      <c r="Q39" s="13"/>
      <c r="R39" s="13"/>
      <c r="S39" s="13"/>
      <c r="T39" s="13"/>
      <c r="U39" s="13"/>
      <c r="V39" s="13"/>
      <c r="W39" s="13"/>
      <c r="X39" s="13"/>
      <c r="Y39" s="13"/>
      <c r="Z39" s="13"/>
      <c r="AA39" s="13"/>
      <c r="AB39" s="13"/>
      <c r="AC39" s="13"/>
      <c r="AD39" s="13"/>
    </row>
    <row r="40" spans="1:30" ht="14.25" x14ac:dyDescent="0.2">
      <c r="A40" s="138">
        <v>1973</v>
      </c>
      <c r="B40" s="98">
        <v>43.179999999999993</v>
      </c>
      <c r="C40" s="98">
        <v>2.54</v>
      </c>
      <c r="D40" s="98">
        <v>5.08</v>
      </c>
      <c r="E40" s="98">
        <v>20.32</v>
      </c>
      <c r="F40" s="98">
        <v>180.34</v>
      </c>
      <c r="G40" s="98">
        <v>177.80000000000004</v>
      </c>
      <c r="H40" s="98">
        <v>271.78000000000003</v>
      </c>
      <c r="I40" s="98">
        <v>238.76</v>
      </c>
      <c r="J40" s="98">
        <v>223.51999999999998</v>
      </c>
      <c r="K40" s="98">
        <v>218.44</v>
      </c>
      <c r="L40" s="98">
        <v>322.5800000000001</v>
      </c>
      <c r="M40" s="98">
        <v>139.69999999999999</v>
      </c>
      <c r="N40" s="174">
        <f t="shared" si="2"/>
        <v>1844.0400000000002</v>
      </c>
      <c r="O40" s="144">
        <f t="shared" si="1"/>
        <v>79</v>
      </c>
      <c r="P40" s="13"/>
      <c r="Q40" s="13"/>
      <c r="R40" s="13"/>
      <c r="S40" s="13"/>
      <c r="T40" s="13"/>
      <c r="U40" s="13"/>
      <c r="V40" s="13"/>
      <c r="W40" s="13"/>
      <c r="X40" s="13"/>
      <c r="Y40" s="13"/>
      <c r="Z40" s="13"/>
      <c r="AA40" s="13"/>
      <c r="AB40" s="13"/>
      <c r="AC40" s="13"/>
      <c r="AD40" s="13"/>
    </row>
    <row r="41" spans="1:30" ht="14.25" x14ac:dyDescent="0.2">
      <c r="A41" s="138">
        <v>1974</v>
      </c>
      <c r="B41" s="98">
        <v>10.16</v>
      </c>
      <c r="C41" s="98">
        <v>12.7</v>
      </c>
      <c r="D41" s="98">
        <v>10.16</v>
      </c>
      <c r="E41" s="98">
        <v>20.32</v>
      </c>
      <c r="F41" s="98">
        <v>198.11999999999998</v>
      </c>
      <c r="G41" s="98">
        <v>617.22</v>
      </c>
      <c r="H41" s="98">
        <v>469.90000000000009</v>
      </c>
      <c r="I41" s="98">
        <v>243.84000000000003</v>
      </c>
      <c r="J41" s="98">
        <v>137.16</v>
      </c>
      <c r="K41" s="98">
        <v>594.36</v>
      </c>
      <c r="L41" s="98">
        <v>876.3</v>
      </c>
      <c r="M41" s="98">
        <v>127.00000000000001</v>
      </c>
      <c r="N41" s="174">
        <f t="shared" si="2"/>
        <v>3317.24</v>
      </c>
      <c r="O41" s="144">
        <f t="shared" si="1"/>
        <v>29</v>
      </c>
      <c r="P41" s="13"/>
      <c r="Q41" s="13"/>
      <c r="R41" s="13"/>
      <c r="S41" s="13"/>
      <c r="T41" s="13"/>
      <c r="U41" s="13"/>
      <c r="V41" s="13"/>
      <c r="W41" s="13"/>
      <c r="X41" s="13"/>
      <c r="Y41" s="13"/>
      <c r="Z41" s="13"/>
      <c r="AA41" s="13"/>
      <c r="AB41" s="13"/>
      <c r="AC41" s="13"/>
      <c r="AD41" s="13"/>
    </row>
    <row r="42" spans="1:30" ht="14.25" x14ac:dyDescent="0.2">
      <c r="A42" s="138">
        <v>1975</v>
      </c>
      <c r="B42" s="98">
        <v>5.08</v>
      </c>
      <c r="C42" s="98">
        <v>25.4</v>
      </c>
      <c r="D42" s="98">
        <v>43.18</v>
      </c>
      <c r="E42" s="98">
        <v>10.16</v>
      </c>
      <c r="F42" s="98">
        <v>106.68000000000002</v>
      </c>
      <c r="G42" s="98">
        <v>370.84000000000003</v>
      </c>
      <c r="H42" s="98">
        <v>292.10000000000002</v>
      </c>
      <c r="I42" s="98">
        <v>454.65999999999997</v>
      </c>
      <c r="J42" s="98">
        <v>284.48</v>
      </c>
      <c r="K42" s="98">
        <v>571.5</v>
      </c>
      <c r="L42" s="98">
        <v>325.12</v>
      </c>
      <c r="M42" s="98">
        <v>518.16000000000008</v>
      </c>
      <c r="N42" s="174">
        <f t="shared" si="2"/>
        <v>3007.3599999999997</v>
      </c>
      <c r="O42" s="144">
        <f t="shared" si="1"/>
        <v>46</v>
      </c>
      <c r="P42" s="13"/>
      <c r="Q42" s="13"/>
      <c r="R42" s="13"/>
      <c r="S42" s="13"/>
      <c r="T42" s="13"/>
      <c r="U42" s="13"/>
      <c r="V42" s="13"/>
      <c r="W42" s="13"/>
      <c r="X42" s="13"/>
      <c r="Y42" s="13"/>
      <c r="Z42" s="13"/>
      <c r="AA42" s="13"/>
      <c r="AB42" s="13"/>
      <c r="AC42" s="13"/>
      <c r="AD42" s="13"/>
    </row>
    <row r="43" spans="1:30" ht="14.25" x14ac:dyDescent="0.2">
      <c r="A43" s="138">
        <v>1976</v>
      </c>
      <c r="B43" s="98">
        <v>27.94</v>
      </c>
      <c r="C43" s="98">
        <v>15.24</v>
      </c>
      <c r="D43" s="98">
        <v>5.08</v>
      </c>
      <c r="E43" s="98">
        <v>121.92000000000002</v>
      </c>
      <c r="F43" s="98">
        <v>167.64000000000001</v>
      </c>
      <c r="G43" s="98">
        <v>388.62</v>
      </c>
      <c r="H43" s="98">
        <v>134.62</v>
      </c>
      <c r="I43" s="98">
        <v>365.76000000000005</v>
      </c>
      <c r="J43" s="98">
        <v>228.60000000000002</v>
      </c>
      <c r="K43" s="98">
        <v>528.32000000000005</v>
      </c>
      <c r="L43" s="98">
        <v>309.87999999999994</v>
      </c>
      <c r="M43" s="98">
        <v>33.020000000000003</v>
      </c>
      <c r="N43" s="174">
        <f t="shared" si="2"/>
        <v>2326.6400000000003</v>
      </c>
      <c r="O43" s="144">
        <f t="shared" si="1"/>
        <v>77</v>
      </c>
      <c r="P43" s="13"/>
      <c r="Q43" s="13"/>
      <c r="R43" s="13"/>
      <c r="S43" s="13"/>
      <c r="T43" s="13"/>
      <c r="U43" s="13"/>
      <c r="V43" s="13"/>
      <c r="W43" s="13"/>
      <c r="X43" s="13"/>
      <c r="Y43" s="13"/>
      <c r="Z43" s="13"/>
      <c r="AA43" s="13"/>
      <c r="AB43" s="13"/>
      <c r="AC43" s="13"/>
      <c r="AD43" s="13"/>
    </row>
    <row r="44" spans="1:30" ht="14.25" x14ac:dyDescent="0.2">
      <c r="A44" s="138">
        <v>1977</v>
      </c>
      <c r="B44" s="98">
        <v>25.4</v>
      </c>
      <c r="C44" s="98">
        <v>17.779999999999998</v>
      </c>
      <c r="D44" s="98">
        <v>2.54</v>
      </c>
      <c r="E44" s="98">
        <v>48.26</v>
      </c>
      <c r="F44" s="98">
        <v>355.6</v>
      </c>
      <c r="G44" s="98">
        <v>312.42000000000007</v>
      </c>
      <c r="H44" s="98">
        <v>205.74</v>
      </c>
      <c r="I44" s="98">
        <v>563.88</v>
      </c>
      <c r="J44" s="98">
        <v>294.64</v>
      </c>
      <c r="K44" s="98">
        <v>541.01999999999987</v>
      </c>
      <c r="L44" s="98">
        <v>601.98</v>
      </c>
      <c r="M44" s="98">
        <v>106.68</v>
      </c>
      <c r="N44" s="174">
        <f t="shared" si="2"/>
        <v>3075.94</v>
      </c>
      <c r="O44" s="144">
        <f t="shared" si="1"/>
        <v>44</v>
      </c>
      <c r="P44" s="13"/>
      <c r="Q44" s="13"/>
      <c r="R44" s="13"/>
      <c r="S44" s="13"/>
      <c r="T44" s="13"/>
      <c r="U44" s="13"/>
      <c r="V44" s="13"/>
      <c r="W44" s="13"/>
      <c r="X44" s="13"/>
      <c r="Y44" s="13"/>
      <c r="Z44" s="13"/>
      <c r="AA44" s="13"/>
      <c r="AB44" s="13"/>
      <c r="AC44" s="13"/>
      <c r="AD44" s="13"/>
    </row>
    <row r="45" spans="1:30" ht="14.25" x14ac:dyDescent="0.2">
      <c r="A45" s="138">
        <v>1978</v>
      </c>
      <c r="B45" s="98">
        <v>45.72</v>
      </c>
      <c r="C45" s="98">
        <v>35.559999999999995</v>
      </c>
      <c r="D45" s="98">
        <v>43.18</v>
      </c>
      <c r="E45" s="98">
        <v>292.10000000000002</v>
      </c>
      <c r="F45" s="98">
        <v>134.62</v>
      </c>
      <c r="G45" s="98">
        <v>523.24</v>
      </c>
      <c r="H45" s="98">
        <v>213.35999999999996</v>
      </c>
      <c r="I45" s="98">
        <v>355.60000000000008</v>
      </c>
      <c r="J45" s="98">
        <v>208.28</v>
      </c>
      <c r="K45" s="98">
        <v>497.84000000000015</v>
      </c>
      <c r="L45" s="98">
        <v>271.78000000000009</v>
      </c>
      <c r="M45" s="98">
        <v>55.88</v>
      </c>
      <c r="N45" s="174">
        <f t="shared" si="2"/>
        <v>2677.1600000000003</v>
      </c>
      <c r="O45" s="144">
        <f t="shared" si="1"/>
        <v>69</v>
      </c>
      <c r="P45" s="13"/>
      <c r="Q45" s="13"/>
      <c r="R45" s="13"/>
      <c r="S45" s="13"/>
      <c r="T45" s="13"/>
      <c r="U45" s="13"/>
      <c r="V45" s="13"/>
      <c r="W45" s="13"/>
      <c r="X45" s="13"/>
      <c r="Y45" s="13"/>
      <c r="Z45" s="13"/>
      <c r="AA45" s="13"/>
      <c r="AB45" s="13"/>
      <c r="AC45" s="13"/>
      <c r="AD45" s="13"/>
    </row>
    <row r="46" spans="1:30" x14ac:dyDescent="0.2">
      <c r="A46" s="138">
        <v>1979</v>
      </c>
      <c r="B46" s="98">
        <v>7.62</v>
      </c>
      <c r="C46" s="98">
        <v>20.32</v>
      </c>
      <c r="D46" s="98">
        <v>0</v>
      </c>
      <c r="E46" s="98">
        <v>342.9</v>
      </c>
      <c r="F46" s="98">
        <v>431.8</v>
      </c>
      <c r="G46" s="98">
        <v>436.87999999999994</v>
      </c>
      <c r="H46" s="98">
        <v>325.12</v>
      </c>
      <c r="I46" s="98">
        <v>299.72000000000003</v>
      </c>
      <c r="J46" s="98">
        <v>292.09999999999997</v>
      </c>
      <c r="K46" s="98" t="s">
        <v>60</v>
      </c>
      <c r="L46" s="98" t="s">
        <v>60</v>
      </c>
      <c r="M46" s="98" t="s">
        <v>60</v>
      </c>
      <c r="N46" s="174"/>
      <c r="P46" s="13"/>
      <c r="Q46" s="13"/>
      <c r="R46" s="13"/>
      <c r="S46" s="13"/>
      <c r="T46" s="13"/>
      <c r="U46" s="13"/>
      <c r="V46" s="13"/>
      <c r="W46" s="13"/>
      <c r="X46" s="13"/>
      <c r="Y46" s="13"/>
      <c r="Z46" s="13"/>
      <c r="AA46" s="13"/>
      <c r="AB46" s="13"/>
      <c r="AC46" s="13"/>
      <c r="AD46" s="13"/>
    </row>
    <row r="47" spans="1:30" x14ac:dyDescent="0.2">
      <c r="A47" s="138">
        <v>1980</v>
      </c>
      <c r="B47" s="98" t="s">
        <v>60</v>
      </c>
      <c r="C47" s="98" t="s">
        <v>60</v>
      </c>
      <c r="D47" s="98" t="s">
        <v>60</v>
      </c>
      <c r="E47" s="98" t="s">
        <v>60</v>
      </c>
      <c r="F47" s="98" t="s">
        <v>60</v>
      </c>
      <c r="G47" s="98" t="s">
        <v>60</v>
      </c>
      <c r="H47" s="98" t="s">
        <v>60</v>
      </c>
      <c r="I47" s="98" t="s">
        <v>60</v>
      </c>
      <c r="J47" s="98">
        <v>335.28</v>
      </c>
      <c r="K47" s="98">
        <v>416.55999999999989</v>
      </c>
      <c r="L47" s="98">
        <v>299.72000000000003</v>
      </c>
      <c r="M47" s="98">
        <v>332.74</v>
      </c>
      <c r="N47" s="174"/>
      <c r="P47" s="13"/>
      <c r="Q47" s="13"/>
      <c r="R47" s="13"/>
      <c r="S47" s="13"/>
      <c r="T47" s="13"/>
      <c r="U47" s="13"/>
      <c r="V47" s="13"/>
      <c r="W47" s="13"/>
      <c r="X47" s="13"/>
      <c r="Y47" s="13"/>
      <c r="Z47" s="13"/>
      <c r="AA47" s="13"/>
      <c r="AB47" s="13"/>
      <c r="AC47" s="13"/>
      <c r="AD47" s="13"/>
    </row>
    <row r="48" spans="1:30" ht="14.25" x14ac:dyDescent="0.2">
      <c r="A48" s="138">
        <v>1981</v>
      </c>
      <c r="B48" s="98">
        <v>63.499999999999986</v>
      </c>
      <c r="C48" s="98">
        <v>5.08</v>
      </c>
      <c r="D48" s="98">
        <v>58.42</v>
      </c>
      <c r="E48" s="98">
        <v>360.68000000000006</v>
      </c>
      <c r="F48" s="98">
        <v>533.40000000000009</v>
      </c>
      <c r="G48" s="98">
        <v>439.41999999999996</v>
      </c>
      <c r="H48" s="98">
        <v>381.00000000000006</v>
      </c>
      <c r="I48" s="98">
        <v>523.2399999999999</v>
      </c>
      <c r="J48" s="98">
        <v>142.23999999999998</v>
      </c>
      <c r="K48" s="98">
        <v>561.34</v>
      </c>
      <c r="L48" s="98">
        <v>955.03999999999985</v>
      </c>
      <c r="M48" s="98">
        <v>360.68000000000018</v>
      </c>
      <c r="N48" s="174">
        <f>CSO!N6</f>
        <v>4384.04</v>
      </c>
      <c r="O48" s="144">
        <f t="shared" ref="O48:O62" si="3">RANK(N48,N$5:N$94,0)</f>
        <v>1</v>
      </c>
      <c r="P48" s="13"/>
      <c r="Q48" s="13"/>
      <c r="R48" s="13"/>
      <c r="S48" s="13"/>
      <c r="T48" s="13"/>
      <c r="U48" s="13"/>
      <c r="V48" s="13"/>
      <c r="W48" s="13"/>
      <c r="X48" s="13"/>
      <c r="Y48" s="13"/>
      <c r="Z48" s="13"/>
      <c r="AA48" s="13"/>
      <c r="AB48" s="13"/>
      <c r="AC48" s="13"/>
      <c r="AD48" s="13"/>
    </row>
    <row r="49" spans="1:30" ht="14.25" x14ac:dyDescent="0.2">
      <c r="A49" s="138">
        <v>1982</v>
      </c>
      <c r="B49" s="98">
        <v>289.56000000000006</v>
      </c>
      <c r="C49" s="98">
        <v>35.56</v>
      </c>
      <c r="D49" s="98">
        <v>15.239999999999998</v>
      </c>
      <c r="E49" s="98">
        <v>165.09999999999997</v>
      </c>
      <c r="F49" s="98">
        <v>142.24000000000004</v>
      </c>
      <c r="G49" s="98">
        <v>259.07999999999993</v>
      </c>
      <c r="H49" s="98">
        <v>358.14000000000004</v>
      </c>
      <c r="I49" s="98">
        <v>200.66</v>
      </c>
      <c r="J49" s="98">
        <v>309.88</v>
      </c>
      <c r="K49" s="98">
        <v>401.32</v>
      </c>
      <c r="L49" s="98">
        <v>200.66</v>
      </c>
      <c r="M49" s="98">
        <v>12.7</v>
      </c>
      <c r="N49" s="174">
        <f>CSO!N7</f>
        <v>2390.14</v>
      </c>
      <c r="O49" s="144">
        <f t="shared" si="3"/>
        <v>75</v>
      </c>
      <c r="P49" s="13"/>
      <c r="Q49" s="13"/>
      <c r="R49" s="13"/>
      <c r="S49" s="13"/>
      <c r="T49" s="13"/>
      <c r="U49" s="13"/>
      <c r="V49" s="13"/>
      <c r="W49" s="13"/>
      <c r="X49" s="13"/>
      <c r="Y49" s="13"/>
      <c r="Z49" s="13"/>
      <c r="AA49" s="13"/>
      <c r="AB49" s="13"/>
      <c r="AC49" s="13"/>
      <c r="AD49" s="13"/>
    </row>
    <row r="50" spans="1:30" ht="14.25" x14ac:dyDescent="0.2">
      <c r="A50" s="138">
        <v>1983</v>
      </c>
      <c r="B50" s="98">
        <v>27.94</v>
      </c>
      <c r="C50" s="98">
        <v>2.54</v>
      </c>
      <c r="D50" s="98">
        <v>2.54</v>
      </c>
      <c r="E50" s="98">
        <v>149.85999999999999</v>
      </c>
      <c r="F50" s="98">
        <v>228.59999999999997</v>
      </c>
      <c r="G50" s="98">
        <v>320.04000000000002</v>
      </c>
      <c r="H50" s="98">
        <v>139.69999999999999</v>
      </c>
      <c r="I50" s="98">
        <v>424.18</v>
      </c>
      <c r="J50" s="98">
        <v>472.44000000000005</v>
      </c>
      <c r="K50" s="98">
        <v>408.94000000000005</v>
      </c>
      <c r="L50" s="98">
        <v>444.50000000000011</v>
      </c>
      <c r="M50" s="98">
        <v>581.65999999999985</v>
      </c>
      <c r="N50" s="174">
        <f>CSO!N8</f>
        <v>3202.94</v>
      </c>
      <c r="O50" s="144">
        <f t="shared" si="3"/>
        <v>37</v>
      </c>
      <c r="P50" s="13"/>
      <c r="Q50" s="13"/>
      <c r="R50" s="13"/>
      <c r="S50" s="13"/>
      <c r="T50" s="13"/>
      <c r="U50" s="13"/>
      <c r="V50" s="13"/>
      <c r="W50" s="13"/>
      <c r="X50" s="13"/>
      <c r="Y50" s="13"/>
      <c r="Z50" s="13"/>
      <c r="AA50" s="13"/>
      <c r="AB50" s="13"/>
      <c r="AC50" s="13"/>
      <c r="AD50" s="13"/>
    </row>
    <row r="51" spans="1:30" ht="14.25" x14ac:dyDescent="0.2">
      <c r="A51" s="138">
        <v>1984</v>
      </c>
      <c r="B51" s="98">
        <v>58.419999999999987</v>
      </c>
      <c r="C51" s="98">
        <v>35.559999999999995</v>
      </c>
      <c r="D51" s="98">
        <v>17.78</v>
      </c>
      <c r="E51" s="98">
        <v>40.64</v>
      </c>
      <c r="F51" s="98">
        <v>309.88</v>
      </c>
      <c r="G51" s="98">
        <v>508</v>
      </c>
      <c r="H51" s="98">
        <v>228.59999999999997</v>
      </c>
      <c r="I51" s="98">
        <v>281.93999999999994</v>
      </c>
      <c r="J51" s="98">
        <v>322.58</v>
      </c>
      <c r="K51" s="98">
        <v>342.90000000000009</v>
      </c>
      <c r="L51" s="98">
        <v>467.36000000000013</v>
      </c>
      <c r="M51" s="98">
        <v>124.46000000000004</v>
      </c>
      <c r="N51" s="174">
        <f>CSO!N9</f>
        <v>2738.12</v>
      </c>
      <c r="O51" s="144">
        <f t="shared" si="3"/>
        <v>64</v>
      </c>
      <c r="P51" s="13"/>
      <c r="Q51" s="13"/>
      <c r="R51" s="13"/>
      <c r="S51" s="13"/>
      <c r="T51" s="13"/>
      <c r="U51" s="13"/>
      <c r="V51" s="13"/>
      <c r="W51" s="13"/>
      <c r="X51" s="13"/>
      <c r="Y51" s="13"/>
      <c r="Z51" s="13"/>
      <c r="AA51" s="13"/>
      <c r="AB51" s="13"/>
      <c r="AC51" s="13"/>
      <c r="AD51" s="13"/>
    </row>
    <row r="52" spans="1:30" ht="14.25" x14ac:dyDescent="0.2">
      <c r="A52" s="138">
        <v>1985</v>
      </c>
      <c r="B52" s="98">
        <v>68.58</v>
      </c>
      <c r="C52" s="98">
        <v>12.7</v>
      </c>
      <c r="D52" s="98">
        <v>10.16</v>
      </c>
      <c r="E52" s="98">
        <v>17.78</v>
      </c>
      <c r="F52" s="98">
        <v>439.42</v>
      </c>
      <c r="G52" s="98">
        <v>393.69999999999993</v>
      </c>
      <c r="H52" s="98">
        <v>266.7</v>
      </c>
      <c r="I52" s="98">
        <v>497.84</v>
      </c>
      <c r="J52" s="98">
        <v>180.34000000000003</v>
      </c>
      <c r="K52" s="98">
        <v>571.5</v>
      </c>
      <c r="L52" s="98">
        <v>480.05999999999995</v>
      </c>
      <c r="M52" s="98">
        <v>299.72000000000003</v>
      </c>
      <c r="N52" s="174">
        <f>CSO!N10</f>
        <v>3238.5</v>
      </c>
      <c r="O52" s="144">
        <f t="shared" si="3"/>
        <v>31</v>
      </c>
      <c r="P52" s="13"/>
      <c r="Q52" s="13"/>
      <c r="R52" s="13"/>
      <c r="S52" s="13"/>
      <c r="T52" s="13"/>
      <c r="U52" s="13"/>
      <c r="V52" s="13"/>
      <c r="W52" s="13"/>
      <c r="X52" s="13"/>
      <c r="Y52" s="13"/>
      <c r="Z52" s="13"/>
      <c r="AA52" s="13"/>
      <c r="AB52" s="13"/>
      <c r="AC52" s="13"/>
      <c r="AD52" s="13"/>
    </row>
    <row r="53" spans="1:30" ht="14.25" x14ac:dyDescent="0.2">
      <c r="A53" s="138">
        <v>1986</v>
      </c>
      <c r="B53" s="98">
        <v>12.7</v>
      </c>
      <c r="C53" s="98">
        <v>15.239999999999998</v>
      </c>
      <c r="D53" s="98">
        <v>15.24</v>
      </c>
      <c r="E53" s="98">
        <v>111.76000000000003</v>
      </c>
      <c r="F53" s="98">
        <v>261.62</v>
      </c>
      <c r="G53" s="98">
        <v>510.53999999999996</v>
      </c>
      <c r="H53" s="98">
        <v>187.96000000000004</v>
      </c>
      <c r="I53" s="98">
        <v>373.38</v>
      </c>
      <c r="J53" s="98">
        <v>266.7000000000001</v>
      </c>
      <c r="K53" s="98">
        <v>271.77999999999997</v>
      </c>
      <c r="L53" s="98">
        <v>218.44000000000005</v>
      </c>
      <c r="M53" s="98">
        <v>91.440000000000012</v>
      </c>
      <c r="N53" s="174">
        <f>CSO!N11</f>
        <v>2336.8000000000002</v>
      </c>
      <c r="O53" s="144">
        <f t="shared" si="3"/>
        <v>76</v>
      </c>
      <c r="P53" s="13"/>
      <c r="Q53" s="13"/>
      <c r="R53" s="13"/>
      <c r="S53" s="13"/>
      <c r="T53" s="13"/>
      <c r="U53" s="13"/>
      <c r="V53" s="13"/>
      <c r="W53" s="13"/>
      <c r="X53" s="13"/>
      <c r="Y53" s="13"/>
      <c r="Z53" s="13"/>
      <c r="AA53" s="13"/>
      <c r="AB53" s="13"/>
      <c r="AC53" s="13"/>
      <c r="AD53" s="13"/>
    </row>
    <row r="54" spans="1:30" ht="14.25" x14ac:dyDescent="0.2">
      <c r="A54" s="138">
        <v>1987</v>
      </c>
      <c r="B54" s="98">
        <v>20.32</v>
      </c>
      <c r="C54" s="98">
        <v>20.32</v>
      </c>
      <c r="D54" s="98">
        <v>10.16</v>
      </c>
      <c r="E54" s="98">
        <v>276.86</v>
      </c>
      <c r="F54" s="98">
        <v>581.66</v>
      </c>
      <c r="G54" s="98">
        <v>220.98000000000005</v>
      </c>
      <c r="H54" s="98">
        <v>411.48000000000008</v>
      </c>
      <c r="I54" s="98">
        <v>556.26</v>
      </c>
      <c r="J54" s="98">
        <v>497.84000000000009</v>
      </c>
      <c r="K54" s="98">
        <v>673.1</v>
      </c>
      <c r="L54" s="98">
        <v>426.72000000000008</v>
      </c>
      <c r="M54" s="98">
        <v>353.05999999999995</v>
      </c>
      <c r="N54" s="174">
        <f>CSO!N12</f>
        <v>4048.76</v>
      </c>
      <c r="O54" s="144">
        <f t="shared" si="3"/>
        <v>7</v>
      </c>
      <c r="P54" s="13"/>
      <c r="Q54" s="13"/>
      <c r="R54" s="13"/>
      <c r="S54" s="13"/>
      <c r="T54" s="13"/>
      <c r="U54" s="13"/>
      <c r="V54" s="13"/>
      <c r="W54" s="13"/>
      <c r="X54" s="13"/>
      <c r="Y54" s="13"/>
      <c r="Z54" s="13"/>
      <c r="AA54" s="13"/>
      <c r="AB54" s="13"/>
      <c r="AC54" s="13"/>
      <c r="AD54" s="13"/>
    </row>
    <row r="55" spans="1:30" ht="14.25" x14ac:dyDescent="0.2">
      <c r="A55" s="138">
        <v>1988</v>
      </c>
      <c r="B55" s="98">
        <v>0</v>
      </c>
      <c r="C55" s="98">
        <v>50.8</v>
      </c>
      <c r="D55" s="98">
        <v>2.54</v>
      </c>
      <c r="E55" s="98">
        <v>17.78</v>
      </c>
      <c r="F55" s="98">
        <v>210.82000000000005</v>
      </c>
      <c r="G55" s="98">
        <v>414.02000000000004</v>
      </c>
      <c r="H55" s="98">
        <v>497.84</v>
      </c>
      <c r="I55" s="98">
        <v>284.48</v>
      </c>
      <c r="J55" s="98">
        <v>314.95999999999992</v>
      </c>
      <c r="K55" s="98">
        <v>391.15999999999997</v>
      </c>
      <c r="L55" s="98">
        <v>396.24000000000012</v>
      </c>
      <c r="M55" s="98">
        <v>185.42</v>
      </c>
      <c r="N55" s="174">
        <f>CSO!N13</f>
        <v>2766.06</v>
      </c>
      <c r="O55" s="144">
        <f t="shared" si="3"/>
        <v>61</v>
      </c>
      <c r="P55" s="13"/>
      <c r="Q55" s="13"/>
      <c r="R55" s="13"/>
      <c r="S55" s="13"/>
      <c r="T55" s="13"/>
      <c r="U55" s="13"/>
      <c r="V55" s="13"/>
      <c r="W55" s="13"/>
      <c r="X55" s="13"/>
      <c r="Y55" s="13"/>
      <c r="Z55" s="13"/>
      <c r="AA55" s="13"/>
      <c r="AB55" s="13"/>
      <c r="AC55" s="13"/>
      <c r="AD55" s="13"/>
    </row>
    <row r="56" spans="1:30" ht="14.25" x14ac:dyDescent="0.2">
      <c r="A56" s="138">
        <v>1989</v>
      </c>
      <c r="B56" s="98">
        <v>7.62</v>
      </c>
      <c r="C56" s="98">
        <v>35.559999999999995</v>
      </c>
      <c r="D56" s="98">
        <v>7.62</v>
      </c>
      <c r="E56" s="98">
        <v>15.239999999999998</v>
      </c>
      <c r="F56" s="98">
        <v>205.74</v>
      </c>
      <c r="G56" s="98">
        <v>165.1</v>
      </c>
      <c r="H56" s="98">
        <v>360.67999999999995</v>
      </c>
      <c r="I56" s="98">
        <v>355.59999999999997</v>
      </c>
      <c r="J56" s="98">
        <v>220.98000000000005</v>
      </c>
      <c r="K56" s="98">
        <v>728.9799999999999</v>
      </c>
      <c r="L56" s="98">
        <v>469.9</v>
      </c>
      <c r="M56" s="98">
        <v>116.84000000000002</v>
      </c>
      <c r="N56" s="174">
        <f>CSO!N14</f>
        <v>2689.86</v>
      </c>
      <c r="O56" s="144">
        <f t="shared" si="3"/>
        <v>68</v>
      </c>
      <c r="P56" s="13"/>
      <c r="Q56" s="13"/>
      <c r="R56" s="13"/>
      <c r="S56" s="13"/>
      <c r="T56" s="13"/>
      <c r="U56" s="13"/>
      <c r="V56" s="13"/>
      <c r="W56" s="13"/>
      <c r="X56" s="13"/>
      <c r="Y56" s="13"/>
      <c r="Z56" s="13"/>
      <c r="AA56" s="13"/>
      <c r="AB56" s="13"/>
      <c r="AC56" s="13"/>
      <c r="AD56" s="13"/>
    </row>
    <row r="57" spans="1:30" ht="14.25" x14ac:dyDescent="0.2">
      <c r="A57" s="138">
        <v>1990</v>
      </c>
      <c r="B57" s="98">
        <v>43.18</v>
      </c>
      <c r="C57" s="98">
        <v>2.54</v>
      </c>
      <c r="D57" s="98">
        <v>33.020000000000003</v>
      </c>
      <c r="E57" s="98">
        <v>71.11999999999999</v>
      </c>
      <c r="F57" s="98">
        <v>345.44</v>
      </c>
      <c r="G57" s="98">
        <v>292.10000000000002</v>
      </c>
      <c r="H57" s="98">
        <v>363.22000000000014</v>
      </c>
      <c r="I57" s="98">
        <v>462.28000000000003</v>
      </c>
      <c r="J57" s="98">
        <v>525.78000000000009</v>
      </c>
      <c r="K57" s="98">
        <v>459.73999999999995</v>
      </c>
      <c r="L57" s="98">
        <v>309.88</v>
      </c>
      <c r="M57" s="98">
        <v>246.38</v>
      </c>
      <c r="N57" s="174">
        <f>CSO!N15</f>
        <v>3154.6800000000003</v>
      </c>
      <c r="O57" s="144">
        <f t="shared" si="3"/>
        <v>41</v>
      </c>
      <c r="P57" s="13"/>
      <c r="Q57" s="13"/>
      <c r="R57" s="13"/>
      <c r="S57" s="13"/>
      <c r="T57" s="13"/>
      <c r="U57" s="13"/>
      <c r="V57" s="13"/>
      <c r="W57" s="13"/>
      <c r="X57" s="13"/>
      <c r="Y57" s="13"/>
      <c r="Z57" s="13"/>
      <c r="AA57" s="13"/>
      <c r="AB57" s="13"/>
      <c r="AC57" s="13"/>
      <c r="AD57" s="13"/>
    </row>
    <row r="58" spans="1:30" ht="14.25" x14ac:dyDescent="0.2">
      <c r="A58" s="138">
        <v>1991</v>
      </c>
      <c r="B58" s="98">
        <v>5.08</v>
      </c>
      <c r="C58" s="98">
        <v>7.62</v>
      </c>
      <c r="D58" s="98">
        <v>17.78</v>
      </c>
      <c r="E58" s="98">
        <v>111.75999999999999</v>
      </c>
      <c r="F58" s="98">
        <v>327.66000000000008</v>
      </c>
      <c r="G58" s="98">
        <v>182.88</v>
      </c>
      <c r="H58" s="98">
        <v>213.35999999999999</v>
      </c>
      <c r="I58" s="98">
        <v>264.16000000000003</v>
      </c>
      <c r="J58" s="98">
        <v>612.1400000000001</v>
      </c>
      <c r="K58" s="98">
        <v>302.26</v>
      </c>
      <c r="L58" s="98">
        <v>640.08000000000004</v>
      </c>
      <c r="M58" s="98">
        <v>71.11999999999999</v>
      </c>
      <c r="N58" s="174">
        <f>CSO!N16</f>
        <v>2755.9</v>
      </c>
      <c r="O58" s="144">
        <f t="shared" si="3"/>
        <v>62</v>
      </c>
      <c r="P58" s="13"/>
      <c r="Q58" s="13"/>
      <c r="R58" s="13"/>
      <c r="S58" s="13"/>
      <c r="T58" s="13"/>
      <c r="U58" s="13"/>
      <c r="V58" s="13"/>
      <c r="W58" s="13"/>
      <c r="X58" s="13"/>
      <c r="Y58" s="13"/>
      <c r="Z58" s="13"/>
      <c r="AA58" s="13"/>
      <c r="AB58" s="13"/>
      <c r="AC58" s="13"/>
      <c r="AD58" s="13"/>
    </row>
    <row r="59" spans="1:30" ht="14.25" x14ac:dyDescent="0.2">
      <c r="A59" s="138">
        <v>1992</v>
      </c>
      <c r="B59" s="98">
        <v>5.08</v>
      </c>
      <c r="C59" s="98">
        <v>12.7</v>
      </c>
      <c r="D59" s="98">
        <v>5.08</v>
      </c>
      <c r="E59" s="98">
        <v>259.08</v>
      </c>
      <c r="F59" s="98">
        <v>398.78</v>
      </c>
      <c r="G59" s="98">
        <v>299.71999999999997</v>
      </c>
      <c r="H59" s="98">
        <v>510.54000000000013</v>
      </c>
      <c r="I59" s="98">
        <v>467.36000000000013</v>
      </c>
      <c r="J59" s="98">
        <v>287.02</v>
      </c>
      <c r="K59" s="98">
        <v>457.2</v>
      </c>
      <c r="L59" s="98">
        <v>287.02</v>
      </c>
      <c r="M59" s="98">
        <v>309.87999999999994</v>
      </c>
      <c r="N59" s="174">
        <f>CSO!N17</f>
        <v>3299.4600000000005</v>
      </c>
      <c r="O59" s="144">
        <f t="shared" si="3"/>
        <v>30</v>
      </c>
      <c r="P59" s="13"/>
      <c r="Q59" s="13"/>
      <c r="R59" s="13"/>
      <c r="S59" s="13"/>
      <c r="T59" s="13"/>
      <c r="U59" s="13"/>
      <c r="V59" s="13"/>
      <c r="W59" s="13"/>
      <c r="X59" s="13"/>
      <c r="Y59" s="13"/>
      <c r="Z59" s="13"/>
      <c r="AA59" s="13"/>
      <c r="AB59" s="13"/>
      <c r="AC59" s="13"/>
      <c r="AD59" s="13"/>
    </row>
    <row r="60" spans="1:30" ht="14.25" x14ac:dyDescent="0.2">
      <c r="A60" s="138">
        <v>1993</v>
      </c>
      <c r="B60" s="98">
        <v>60.959999999999994</v>
      </c>
      <c r="C60" s="98">
        <v>20.32</v>
      </c>
      <c r="D60" s="98">
        <v>30.48</v>
      </c>
      <c r="E60" s="98">
        <v>279.40000000000003</v>
      </c>
      <c r="F60" s="98">
        <v>142.24000000000004</v>
      </c>
      <c r="G60" s="98">
        <v>373.38000000000005</v>
      </c>
      <c r="H60" s="98">
        <v>269.23999999999995</v>
      </c>
      <c r="I60" s="98">
        <v>431.80000000000013</v>
      </c>
      <c r="J60" s="98">
        <v>419.1</v>
      </c>
      <c r="K60" s="98">
        <v>294.64000000000004</v>
      </c>
      <c r="L60" s="98">
        <v>469.9</v>
      </c>
      <c r="M60" s="98">
        <v>363.22000000000008</v>
      </c>
      <c r="N60" s="174">
        <f>CSO!N18</f>
        <v>3154.6800000000007</v>
      </c>
      <c r="O60" s="144">
        <f t="shared" si="3"/>
        <v>40</v>
      </c>
      <c r="P60" s="13"/>
      <c r="Q60" s="13"/>
      <c r="R60" s="13"/>
      <c r="S60" s="13"/>
      <c r="T60" s="13"/>
      <c r="U60" s="13"/>
      <c r="V60" s="13"/>
      <c r="W60" s="13"/>
      <c r="X60" s="13"/>
      <c r="Y60" s="13"/>
      <c r="Z60" s="13"/>
      <c r="AA60" s="13"/>
      <c r="AB60" s="13"/>
      <c r="AC60" s="13"/>
      <c r="AD60" s="13"/>
    </row>
    <row r="61" spans="1:30" ht="14.25" x14ac:dyDescent="0.2">
      <c r="A61" s="138">
        <v>1994</v>
      </c>
      <c r="B61" s="98">
        <v>38.099999999999994</v>
      </c>
      <c r="C61" s="98">
        <v>7.62</v>
      </c>
      <c r="D61" s="98">
        <v>27.94</v>
      </c>
      <c r="E61" s="98">
        <v>38.099999999999994</v>
      </c>
      <c r="F61" s="98">
        <v>304.79999999999995</v>
      </c>
      <c r="G61" s="98">
        <v>515.62000000000012</v>
      </c>
      <c r="H61" s="98">
        <v>284.48000000000008</v>
      </c>
      <c r="I61" s="98">
        <v>342.89999999999992</v>
      </c>
      <c r="J61" s="98">
        <v>419.09999999999997</v>
      </c>
      <c r="K61" s="98">
        <v>210.82</v>
      </c>
      <c r="L61" s="98">
        <v>381.00000000000006</v>
      </c>
      <c r="M61" s="98">
        <v>129.54000000000002</v>
      </c>
      <c r="N61" s="174">
        <f>CSO!N19</f>
        <v>2700.02</v>
      </c>
      <c r="O61" s="144">
        <f t="shared" si="3"/>
        <v>67</v>
      </c>
      <c r="P61" s="13"/>
      <c r="Q61" s="13"/>
      <c r="R61" s="13"/>
      <c r="S61" s="13"/>
      <c r="T61" s="13"/>
      <c r="U61" s="13"/>
      <c r="V61" s="13"/>
      <c r="W61" s="13"/>
      <c r="X61" s="13"/>
      <c r="Y61" s="13"/>
      <c r="Z61" s="13"/>
      <c r="AA61" s="13"/>
      <c r="AB61" s="13"/>
      <c r="AC61" s="13"/>
      <c r="AD61" s="13"/>
    </row>
    <row r="62" spans="1:30" ht="14.25" x14ac:dyDescent="0.2">
      <c r="A62" s="138">
        <v>1995</v>
      </c>
      <c r="B62" s="98">
        <v>30.48</v>
      </c>
      <c r="C62" s="98">
        <v>27.939999999999998</v>
      </c>
      <c r="D62" s="98">
        <v>10.16</v>
      </c>
      <c r="E62" s="98">
        <v>111.76</v>
      </c>
      <c r="F62" s="98">
        <v>474.98000000000013</v>
      </c>
      <c r="G62" s="98">
        <v>513.08000000000004</v>
      </c>
      <c r="H62" s="98">
        <v>370.84000000000009</v>
      </c>
      <c r="I62" s="98">
        <v>223.52000000000004</v>
      </c>
      <c r="J62" s="98">
        <v>322.58000000000004</v>
      </c>
      <c r="K62" s="98">
        <v>317.5</v>
      </c>
      <c r="L62" s="98">
        <v>546.10000000000014</v>
      </c>
      <c r="M62" s="98">
        <v>518.16</v>
      </c>
      <c r="N62" s="174">
        <f>CSO!N20</f>
        <v>3467.1000000000004</v>
      </c>
      <c r="O62" s="144">
        <f t="shared" si="3"/>
        <v>21</v>
      </c>
      <c r="P62" s="13"/>
      <c r="Q62" s="13"/>
      <c r="R62" s="13"/>
      <c r="S62" s="13"/>
      <c r="T62" s="13"/>
      <c r="U62" s="13"/>
      <c r="V62" s="13"/>
      <c r="W62" s="13"/>
      <c r="X62" s="13"/>
      <c r="Y62" s="13"/>
      <c r="Z62" s="13"/>
      <c r="AA62" s="13"/>
      <c r="AB62" s="13"/>
      <c r="AC62" s="13"/>
      <c r="AD62" s="13"/>
    </row>
    <row r="63" spans="1:30" x14ac:dyDescent="0.2">
      <c r="A63" s="138">
        <v>1996</v>
      </c>
      <c r="B63" s="98">
        <v>441.96000000000004</v>
      </c>
      <c r="C63" s="98">
        <v>93.98</v>
      </c>
      <c r="D63" s="98">
        <v>76.2</v>
      </c>
      <c r="E63" s="98">
        <v>111.76</v>
      </c>
      <c r="F63" s="98">
        <v>137.16000000000003</v>
      </c>
      <c r="G63" s="98">
        <v>55.879999999999988</v>
      </c>
      <c r="H63" s="98" t="s">
        <v>60</v>
      </c>
      <c r="I63" s="98" t="s">
        <v>60</v>
      </c>
      <c r="J63" s="98" t="s">
        <v>60</v>
      </c>
      <c r="K63" s="98" t="s">
        <v>60</v>
      </c>
      <c r="L63" s="98" t="s">
        <v>60</v>
      </c>
      <c r="M63" s="98" t="s">
        <v>60</v>
      </c>
      <c r="N63" s="174"/>
      <c r="P63" s="13"/>
      <c r="Q63" s="13"/>
      <c r="R63" s="13"/>
      <c r="S63" s="13"/>
      <c r="T63" s="13"/>
      <c r="U63" s="13"/>
      <c r="V63" s="13"/>
      <c r="W63" s="13"/>
      <c r="X63" s="13"/>
      <c r="Y63" s="13"/>
      <c r="Z63" s="13"/>
      <c r="AA63" s="13"/>
      <c r="AB63" s="13"/>
      <c r="AC63" s="13"/>
      <c r="AD63" s="13"/>
    </row>
    <row r="64" spans="1:30" ht="14.25" x14ac:dyDescent="0.2">
      <c r="A64" s="138">
        <v>1997</v>
      </c>
      <c r="B64" s="98">
        <v>35.559999999999995</v>
      </c>
      <c r="C64" s="98">
        <v>5.08</v>
      </c>
      <c r="D64" s="98">
        <v>2.54</v>
      </c>
      <c r="E64" s="98">
        <v>55.88</v>
      </c>
      <c r="F64" s="98">
        <v>266.7</v>
      </c>
      <c r="G64" s="98">
        <v>193.04</v>
      </c>
      <c r="H64" s="98">
        <v>193.03999999999996</v>
      </c>
      <c r="I64" s="98">
        <v>304.79999999999995</v>
      </c>
      <c r="J64" s="98">
        <v>459.74</v>
      </c>
      <c r="K64" s="98">
        <v>198.12000000000006</v>
      </c>
      <c r="L64" s="98">
        <v>370.84</v>
      </c>
      <c r="M64" s="98">
        <v>15.24</v>
      </c>
      <c r="N64" s="174">
        <f>LMB!N5</f>
        <v>2100.58</v>
      </c>
      <c r="O64" s="144">
        <f>RANK(N64,N$5:N$94,0)</f>
        <v>78</v>
      </c>
      <c r="P64" s="13"/>
      <c r="Q64" s="13"/>
      <c r="R64" s="13"/>
      <c r="S64" s="13"/>
      <c r="T64" s="13"/>
      <c r="U64" s="13"/>
      <c r="V64" s="13"/>
      <c r="W64" s="13"/>
      <c r="X64" s="13"/>
      <c r="Y64" s="13"/>
      <c r="Z64" s="13"/>
      <c r="AA64" s="13"/>
      <c r="AB64" s="13"/>
      <c r="AC64" s="13"/>
      <c r="AD64" s="13"/>
    </row>
    <row r="65" spans="1:30" x14ac:dyDescent="0.2">
      <c r="A65" s="138">
        <v>1998</v>
      </c>
      <c r="B65" s="98" t="s">
        <v>60</v>
      </c>
      <c r="C65" s="98" t="s">
        <v>60</v>
      </c>
      <c r="D65" s="98" t="s">
        <v>60</v>
      </c>
      <c r="E65" s="98" t="s">
        <v>60</v>
      </c>
      <c r="F65" s="98" t="s">
        <v>60</v>
      </c>
      <c r="G65" s="98" t="s">
        <v>60</v>
      </c>
      <c r="H65" s="98" t="s">
        <v>60</v>
      </c>
      <c r="I65" s="98">
        <v>345.44000000000017</v>
      </c>
      <c r="J65" s="98">
        <v>208.27999999999997</v>
      </c>
      <c r="K65" s="98">
        <v>424.18</v>
      </c>
      <c r="L65" s="98">
        <v>248.92000000000002</v>
      </c>
      <c r="M65" s="98">
        <v>401.31999999999994</v>
      </c>
      <c r="N65" s="174"/>
      <c r="P65" s="13"/>
      <c r="Q65" s="13"/>
      <c r="R65" s="13"/>
      <c r="S65" s="13"/>
      <c r="T65" s="13"/>
      <c r="U65" s="13"/>
      <c r="V65" s="13"/>
      <c r="W65" s="13"/>
      <c r="X65" s="13"/>
      <c r="Y65" s="13"/>
      <c r="Z65" s="13"/>
      <c r="AA65" s="13"/>
      <c r="AB65" s="13"/>
      <c r="AC65" s="13"/>
      <c r="AD65" s="13"/>
    </row>
    <row r="66" spans="1:30" ht="14.25" x14ac:dyDescent="0.2">
      <c r="A66" s="138">
        <v>1999</v>
      </c>
      <c r="B66" s="98">
        <v>73.66</v>
      </c>
      <c r="C66" s="98">
        <v>30.479999999999997</v>
      </c>
      <c r="D66" s="98">
        <v>83.820000000000022</v>
      </c>
      <c r="E66" s="98">
        <v>76.2</v>
      </c>
      <c r="F66" s="98">
        <v>386.08000000000004</v>
      </c>
      <c r="G66" s="98">
        <v>266.70000000000005</v>
      </c>
      <c r="H66" s="98">
        <v>500.37999999999994</v>
      </c>
      <c r="I66" s="98">
        <v>467.36000000000007</v>
      </c>
      <c r="J66" s="98">
        <v>193.04</v>
      </c>
      <c r="K66" s="98">
        <v>281.94000000000005</v>
      </c>
      <c r="L66" s="98">
        <v>378.46000000000004</v>
      </c>
      <c r="M66" s="98">
        <v>624.84000000000015</v>
      </c>
      <c r="N66" s="174">
        <f>LMB!N7</f>
        <v>3362.9600000000005</v>
      </c>
      <c r="O66" s="144">
        <f t="shared" ref="O66:O79" si="4">RANK(N66,N$5:N$94,0)</f>
        <v>23</v>
      </c>
      <c r="P66" s="13"/>
      <c r="Q66" s="13"/>
      <c r="R66" s="13"/>
      <c r="S66" s="13"/>
      <c r="T66" s="13"/>
      <c r="U66" s="13"/>
      <c r="V66" s="13"/>
      <c r="W66" s="13"/>
      <c r="X66" s="13"/>
      <c r="Y66" s="13"/>
      <c r="Z66" s="13"/>
      <c r="AA66" s="13"/>
      <c r="AB66" s="13"/>
      <c r="AC66" s="13"/>
      <c r="AD66" s="13"/>
    </row>
    <row r="67" spans="1:30" ht="14.25" x14ac:dyDescent="0.2">
      <c r="A67" s="138">
        <v>2000</v>
      </c>
      <c r="B67" s="98">
        <v>83.82</v>
      </c>
      <c r="C67" s="98">
        <v>0</v>
      </c>
      <c r="D67" s="98">
        <v>0</v>
      </c>
      <c r="E67" s="98">
        <v>2.54</v>
      </c>
      <c r="F67" s="98">
        <v>58.42</v>
      </c>
      <c r="G67" s="98">
        <v>574.04</v>
      </c>
      <c r="H67" s="98">
        <v>144.78</v>
      </c>
      <c r="I67" s="98">
        <v>322.58000000000004</v>
      </c>
      <c r="J67" s="98">
        <v>228.6</v>
      </c>
      <c r="K67" s="98">
        <v>533.4</v>
      </c>
      <c r="L67" s="98">
        <v>203.2</v>
      </c>
      <c r="M67" s="98">
        <v>619.75999999999988</v>
      </c>
      <c r="N67" s="174">
        <f>LMB!N8</f>
        <v>2771.1399999999994</v>
      </c>
      <c r="O67" s="144">
        <f t="shared" si="4"/>
        <v>60</v>
      </c>
      <c r="P67" s="13"/>
      <c r="Q67" s="13"/>
      <c r="R67" s="13"/>
      <c r="S67" s="13"/>
      <c r="T67" s="13"/>
      <c r="U67" s="13"/>
      <c r="V67" s="13"/>
      <c r="W67" s="13"/>
      <c r="X67" s="13"/>
      <c r="Y67" s="13"/>
      <c r="Z67" s="13"/>
      <c r="AA67" s="13"/>
      <c r="AB67" s="13"/>
      <c r="AC67" s="13"/>
      <c r="AD67" s="13"/>
    </row>
    <row r="68" spans="1:30" ht="14.25" x14ac:dyDescent="0.2">
      <c r="A68" s="138">
        <v>2001</v>
      </c>
      <c r="B68" s="98">
        <v>114.30000000000001</v>
      </c>
      <c r="C68" s="98">
        <v>2.54</v>
      </c>
      <c r="D68" s="98">
        <v>63.5</v>
      </c>
      <c r="E68" s="98">
        <v>20.319999999999997</v>
      </c>
      <c r="F68" s="98">
        <v>220.97999999999996</v>
      </c>
      <c r="G68" s="98">
        <v>73.66</v>
      </c>
      <c r="H68" s="98">
        <v>287.02000000000004</v>
      </c>
      <c r="I68" s="98">
        <v>205.74000000000004</v>
      </c>
      <c r="J68" s="98">
        <v>248.92</v>
      </c>
      <c r="K68" s="98">
        <v>327.66000000000008</v>
      </c>
      <c r="L68" s="98">
        <v>584.20000000000016</v>
      </c>
      <c r="M68" s="98">
        <v>568.95999999999992</v>
      </c>
      <c r="N68" s="174">
        <f>LMB!N9</f>
        <v>2717.8</v>
      </c>
      <c r="O68" s="144">
        <f t="shared" si="4"/>
        <v>66</v>
      </c>
      <c r="Q68" s="13"/>
      <c r="R68" s="13"/>
      <c r="S68" s="13"/>
      <c r="T68" s="13"/>
      <c r="U68" s="13"/>
      <c r="V68" s="13"/>
      <c r="W68" s="13"/>
      <c r="X68" s="13"/>
      <c r="Y68" s="13"/>
      <c r="Z68" s="13"/>
      <c r="AA68" s="13"/>
      <c r="AB68" s="13"/>
      <c r="AC68" s="13"/>
      <c r="AD68" s="13"/>
    </row>
    <row r="69" spans="1:30" ht="14.25" x14ac:dyDescent="0.2">
      <c r="A69" s="138">
        <v>2002</v>
      </c>
      <c r="B69" s="98">
        <v>238.76000000000002</v>
      </c>
      <c r="C69" s="98">
        <v>17.78</v>
      </c>
      <c r="D69" s="98">
        <v>50.8</v>
      </c>
      <c r="E69" s="98">
        <v>93.980000000000018</v>
      </c>
      <c r="F69" s="98">
        <v>78.740000000000009</v>
      </c>
      <c r="G69" s="98">
        <v>193.04</v>
      </c>
      <c r="H69" s="98">
        <v>375.91999999999996</v>
      </c>
      <c r="I69" s="98">
        <v>561.34000000000026</v>
      </c>
      <c r="J69" s="98">
        <v>233.67999999999998</v>
      </c>
      <c r="K69" s="98">
        <v>345.44000000000011</v>
      </c>
      <c r="L69" s="98">
        <v>345.44000000000005</v>
      </c>
      <c r="M69" s="98">
        <v>60.959999999999994</v>
      </c>
      <c r="N69" s="174">
        <f>LMB!N10</f>
        <v>2595.8800000000006</v>
      </c>
      <c r="O69" s="144">
        <f t="shared" si="4"/>
        <v>73</v>
      </c>
      <c r="Q69" s="13"/>
      <c r="R69" s="13"/>
      <c r="S69" s="13"/>
      <c r="T69" s="13"/>
      <c r="U69" s="13"/>
      <c r="V69" s="13"/>
      <c r="W69" s="13"/>
      <c r="X69" s="13"/>
      <c r="Y69" s="13"/>
      <c r="Z69" s="13"/>
      <c r="AA69" s="13"/>
      <c r="AB69" s="13"/>
      <c r="AC69" s="13"/>
      <c r="AD69" s="13"/>
    </row>
    <row r="70" spans="1:30" ht="14.25" x14ac:dyDescent="0.2">
      <c r="A70" s="138">
        <v>2003</v>
      </c>
      <c r="B70" s="98">
        <v>25.4</v>
      </c>
      <c r="C70" s="98">
        <v>2.54</v>
      </c>
      <c r="D70" s="98">
        <v>5.08</v>
      </c>
      <c r="E70" s="98">
        <v>284.48</v>
      </c>
      <c r="F70" s="98">
        <v>393.70000000000005</v>
      </c>
      <c r="G70" s="98">
        <v>335.28000000000003</v>
      </c>
      <c r="H70" s="98">
        <v>261.62</v>
      </c>
      <c r="I70" s="98">
        <v>320.03999999999996</v>
      </c>
      <c r="J70" s="98">
        <v>307.33999999999997</v>
      </c>
      <c r="K70" s="98">
        <v>154.94000000000003</v>
      </c>
      <c r="L70" s="98">
        <v>408.93999999999994</v>
      </c>
      <c r="M70" s="98">
        <v>444.50000000000011</v>
      </c>
      <c r="N70" s="174">
        <f>LMB!N11</f>
        <v>2943.8599999999997</v>
      </c>
      <c r="O70" s="144">
        <f t="shared" si="4"/>
        <v>50</v>
      </c>
      <c r="Q70" s="13"/>
      <c r="R70" s="13"/>
      <c r="S70" s="13"/>
      <c r="T70" s="13"/>
      <c r="U70" s="13"/>
      <c r="V70" s="13"/>
      <c r="W70" s="13"/>
      <c r="X70" s="13"/>
      <c r="Y70" s="13"/>
      <c r="Z70" s="13"/>
      <c r="AA70" s="13"/>
      <c r="AB70" s="13"/>
      <c r="AC70" s="13"/>
      <c r="AD70" s="13"/>
    </row>
    <row r="71" spans="1:30" ht="14.25" x14ac:dyDescent="0.2">
      <c r="A71" s="138">
        <v>2004</v>
      </c>
      <c r="B71" s="98">
        <v>45.72</v>
      </c>
      <c r="C71" s="98">
        <v>2.54</v>
      </c>
      <c r="D71" s="98">
        <v>10.16</v>
      </c>
      <c r="E71" s="98">
        <v>121.92</v>
      </c>
      <c r="F71" s="98">
        <v>287.02</v>
      </c>
      <c r="G71" s="98">
        <v>289.55999999999995</v>
      </c>
      <c r="H71" s="98">
        <v>134.61999999999998</v>
      </c>
      <c r="I71" s="98">
        <v>518.16000000000008</v>
      </c>
      <c r="J71" s="98">
        <v>388.62</v>
      </c>
      <c r="K71" s="98">
        <v>370.84</v>
      </c>
      <c r="L71" s="98">
        <v>480.06000000000006</v>
      </c>
      <c r="M71" s="98">
        <v>264.16000000000003</v>
      </c>
      <c r="N71" s="174">
        <f>LMB!N12</f>
        <v>2913.38</v>
      </c>
      <c r="O71" s="144">
        <f t="shared" si="4"/>
        <v>51</v>
      </c>
      <c r="Q71" s="13"/>
      <c r="R71" s="13"/>
      <c r="S71" s="13"/>
      <c r="T71" s="13"/>
      <c r="U71" s="13"/>
      <c r="V71" s="13"/>
      <c r="W71" s="13"/>
      <c r="X71" s="13"/>
      <c r="Y71" s="13"/>
      <c r="Z71" s="13"/>
      <c r="AA71" s="13"/>
      <c r="AB71" s="13"/>
      <c r="AC71" s="13"/>
      <c r="AD71" s="13"/>
    </row>
    <row r="72" spans="1:30" ht="14.25" x14ac:dyDescent="0.2">
      <c r="A72" s="138">
        <v>2005</v>
      </c>
      <c r="B72" s="98">
        <v>76.200000000000017</v>
      </c>
      <c r="C72" s="98">
        <v>30.479999999999997</v>
      </c>
      <c r="D72" s="98">
        <v>35.56</v>
      </c>
      <c r="E72" s="98">
        <v>271.78000000000003</v>
      </c>
      <c r="F72" s="98">
        <v>309.88000000000005</v>
      </c>
      <c r="G72" s="98">
        <v>213.36</v>
      </c>
      <c r="H72" s="98">
        <v>175.26</v>
      </c>
      <c r="I72" s="98">
        <v>414.02000000000021</v>
      </c>
      <c r="J72" s="98">
        <v>383.53999999999996</v>
      </c>
      <c r="K72" s="98">
        <v>203.2</v>
      </c>
      <c r="L72" s="98">
        <v>591.81999999999994</v>
      </c>
      <c r="M72" s="98">
        <v>182.88</v>
      </c>
      <c r="N72" s="174">
        <f>LMB!N13</f>
        <v>2887.9800000000005</v>
      </c>
      <c r="O72" s="144">
        <f t="shared" si="4"/>
        <v>53</v>
      </c>
      <c r="Q72" s="13"/>
      <c r="R72" s="13"/>
      <c r="S72" s="13"/>
      <c r="T72" s="13"/>
      <c r="U72" s="13"/>
      <c r="V72" s="13"/>
      <c r="W72" s="13"/>
      <c r="X72" s="13"/>
      <c r="Y72" s="13"/>
      <c r="Z72" s="13"/>
      <c r="AA72" s="13"/>
      <c r="AB72" s="13"/>
      <c r="AC72" s="13"/>
      <c r="AD72" s="13"/>
    </row>
    <row r="73" spans="1:30" ht="14.25" x14ac:dyDescent="0.2">
      <c r="A73" s="138">
        <v>2006</v>
      </c>
      <c r="B73" s="98">
        <v>76.200000000000017</v>
      </c>
      <c r="C73" s="98">
        <v>0</v>
      </c>
      <c r="D73" s="98">
        <v>71.120000000000019</v>
      </c>
      <c r="E73" s="98">
        <v>152.39999999999998</v>
      </c>
      <c r="F73" s="98">
        <v>375.92</v>
      </c>
      <c r="G73" s="98">
        <v>96.52000000000001</v>
      </c>
      <c r="H73" s="98">
        <v>401.32</v>
      </c>
      <c r="I73" s="98">
        <v>215.90000000000003</v>
      </c>
      <c r="J73" s="98">
        <v>223.52000000000004</v>
      </c>
      <c r="K73" s="98">
        <v>281.94000000000005</v>
      </c>
      <c r="L73" s="98">
        <v>701.04000000000019</v>
      </c>
      <c r="M73" s="98">
        <v>289.56</v>
      </c>
      <c r="N73" s="174">
        <f>LMB!N14</f>
        <v>2885.44</v>
      </c>
      <c r="O73" s="144">
        <f t="shared" si="4"/>
        <v>54</v>
      </c>
      <c r="Q73" s="13"/>
      <c r="R73" s="13"/>
      <c r="S73" s="13"/>
      <c r="T73" s="13"/>
      <c r="U73" s="13"/>
      <c r="V73" s="13"/>
      <c r="W73" s="13"/>
      <c r="X73" s="13"/>
      <c r="Y73" s="13"/>
      <c r="Z73" s="13"/>
      <c r="AA73" s="13"/>
      <c r="AB73" s="13"/>
      <c r="AC73" s="13"/>
      <c r="AD73" s="13"/>
    </row>
    <row r="74" spans="1:30" ht="14.25" x14ac:dyDescent="0.2">
      <c r="A74" s="138">
        <v>2007</v>
      </c>
      <c r="B74" s="98">
        <v>10.16</v>
      </c>
      <c r="C74" s="98">
        <v>15.24</v>
      </c>
      <c r="D74" s="98">
        <v>40.639999999999993</v>
      </c>
      <c r="E74" s="98">
        <v>204</v>
      </c>
      <c r="F74" s="98">
        <v>319</v>
      </c>
      <c r="G74" s="98">
        <v>228</v>
      </c>
      <c r="H74" s="98">
        <v>493</v>
      </c>
      <c r="I74" s="98">
        <v>402</v>
      </c>
      <c r="J74" s="98">
        <v>288</v>
      </c>
      <c r="K74" s="98">
        <v>678</v>
      </c>
      <c r="L74" s="98">
        <v>842</v>
      </c>
      <c r="M74" s="98">
        <v>303</v>
      </c>
      <c r="N74" s="174">
        <f>LMB!N15</f>
        <v>3823.04</v>
      </c>
      <c r="O74" s="144">
        <f t="shared" si="4"/>
        <v>10</v>
      </c>
      <c r="Q74" s="13"/>
      <c r="R74" s="13"/>
      <c r="S74" s="13"/>
      <c r="T74" s="13"/>
      <c r="U74" s="13"/>
      <c r="V74" s="13"/>
      <c r="W74" s="13"/>
      <c r="X74" s="13"/>
      <c r="Y74" s="13"/>
      <c r="Z74" s="13"/>
      <c r="AA74" s="13"/>
      <c r="AB74" s="13"/>
      <c r="AC74" s="13"/>
      <c r="AD74" s="13"/>
    </row>
    <row r="75" spans="1:30" ht="14.25" x14ac:dyDescent="0.2">
      <c r="A75" s="138">
        <v>2008</v>
      </c>
      <c r="B75" s="98">
        <v>13</v>
      </c>
      <c r="C75" s="98">
        <v>38</v>
      </c>
      <c r="D75" s="98">
        <v>8</v>
      </c>
      <c r="E75" s="98">
        <v>138</v>
      </c>
      <c r="F75" s="98">
        <v>366</v>
      </c>
      <c r="G75" s="98">
        <v>393</v>
      </c>
      <c r="H75" s="98">
        <v>382</v>
      </c>
      <c r="I75" s="98">
        <v>320</v>
      </c>
      <c r="J75" s="98">
        <v>123</v>
      </c>
      <c r="K75" s="98">
        <v>332</v>
      </c>
      <c r="L75" s="98">
        <v>885</v>
      </c>
      <c r="M75" s="98">
        <v>189</v>
      </c>
      <c r="N75" s="174">
        <f>LMB!N16</f>
        <v>3187</v>
      </c>
      <c r="O75" s="144">
        <f t="shared" si="4"/>
        <v>38</v>
      </c>
      <c r="Q75" s="13"/>
      <c r="R75" s="13"/>
      <c r="S75" s="13"/>
      <c r="T75" s="13"/>
      <c r="U75" s="13"/>
      <c r="V75" s="13"/>
      <c r="W75" s="13"/>
      <c r="X75" s="13"/>
      <c r="Y75" s="13"/>
      <c r="Z75" s="13"/>
      <c r="AA75" s="13"/>
      <c r="AB75" s="13"/>
      <c r="AC75" s="13"/>
      <c r="AD75" s="13"/>
    </row>
    <row r="76" spans="1:30" ht="14.25" x14ac:dyDescent="0.2">
      <c r="A76" s="138">
        <v>2009</v>
      </c>
      <c r="B76" s="98">
        <v>77</v>
      </c>
      <c r="C76" s="98">
        <v>25</v>
      </c>
      <c r="D76" s="98">
        <v>19</v>
      </c>
      <c r="E76" s="98">
        <v>168</v>
      </c>
      <c r="F76" s="98">
        <v>91</v>
      </c>
      <c r="G76" s="98">
        <v>234</v>
      </c>
      <c r="H76" s="98">
        <v>376</v>
      </c>
      <c r="I76" s="98">
        <v>466</v>
      </c>
      <c r="J76" s="98">
        <v>386</v>
      </c>
      <c r="K76" s="98">
        <v>312</v>
      </c>
      <c r="L76" s="98">
        <v>501</v>
      </c>
      <c r="M76" s="98">
        <v>96</v>
      </c>
      <c r="N76" s="174">
        <f>LMB!N17</f>
        <v>2751</v>
      </c>
      <c r="O76" s="144">
        <f t="shared" si="4"/>
        <v>63</v>
      </c>
      <c r="Q76" s="13"/>
      <c r="R76" s="13"/>
      <c r="S76" s="13"/>
      <c r="T76" s="13"/>
      <c r="U76" s="13"/>
      <c r="V76" s="13"/>
      <c r="W76" s="13"/>
      <c r="X76" s="13"/>
      <c r="Y76" s="13"/>
      <c r="Z76" s="13"/>
      <c r="AA76" s="13"/>
      <c r="AB76" s="13"/>
      <c r="AC76" s="13"/>
      <c r="AD76" s="13"/>
    </row>
    <row r="77" spans="1:30" ht="14.25" x14ac:dyDescent="0.2">
      <c r="A77" s="138">
        <v>2010</v>
      </c>
      <c r="B77" s="98">
        <v>25</v>
      </c>
      <c r="C77" s="98">
        <v>10</v>
      </c>
      <c r="D77" s="98">
        <v>46</v>
      </c>
      <c r="E77" s="98">
        <v>100</v>
      </c>
      <c r="F77" s="98">
        <v>82</v>
      </c>
      <c r="G77" s="98">
        <v>522</v>
      </c>
      <c r="H77" s="98">
        <v>224</v>
      </c>
      <c r="I77" s="98">
        <v>345</v>
      </c>
      <c r="J77" s="98">
        <v>169</v>
      </c>
      <c r="K77" s="98">
        <v>680</v>
      </c>
      <c r="L77" s="98">
        <v>726</v>
      </c>
      <c r="M77" s="98">
        <v>1129</v>
      </c>
      <c r="N77" s="174">
        <f t="shared" ref="N77:N86" si="5">IF(COUNT(B77:M77)=12,SUM(B77:M77),"")</f>
        <v>4058</v>
      </c>
      <c r="O77" s="144">
        <f t="shared" si="4"/>
        <v>6</v>
      </c>
      <c r="Q77" s="13"/>
      <c r="R77" s="13"/>
      <c r="S77" s="13"/>
      <c r="T77" s="13"/>
      <c r="U77" s="13"/>
      <c r="V77" s="13"/>
      <c r="W77" s="13"/>
      <c r="X77" s="13"/>
      <c r="Y77" s="13"/>
      <c r="Z77" s="13"/>
      <c r="AA77" s="13"/>
      <c r="AB77" s="13"/>
      <c r="AC77" s="13"/>
      <c r="AD77" s="13"/>
    </row>
    <row r="78" spans="1:30" ht="14.25" x14ac:dyDescent="0.2">
      <c r="A78" s="138">
        <v>2011</v>
      </c>
      <c r="B78" s="98">
        <v>283</v>
      </c>
      <c r="C78" s="98">
        <v>27</v>
      </c>
      <c r="D78" s="98">
        <v>42</v>
      </c>
      <c r="E78" s="98">
        <v>95</v>
      </c>
      <c r="F78" s="98">
        <v>212</v>
      </c>
      <c r="G78" s="98">
        <v>369</v>
      </c>
      <c r="H78" s="98">
        <v>420</v>
      </c>
      <c r="I78" s="98">
        <v>327</v>
      </c>
      <c r="J78" s="98">
        <v>335</v>
      </c>
      <c r="K78" s="98">
        <v>295</v>
      </c>
      <c r="L78" s="98">
        <v>873</v>
      </c>
      <c r="M78" s="98">
        <v>452</v>
      </c>
      <c r="N78" s="174">
        <f t="shared" si="5"/>
        <v>3730</v>
      </c>
      <c r="O78" s="144">
        <f t="shared" si="4"/>
        <v>15</v>
      </c>
      <c r="Q78" s="13"/>
      <c r="R78" s="13"/>
      <c r="S78" s="13"/>
      <c r="T78" s="13"/>
      <c r="U78" s="13"/>
      <c r="V78" s="13"/>
      <c r="W78" s="13"/>
      <c r="X78" s="13"/>
      <c r="Y78" s="13"/>
      <c r="Z78" s="13"/>
      <c r="AA78" s="13"/>
      <c r="AB78" s="13"/>
      <c r="AC78" s="13"/>
      <c r="AD78" s="13"/>
    </row>
    <row r="79" spans="1:30" ht="14.25" x14ac:dyDescent="0.2">
      <c r="A79" s="138">
        <v>2012</v>
      </c>
      <c r="B79" s="98">
        <v>19</v>
      </c>
      <c r="C79" s="98">
        <v>17</v>
      </c>
      <c r="D79" s="98">
        <v>60</v>
      </c>
      <c r="E79" s="98">
        <v>183</v>
      </c>
      <c r="F79" s="98">
        <v>348</v>
      </c>
      <c r="G79" s="98">
        <v>226</v>
      </c>
      <c r="H79" s="98">
        <v>400</v>
      </c>
      <c r="I79" s="98">
        <v>250</v>
      </c>
      <c r="J79" s="98">
        <v>440</v>
      </c>
      <c r="K79" s="98">
        <v>334</v>
      </c>
      <c r="L79" s="98">
        <v>1448</v>
      </c>
      <c r="M79" s="98">
        <v>514</v>
      </c>
      <c r="N79" s="174">
        <f t="shared" si="5"/>
        <v>4239</v>
      </c>
      <c r="O79" s="144">
        <f t="shared" si="4"/>
        <v>2</v>
      </c>
    </row>
    <row r="80" spans="1:30" x14ac:dyDescent="0.2">
      <c r="A80" s="138">
        <v>2013</v>
      </c>
      <c r="B80" s="98">
        <v>10</v>
      </c>
      <c r="C80" s="98">
        <v>22</v>
      </c>
      <c r="D80" s="98">
        <v>36</v>
      </c>
      <c r="E80" s="98">
        <v>77</v>
      </c>
      <c r="F80" s="98">
        <v>455</v>
      </c>
      <c r="G80" s="98">
        <v>284</v>
      </c>
      <c r="H80" s="98">
        <v>266</v>
      </c>
      <c r="I80" s="98">
        <v>423</v>
      </c>
      <c r="J80" s="98" t="s">
        <v>60</v>
      </c>
      <c r="K80" s="98">
        <v>529</v>
      </c>
      <c r="L80" s="98">
        <v>217</v>
      </c>
      <c r="M80" s="98">
        <v>205</v>
      </c>
      <c r="N80" s="174"/>
    </row>
    <row r="81" spans="1:15" ht="14.25" x14ac:dyDescent="0.2">
      <c r="A81" s="138">
        <v>2014</v>
      </c>
      <c r="B81" s="98">
        <v>52</v>
      </c>
      <c r="C81" s="98">
        <v>31</v>
      </c>
      <c r="D81" s="98">
        <v>26</v>
      </c>
      <c r="E81" s="98">
        <v>88</v>
      </c>
      <c r="F81" s="98">
        <v>494</v>
      </c>
      <c r="G81" s="98">
        <v>439</v>
      </c>
      <c r="H81" s="98">
        <v>108</v>
      </c>
      <c r="I81" s="98">
        <v>323</v>
      </c>
      <c r="J81" s="98">
        <v>295</v>
      </c>
      <c r="K81" s="98">
        <v>477</v>
      </c>
      <c r="L81" s="98">
        <v>359</v>
      </c>
      <c r="M81" s="98">
        <v>281</v>
      </c>
      <c r="N81" s="174">
        <f t="shared" si="5"/>
        <v>2973</v>
      </c>
      <c r="O81" s="144">
        <f>RANK(N81,N$5:N$94,0)</f>
        <v>49</v>
      </c>
    </row>
    <row r="82" spans="1:15" ht="14.25" x14ac:dyDescent="0.2">
      <c r="A82" s="138">
        <v>2015</v>
      </c>
      <c r="B82" s="98">
        <v>44</v>
      </c>
      <c r="C82" s="98">
        <v>66</v>
      </c>
      <c r="D82" s="98">
        <v>37</v>
      </c>
      <c r="E82" s="98">
        <v>180</v>
      </c>
      <c r="F82" s="98">
        <v>341</v>
      </c>
      <c r="G82" s="98">
        <v>171</v>
      </c>
      <c r="H82" s="98">
        <v>301</v>
      </c>
      <c r="I82" s="98">
        <v>321</v>
      </c>
      <c r="J82" s="98">
        <v>540</v>
      </c>
      <c r="K82" s="98">
        <v>562</v>
      </c>
      <c r="L82" s="98">
        <v>402</v>
      </c>
      <c r="M82" s="98">
        <v>136</v>
      </c>
      <c r="N82" s="174">
        <f t="shared" si="5"/>
        <v>3101</v>
      </c>
      <c r="O82" s="144">
        <f>RANK(N82,N$5:N$94,0)</f>
        <v>43</v>
      </c>
    </row>
    <row r="83" spans="1:15" ht="14.25" x14ac:dyDescent="0.2">
      <c r="A83" s="138">
        <v>2016</v>
      </c>
      <c r="B83" s="98">
        <v>29</v>
      </c>
      <c r="C83" s="98">
        <v>21</v>
      </c>
      <c r="D83" s="98">
        <v>4</v>
      </c>
      <c r="E83" s="98">
        <v>38</v>
      </c>
      <c r="F83" s="98">
        <v>241</v>
      </c>
      <c r="G83" s="98">
        <v>323</v>
      </c>
      <c r="H83" s="98">
        <v>596</v>
      </c>
      <c r="I83" s="98">
        <v>312</v>
      </c>
      <c r="J83" s="98">
        <v>601</v>
      </c>
      <c r="K83" s="98">
        <v>254</v>
      </c>
      <c r="L83" s="98">
        <v>710</v>
      </c>
      <c r="M83" s="98">
        <v>220</v>
      </c>
      <c r="N83" s="174">
        <f t="shared" si="5"/>
        <v>3349</v>
      </c>
      <c r="O83" s="144">
        <f>RANK(N83,N$5:N$94,0)</f>
        <v>25</v>
      </c>
    </row>
    <row r="84" spans="1:15" ht="14.25" x14ac:dyDescent="0.2">
      <c r="A84" s="138">
        <v>2017</v>
      </c>
      <c r="B84" s="98">
        <v>21</v>
      </c>
      <c r="C84" s="98">
        <v>9</v>
      </c>
      <c r="D84" s="98">
        <v>21</v>
      </c>
      <c r="E84" s="98">
        <v>40</v>
      </c>
      <c r="F84" s="98">
        <v>421</v>
      </c>
      <c r="G84" s="98">
        <v>270</v>
      </c>
      <c r="H84" s="98">
        <v>572</v>
      </c>
      <c r="I84" s="98">
        <v>304</v>
      </c>
      <c r="J84" s="98">
        <v>403</v>
      </c>
      <c r="K84" s="98">
        <v>407</v>
      </c>
      <c r="L84" s="98">
        <v>579</v>
      </c>
      <c r="M84" s="98">
        <v>740</v>
      </c>
      <c r="N84" s="174">
        <f t="shared" si="5"/>
        <v>3787</v>
      </c>
      <c r="O84" s="144">
        <f>RANK(N84,N$5:N$94,0)</f>
        <v>13</v>
      </c>
    </row>
    <row r="85" spans="1:15" x14ac:dyDescent="0.2">
      <c r="A85" s="138">
        <v>2018</v>
      </c>
      <c r="B85" s="98">
        <v>483</v>
      </c>
      <c r="C85" s="98">
        <v>6</v>
      </c>
      <c r="D85" s="98">
        <v>26</v>
      </c>
      <c r="E85" s="98">
        <v>76</v>
      </c>
      <c r="F85" s="98">
        <v>319</v>
      </c>
      <c r="G85" s="98">
        <v>597</v>
      </c>
      <c r="H85" s="98">
        <v>505</v>
      </c>
      <c r="I85" s="98">
        <v>339</v>
      </c>
      <c r="J85" s="98"/>
      <c r="K85" s="98"/>
      <c r="L85" s="98"/>
      <c r="M85" s="98">
        <v>14</v>
      </c>
      <c r="N85" s="174"/>
    </row>
    <row r="86" spans="1:15" ht="14.25" x14ac:dyDescent="0.2">
      <c r="A86" s="138">
        <v>2019</v>
      </c>
      <c r="B86" s="170">
        <v>22</v>
      </c>
      <c r="C86" s="170">
        <v>10</v>
      </c>
      <c r="D86" s="170">
        <v>17</v>
      </c>
      <c r="E86" s="98">
        <v>184</v>
      </c>
      <c r="F86" s="98">
        <v>217</v>
      </c>
      <c r="G86" s="98">
        <v>253</v>
      </c>
      <c r="H86" s="98">
        <v>286</v>
      </c>
      <c r="I86" s="98">
        <v>329</v>
      </c>
      <c r="J86" s="98">
        <v>396</v>
      </c>
      <c r="K86" s="98">
        <v>150</v>
      </c>
      <c r="L86" s="98">
        <v>303</v>
      </c>
      <c r="M86" s="98">
        <v>619</v>
      </c>
      <c r="N86" s="174">
        <f t="shared" si="5"/>
        <v>2786</v>
      </c>
      <c r="O86" s="144">
        <f>RANK(N86,N$5:N$94,0)</f>
        <v>58</v>
      </c>
    </row>
    <row r="87" spans="1:15" ht="14.25" x14ac:dyDescent="0.2">
      <c r="A87" s="138">
        <v>2020</v>
      </c>
      <c r="B87" s="3">
        <v>69</v>
      </c>
      <c r="C87" s="3">
        <v>18</v>
      </c>
      <c r="D87" s="3">
        <v>2</v>
      </c>
      <c r="E87" s="98"/>
      <c r="F87" s="98">
        <v>217</v>
      </c>
      <c r="G87" s="98">
        <v>355</v>
      </c>
      <c r="H87" s="98">
        <v>412</v>
      </c>
      <c r="I87" s="98">
        <v>352</v>
      </c>
      <c r="J87" s="98">
        <v>245</v>
      </c>
      <c r="K87" s="98">
        <v>262</v>
      </c>
      <c r="L87" s="98">
        <v>376</v>
      </c>
      <c r="M87" s="98"/>
      <c r="N87" s="174"/>
      <c r="O87" s="144"/>
    </row>
    <row r="88" spans="1:15" ht="14.25" x14ac:dyDescent="0.2">
      <c r="A88" s="138">
        <v>2021</v>
      </c>
      <c r="B88" s="3">
        <v>60</v>
      </c>
      <c r="C88" s="3">
        <v>36</v>
      </c>
      <c r="D88" s="3">
        <v>110</v>
      </c>
      <c r="E88" s="3">
        <v>226</v>
      </c>
      <c r="F88" s="3">
        <v>283</v>
      </c>
      <c r="G88" s="3">
        <v>414</v>
      </c>
      <c r="H88" s="3">
        <v>314</v>
      </c>
      <c r="I88" s="3">
        <v>438</v>
      </c>
      <c r="J88" s="3">
        <v>447</v>
      </c>
      <c r="K88" s="3">
        <v>277</v>
      </c>
      <c r="L88" s="3">
        <v>802</v>
      </c>
      <c r="M88" s="3">
        <v>209</v>
      </c>
      <c r="N88" s="174">
        <f t="shared" ref="N88" si="6">IF(COUNT(B88:M88)=12,SUM(B88:M88),"")</f>
        <v>3616</v>
      </c>
      <c r="O88" s="144">
        <f>RANK(N88,N$5:N$94,0)</f>
        <v>17</v>
      </c>
    </row>
    <row r="89" spans="1:15" ht="14.25" x14ac:dyDescent="0.2">
      <c r="A89" s="138">
        <v>2022</v>
      </c>
      <c r="B89" s="3">
        <v>18</v>
      </c>
      <c r="C89" s="3">
        <v>61</v>
      </c>
      <c r="D89" s="3">
        <v>104</v>
      </c>
      <c r="E89" s="3">
        <v>238</v>
      </c>
      <c r="F89" s="3">
        <v>312</v>
      </c>
      <c r="G89" s="3">
        <v>556</v>
      </c>
      <c r="H89" s="3">
        <v>580</v>
      </c>
      <c r="I89" s="3">
        <v>379</v>
      </c>
      <c r="J89" s="3">
        <v>332</v>
      </c>
      <c r="K89" s="3">
        <v>569</v>
      </c>
      <c r="L89" s="3">
        <v>533</v>
      </c>
      <c r="M89" s="3">
        <v>97</v>
      </c>
      <c r="N89" s="174">
        <f t="shared" ref="N89:N90" si="7">IF(COUNT(B89:M89)=12,SUM(B89:M89),"")</f>
        <v>3779</v>
      </c>
      <c r="O89" s="144">
        <f t="shared" ref="O89:O90" si="8">RANK(N89,N$5:N$94,0)</f>
        <v>14</v>
      </c>
    </row>
    <row r="90" spans="1:15" ht="14.25" x14ac:dyDescent="0.2">
      <c r="A90" s="138">
        <v>2023</v>
      </c>
      <c r="B90" s="3">
        <v>88</v>
      </c>
      <c r="C90" s="3">
        <v>13</v>
      </c>
      <c r="D90" s="3">
        <v>23</v>
      </c>
      <c r="E90" s="3">
        <v>50</v>
      </c>
      <c r="F90" s="3">
        <v>111</v>
      </c>
      <c r="G90" s="3">
        <v>314</v>
      </c>
      <c r="H90" s="3">
        <v>355</v>
      </c>
      <c r="I90" s="3">
        <v>413</v>
      </c>
      <c r="J90" s="3">
        <v>520</v>
      </c>
      <c r="K90" s="3">
        <v>127</v>
      </c>
      <c r="L90" s="3">
        <v>564</v>
      </c>
      <c r="M90" s="3">
        <v>40</v>
      </c>
      <c r="N90" s="174">
        <f t="shared" si="7"/>
        <v>2618</v>
      </c>
      <c r="O90" s="144">
        <f t="shared" si="8"/>
        <v>70</v>
      </c>
    </row>
    <row r="91" spans="1:15" ht="14.25" x14ac:dyDescent="0.2">
      <c r="A91" s="138">
        <v>2024</v>
      </c>
      <c r="B91" s="3"/>
      <c r="C91" s="3"/>
      <c r="D91" s="3"/>
      <c r="E91" s="98"/>
      <c r="F91" s="98"/>
      <c r="G91" s="98"/>
      <c r="H91" s="98"/>
      <c r="I91" s="98"/>
      <c r="J91" s="98"/>
      <c r="K91" s="98"/>
      <c r="L91" s="98"/>
      <c r="M91" s="98"/>
      <c r="N91" s="174"/>
      <c r="O91" s="144"/>
    </row>
    <row r="92" spans="1:15" ht="14.25" x14ac:dyDescent="0.2">
      <c r="A92" s="138">
        <v>2025</v>
      </c>
      <c r="B92" s="3"/>
      <c r="C92" s="3"/>
      <c r="D92" s="3"/>
      <c r="E92" s="98"/>
      <c r="F92" s="98"/>
      <c r="G92" s="98"/>
      <c r="H92" s="98"/>
      <c r="I92" s="98"/>
      <c r="J92" s="98"/>
      <c r="K92" s="98"/>
      <c r="L92" s="98"/>
      <c r="M92" s="98"/>
      <c r="N92" s="174"/>
      <c r="O92" s="144"/>
    </row>
    <row r="93" spans="1:15" ht="14.25" x14ac:dyDescent="0.2">
      <c r="A93" s="138">
        <v>2026</v>
      </c>
      <c r="B93" s="3"/>
      <c r="C93" s="3"/>
      <c r="D93" s="3"/>
      <c r="E93" s="98"/>
      <c r="F93" s="98"/>
      <c r="G93" s="98"/>
      <c r="H93" s="98"/>
      <c r="I93" s="98"/>
      <c r="J93" s="98"/>
      <c r="K93" s="98"/>
      <c r="L93" s="98"/>
      <c r="M93" s="98"/>
      <c r="N93" s="174"/>
      <c r="O93" s="144"/>
    </row>
    <row r="94" spans="1:15" ht="13.5" thickBot="1" x14ac:dyDescent="0.25">
      <c r="A94" s="146"/>
      <c r="B94" s="98"/>
      <c r="C94" s="98"/>
      <c r="D94" s="98"/>
      <c r="E94" s="98"/>
      <c r="F94" s="98"/>
      <c r="G94" s="98"/>
      <c r="H94" s="98"/>
      <c r="I94" s="98"/>
      <c r="J94" s="98"/>
      <c r="K94" s="98"/>
      <c r="L94" s="98"/>
      <c r="M94" s="98"/>
      <c r="N94" s="174"/>
    </row>
    <row r="95" spans="1:15" x14ac:dyDescent="0.2">
      <c r="A95" s="147" t="s">
        <v>603</v>
      </c>
      <c r="B95" s="105">
        <f>AVERAGE(B5:B94)</f>
        <v>76.161571428571406</v>
      </c>
      <c r="C95" s="105">
        <f>AVERAGE(C5:C94)</f>
        <v>29.60059523809522</v>
      </c>
      <c r="D95" s="105">
        <f t="shared" ref="D95:N95" si="9">AVERAGE(D5:D94)</f>
        <v>31.932642857142859</v>
      </c>
      <c r="E95" s="105">
        <f t="shared" si="9"/>
        <v>118.31399999999998</v>
      </c>
      <c r="F95" s="105">
        <f t="shared" si="9"/>
        <v>292.73745238095239</v>
      </c>
      <c r="G95" s="105">
        <f t="shared" si="9"/>
        <v>320.08028571428576</v>
      </c>
      <c r="H95" s="105">
        <f t="shared" si="9"/>
        <v>352.57612048192777</v>
      </c>
      <c r="I95" s="105">
        <f t="shared" si="9"/>
        <v>377.91673809523814</v>
      </c>
      <c r="J95" s="105">
        <f t="shared" si="9"/>
        <v>325.76963855421684</v>
      </c>
      <c r="K95" s="105">
        <f t="shared" si="9"/>
        <v>405.41954216867464</v>
      </c>
      <c r="L95" s="105">
        <f t="shared" si="9"/>
        <v>533.0772048192772</v>
      </c>
      <c r="M95" s="105">
        <f t="shared" si="9"/>
        <v>308.18667469879517</v>
      </c>
      <c r="N95" s="121">
        <f t="shared" si="9"/>
        <v>3178.5152405063286</v>
      </c>
    </row>
    <row r="96" spans="1:15" x14ac:dyDescent="0.2">
      <c r="A96" s="148" t="s">
        <v>604</v>
      </c>
      <c r="B96" s="3">
        <f>STDEV(B5:B94)</f>
        <v>95.286848045850036</v>
      </c>
      <c r="C96" s="3">
        <f>STDEV(C5:C94)</f>
        <v>29.424837022659933</v>
      </c>
      <c r="D96" s="3">
        <f t="shared" ref="D96:N96" si="10">STDEV(D5:D94)</f>
        <v>30.883195051577879</v>
      </c>
      <c r="E96" s="3">
        <f t="shared" si="10"/>
        <v>96.078191213351218</v>
      </c>
      <c r="F96" s="3">
        <f t="shared" si="10"/>
        <v>132.34169984081655</v>
      </c>
      <c r="G96" s="3">
        <f t="shared" si="10"/>
        <v>128.89365613713991</v>
      </c>
      <c r="H96" s="3">
        <f t="shared" si="10"/>
        <v>126.49815194113253</v>
      </c>
      <c r="I96" s="3">
        <f t="shared" si="10"/>
        <v>96.639337720532112</v>
      </c>
      <c r="J96" s="3">
        <f t="shared" si="10"/>
        <v>112.62190302724215</v>
      </c>
      <c r="K96" s="3">
        <f t="shared" si="10"/>
        <v>146.61108645842432</v>
      </c>
      <c r="L96" s="3">
        <f t="shared" si="10"/>
        <v>228.11475213423256</v>
      </c>
      <c r="M96" s="3">
        <f t="shared" si="10"/>
        <v>218.536409636043</v>
      </c>
      <c r="N96" s="114">
        <f t="shared" si="10"/>
        <v>531.35499366714043</v>
      </c>
    </row>
    <row r="97" spans="1:14" x14ac:dyDescent="0.2">
      <c r="A97" s="148" t="s">
        <v>605</v>
      </c>
      <c r="B97" s="3">
        <f>B96/B95*100</f>
        <v>125.11145221736317</v>
      </c>
      <c r="C97" s="3">
        <f>C96/C95*100</f>
        <v>99.40623418542242</v>
      </c>
      <c r="D97" s="3">
        <f t="shared" ref="D97:N97" si="11">D96/D95*100</f>
        <v>96.713557940506533</v>
      </c>
      <c r="E97" s="3">
        <f t="shared" si="11"/>
        <v>81.206105121415249</v>
      </c>
      <c r="F97" s="3">
        <f t="shared" si="11"/>
        <v>45.208325331940905</v>
      </c>
      <c r="G97" s="3">
        <f t="shared" si="11"/>
        <v>40.269164297170946</v>
      </c>
      <c r="H97" s="3">
        <f t="shared" si="11"/>
        <v>35.878252834657452</v>
      </c>
      <c r="I97" s="3">
        <f t="shared" si="11"/>
        <v>25.571595004658988</v>
      </c>
      <c r="J97" s="3">
        <f t="shared" si="11"/>
        <v>34.571024950963576</v>
      </c>
      <c r="K97" s="3">
        <f t="shared" si="11"/>
        <v>36.16280697130945</v>
      </c>
      <c r="L97" s="3">
        <f t="shared" si="11"/>
        <v>42.792066528443584</v>
      </c>
      <c r="M97" s="3">
        <f t="shared" si="11"/>
        <v>70.910401901584024</v>
      </c>
      <c r="N97" s="114">
        <f t="shared" si="11"/>
        <v>16.717081827881909</v>
      </c>
    </row>
    <row r="98" spans="1:14" x14ac:dyDescent="0.2">
      <c r="A98" s="148" t="s">
        <v>606</v>
      </c>
      <c r="B98" s="3">
        <f>MIN(B5:B94)</f>
        <v>0</v>
      </c>
      <c r="C98" s="3">
        <f>MIN(C5:C94)</f>
        <v>0</v>
      </c>
      <c r="D98" s="3">
        <f t="shared" ref="D98:N98" si="12">MIN(D5:D94)</f>
        <v>0</v>
      </c>
      <c r="E98" s="3">
        <f t="shared" si="12"/>
        <v>2.032</v>
      </c>
      <c r="F98" s="3">
        <f t="shared" si="12"/>
        <v>58.42</v>
      </c>
      <c r="G98" s="3">
        <f t="shared" si="12"/>
        <v>55.879999999999988</v>
      </c>
      <c r="H98" s="3">
        <f t="shared" si="12"/>
        <v>108</v>
      </c>
      <c r="I98" s="3">
        <f t="shared" si="12"/>
        <v>200.66</v>
      </c>
      <c r="J98" s="3">
        <f t="shared" si="12"/>
        <v>79.756</v>
      </c>
      <c r="K98" s="3">
        <f t="shared" si="12"/>
        <v>127</v>
      </c>
      <c r="L98" s="3">
        <f t="shared" si="12"/>
        <v>200.66</v>
      </c>
      <c r="M98" s="3">
        <f t="shared" si="12"/>
        <v>12.7</v>
      </c>
      <c r="N98" s="114">
        <f t="shared" si="12"/>
        <v>1844.0400000000002</v>
      </c>
    </row>
    <row r="99" spans="1:14" x14ac:dyDescent="0.2">
      <c r="A99" s="148" t="s">
        <v>607</v>
      </c>
      <c r="B99" s="3">
        <f>MAX(B5:B94)</f>
        <v>483</v>
      </c>
      <c r="C99" s="3">
        <f>MAX(C5:C94)</f>
        <v>162.30600000000001</v>
      </c>
      <c r="D99" s="3">
        <f t="shared" ref="D99:N99" si="13">MAX(D5:D94)</f>
        <v>142.494</v>
      </c>
      <c r="E99" s="3">
        <f t="shared" si="13"/>
        <v>374.65000000000003</v>
      </c>
      <c r="F99" s="3">
        <f t="shared" si="13"/>
        <v>645.92200000000003</v>
      </c>
      <c r="G99" s="3">
        <f t="shared" si="13"/>
        <v>617.22</v>
      </c>
      <c r="H99" s="3">
        <f t="shared" si="13"/>
        <v>629.15800000000002</v>
      </c>
      <c r="I99" s="3">
        <f t="shared" si="13"/>
        <v>566.928</v>
      </c>
      <c r="J99" s="3">
        <f t="shared" si="13"/>
        <v>612.1400000000001</v>
      </c>
      <c r="K99" s="3">
        <f t="shared" si="13"/>
        <v>803.91</v>
      </c>
      <c r="L99" s="3">
        <f t="shared" si="13"/>
        <v>1448</v>
      </c>
      <c r="M99" s="3">
        <f t="shared" si="13"/>
        <v>1129</v>
      </c>
      <c r="N99" s="114">
        <f t="shared" si="13"/>
        <v>4384.04</v>
      </c>
    </row>
    <row r="100" spans="1:14" x14ac:dyDescent="0.2">
      <c r="A100" s="148" t="s">
        <v>608</v>
      </c>
      <c r="B100" s="3">
        <f>QUARTILE(B5:B94,1)</f>
        <v>21.770499999999998</v>
      </c>
      <c r="C100" s="3">
        <f>QUARTILE(C5:C94,1)</f>
        <v>10.500999999999999</v>
      </c>
      <c r="D100" s="3">
        <f t="shared" ref="D100:N100" si="14">QUARTILE(D5:D94,1)</f>
        <v>10.16</v>
      </c>
      <c r="E100" s="3">
        <f t="shared" si="14"/>
        <v>43.561</v>
      </c>
      <c r="F100" s="3">
        <f t="shared" si="14"/>
        <v>197.73899999999998</v>
      </c>
      <c r="G100" s="3">
        <f t="shared" si="14"/>
        <v>233.7295</v>
      </c>
      <c r="H100" s="3">
        <f t="shared" si="14"/>
        <v>263.39800000000002</v>
      </c>
      <c r="I100" s="3">
        <f t="shared" si="14"/>
        <v>305.18099999999998</v>
      </c>
      <c r="J100" s="3">
        <f t="shared" si="14"/>
        <v>252.72999999999996</v>
      </c>
      <c r="K100" s="3">
        <f t="shared" si="14"/>
        <v>295.32799999999997</v>
      </c>
      <c r="L100" s="3">
        <f t="shared" si="14"/>
        <v>365.25200000000001</v>
      </c>
      <c r="M100" s="3">
        <f t="shared" si="14"/>
        <v>128.27000000000001</v>
      </c>
      <c r="N100" s="114">
        <f t="shared" si="14"/>
        <v>2774.3149999999996</v>
      </c>
    </row>
    <row r="101" spans="1:14" x14ac:dyDescent="0.2">
      <c r="A101" s="148" t="s">
        <v>609</v>
      </c>
      <c r="B101" s="3">
        <f>QUARTILE(B5:B94,2)</f>
        <v>43.59</v>
      </c>
      <c r="C101" s="3">
        <f>QUARTILE(C5:C94,2)</f>
        <v>20.32</v>
      </c>
      <c r="D101" s="3">
        <f t="shared" ref="D101:N101" si="15">QUARTILE(D5:D94,2)</f>
        <v>19.024999999999999</v>
      </c>
      <c r="E101" s="3">
        <f t="shared" si="15"/>
        <v>95</v>
      </c>
      <c r="F101" s="3">
        <f t="shared" si="15"/>
        <v>282.21600000000001</v>
      </c>
      <c r="G101" s="3">
        <f t="shared" si="15"/>
        <v>305.435</v>
      </c>
      <c r="H101" s="3">
        <f t="shared" si="15"/>
        <v>354.33</v>
      </c>
      <c r="I101" s="3">
        <f t="shared" si="15"/>
        <v>353.79999999999995</v>
      </c>
      <c r="J101" s="3">
        <f t="shared" si="15"/>
        <v>309.88</v>
      </c>
      <c r="K101" s="3">
        <f t="shared" si="15"/>
        <v>391.66800000000001</v>
      </c>
      <c r="L101" s="3">
        <f t="shared" si="15"/>
        <v>501</v>
      </c>
      <c r="M101" s="3">
        <f t="shared" si="15"/>
        <v>265.17599999999993</v>
      </c>
      <c r="N101" s="114">
        <f t="shared" si="15"/>
        <v>3154.6800000000007</v>
      </c>
    </row>
    <row r="102" spans="1:14" x14ac:dyDescent="0.2">
      <c r="A102" s="148" t="s">
        <v>610</v>
      </c>
      <c r="B102" s="3">
        <f>QUARTILE(B5:B94,3)</f>
        <v>76.400000000000006</v>
      </c>
      <c r="C102" s="3">
        <f>QUARTILE(C5:C94,3)</f>
        <v>36.551000000000002</v>
      </c>
      <c r="D102" s="3">
        <f t="shared" ref="D102:N102" si="16">QUARTILE(D5:D94,3)</f>
        <v>43.878500000000003</v>
      </c>
      <c r="E102" s="3">
        <f t="shared" si="16"/>
        <v>173.35500000000002</v>
      </c>
      <c r="F102" s="3">
        <f t="shared" si="16"/>
        <v>368.48</v>
      </c>
      <c r="G102" s="3">
        <f t="shared" si="16"/>
        <v>398.77499999999998</v>
      </c>
      <c r="H102" s="3">
        <f t="shared" si="16"/>
        <v>439.29300000000001</v>
      </c>
      <c r="I102" s="3">
        <f t="shared" si="16"/>
        <v>458.66050000000001</v>
      </c>
      <c r="J102" s="3">
        <f t="shared" si="16"/>
        <v>387.35</v>
      </c>
      <c r="K102" s="3">
        <f t="shared" si="16"/>
        <v>504.82500000000005</v>
      </c>
      <c r="L102" s="3">
        <f t="shared" si="16"/>
        <v>651.76400000000001</v>
      </c>
      <c r="M102" s="3">
        <f t="shared" si="16"/>
        <v>452.69499999999999</v>
      </c>
      <c r="N102" s="114">
        <f t="shared" si="16"/>
        <v>3493.5160000000005</v>
      </c>
    </row>
    <row r="103" spans="1:14" x14ac:dyDescent="0.2">
      <c r="A103" s="148" t="s">
        <v>611</v>
      </c>
      <c r="B103">
        <f>RANK(B90,B5:B94,0)</f>
        <v>16</v>
      </c>
      <c r="C103">
        <f t="shared" ref="C103:N103" si="17">RANK(C90,C5:C94,0)</f>
        <v>58</v>
      </c>
      <c r="D103">
        <f t="shared" si="17"/>
        <v>39</v>
      </c>
      <c r="E103">
        <f t="shared" si="17"/>
        <v>59</v>
      </c>
      <c r="F103">
        <f t="shared" si="17"/>
        <v>79</v>
      </c>
      <c r="G103">
        <f t="shared" si="17"/>
        <v>40</v>
      </c>
      <c r="H103">
        <f t="shared" si="17"/>
        <v>41</v>
      </c>
      <c r="I103">
        <f t="shared" si="17"/>
        <v>33</v>
      </c>
      <c r="J103">
        <f t="shared" si="17"/>
        <v>7</v>
      </c>
      <c r="K103">
        <f t="shared" si="17"/>
        <v>83</v>
      </c>
      <c r="L103">
        <f t="shared" si="17"/>
        <v>34</v>
      </c>
      <c r="M103">
        <f t="shared" si="17"/>
        <v>78</v>
      </c>
      <c r="N103" s="103">
        <f t="shared" si="17"/>
        <v>70</v>
      </c>
    </row>
    <row r="104" spans="1:14" x14ac:dyDescent="0.2">
      <c r="A104" s="148" t="s">
        <v>612</v>
      </c>
      <c r="B104">
        <f>COUNT(B5:B94)</f>
        <v>84</v>
      </c>
      <c r="C104">
        <f>COUNT(C5:C94)</f>
        <v>84</v>
      </c>
      <c r="D104">
        <f t="shared" ref="D104:N104" si="18">COUNT(D5:D94)</f>
        <v>84</v>
      </c>
      <c r="E104">
        <f t="shared" si="18"/>
        <v>83</v>
      </c>
      <c r="F104">
        <f t="shared" si="18"/>
        <v>84</v>
      </c>
      <c r="G104">
        <f t="shared" si="18"/>
        <v>84</v>
      </c>
      <c r="H104">
        <f t="shared" si="18"/>
        <v>83</v>
      </c>
      <c r="I104">
        <f t="shared" si="18"/>
        <v>84</v>
      </c>
      <c r="J104">
        <f t="shared" si="18"/>
        <v>83</v>
      </c>
      <c r="K104">
        <f t="shared" si="18"/>
        <v>83</v>
      </c>
      <c r="L104">
        <f t="shared" si="18"/>
        <v>83</v>
      </c>
      <c r="M104">
        <f t="shared" si="18"/>
        <v>83</v>
      </c>
      <c r="N104" s="103">
        <f t="shared" si="18"/>
        <v>79</v>
      </c>
    </row>
    <row r="105" spans="1:14" x14ac:dyDescent="0.2">
      <c r="A105" s="148" t="s">
        <v>614</v>
      </c>
      <c r="B105" s="3">
        <f>B90</f>
        <v>88</v>
      </c>
      <c r="C105" s="3">
        <f>B105+C90</f>
        <v>101</v>
      </c>
      <c r="D105" s="3">
        <f t="shared" ref="D105:M105" si="19">C105+D90</f>
        <v>124</v>
      </c>
      <c r="E105" s="3">
        <f t="shared" si="19"/>
        <v>174</v>
      </c>
      <c r="F105" s="3">
        <f t="shared" si="19"/>
        <v>285</v>
      </c>
      <c r="G105" s="3">
        <f t="shared" si="19"/>
        <v>599</v>
      </c>
      <c r="H105" s="3">
        <f t="shared" si="19"/>
        <v>954</v>
      </c>
      <c r="I105" s="3">
        <f t="shared" si="19"/>
        <v>1367</v>
      </c>
      <c r="J105" s="3">
        <f t="shared" si="19"/>
        <v>1887</v>
      </c>
      <c r="K105" s="3">
        <f t="shared" si="19"/>
        <v>2014</v>
      </c>
      <c r="L105" s="3">
        <f t="shared" si="19"/>
        <v>2578</v>
      </c>
      <c r="M105" s="3">
        <f t="shared" si="19"/>
        <v>2618</v>
      </c>
      <c r="N105"/>
    </row>
    <row r="106" spans="1:14" x14ac:dyDescent="0.2">
      <c r="A106" s="148" t="s">
        <v>613</v>
      </c>
      <c r="B106" s="3">
        <f>B95</f>
        <v>76.161571428571406</v>
      </c>
      <c r="C106" s="3">
        <f>B106+C95</f>
        <v>105.76216666666663</v>
      </c>
      <c r="D106" s="3">
        <f t="shared" ref="D106:M106" si="20">C106+D95</f>
        <v>137.69480952380948</v>
      </c>
      <c r="E106" s="3">
        <f t="shared" si="20"/>
        <v>256.00880952380948</v>
      </c>
      <c r="F106" s="3">
        <f t="shared" si="20"/>
        <v>548.74626190476192</v>
      </c>
      <c r="G106" s="3">
        <f t="shared" si="20"/>
        <v>868.82654761904769</v>
      </c>
      <c r="H106" s="3">
        <f t="shared" si="20"/>
        <v>1221.4026681009755</v>
      </c>
      <c r="I106" s="3">
        <f t="shared" si="20"/>
        <v>1599.3194061962135</v>
      </c>
      <c r="J106" s="3">
        <f t="shared" si="20"/>
        <v>1925.0890447504303</v>
      </c>
      <c r="K106" s="3">
        <f t="shared" si="20"/>
        <v>2330.5085869191048</v>
      </c>
      <c r="L106" s="3">
        <f t="shared" si="20"/>
        <v>2863.5857917383819</v>
      </c>
      <c r="M106" s="3">
        <f t="shared" si="20"/>
        <v>3171.7724664371772</v>
      </c>
      <c r="N106"/>
    </row>
  </sheetData>
  <mergeCells count="2">
    <mergeCell ref="A1:N1"/>
    <mergeCell ref="G2:H2"/>
  </mergeCells>
  <phoneticPr fontId="7" type="noConversion"/>
  <conditionalFormatting sqref="B5:B94">
    <cfRule type="top10" dxfId="801" priority="259" bottom="1" rank="1"/>
    <cfRule type="top10" dxfId="800" priority="260" rank="1"/>
  </conditionalFormatting>
  <conditionalFormatting sqref="C5:C94">
    <cfRule type="top10" dxfId="799" priority="31" bottom="1" rank="1"/>
    <cfRule type="top10" dxfId="798" priority="32" rank="1"/>
  </conditionalFormatting>
  <conditionalFormatting sqref="D5:D94">
    <cfRule type="top10" dxfId="797" priority="29" bottom="1" rank="1"/>
    <cfRule type="top10" dxfId="796" priority="30" rank="1"/>
  </conditionalFormatting>
  <conditionalFormatting sqref="E5:E94">
    <cfRule type="top10" dxfId="795" priority="25" bottom="1" rank="1"/>
    <cfRule type="top10" dxfId="794" priority="26" rank="1"/>
  </conditionalFormatting>
  <conditionalFormatting sqref="F5:F94">
    <cfRule type="top10" dxfId="793" priority="23" bottom="1" rank="1"/>
    <cfRule type="top10" dxfId="792" priority="24" rank="1"/>
  </conditionalFormatting>
  <conditionalFormatting sqref="G5:G94">
    <cfRule type="top10" dxfId="791" priority="21" bottom="1" rank="1"/>
    <cfRule type="top10" dxfId="790" priority="22" rank="1"/>
  </conditionalFormatting>
  <conditionalFormatting sqref="H5:H94">
    <cfRule type="top10" dxfId="789" priority="19" bottom="1" rank="1"/>
    <cfRule type="top10" dxfId="788" priority="20" rank="1"/>
  </conditionalFormatting>
  <conditionalFormatting sqref="I4:I94">
    <cfRule type="top10" dxfId="787" priority="17" bottom="1" rank="1"/>
    <cfRule type="top10" dxfId="786" priority="18" rank="1"/>
  </conditionalFormatting>
  <conditionalFormatting sqref="J5:J94">
    <cfRule type="top10" dxfId="785" priority="15" bottom="1" rank="1"/>
    <cfRule type="top10" dxfId="784" priority="16" rank="1"/>
  </conditionalFormatting>
  <conditionalFormatting sqref="K5:K94">
    <cfRule type="top10" dxfId="783" priority="13" bottom="1" rank="1"/>
    <cfRule type="top10" dxfId="782" priority="14" rank="1"/>
  </conditionalFormatting>
  <conditionalFormatting sqref="L5:L94">
    <cfRule type="top10" dxfId="781" priority="11" bottom="1" rank="1"/>
    <cfRule type="top10" dxfId="780" priority="12" rank="1"/>
  </conditionalFormatting>
  <conditionalFormatting sqref="M5:M94">
    <cfRule type="top10" dxfId="779" priority="9" bottom="1" rank="1"/>
    <cfRule type="top10" dxfId="778" priority="10" rank="1"/>
  </conditionalFormatting>
  <conditionalFormatting sqref="N5:N94">
    <cfRule type="top10" dxfId="777" priority="3" bottom="1" rank="1"/>
    <cfRule type="top10" dxfId="776" priority="4" rank="1"/>
  </conditionalFormatting>
  <pageMargins left="0.75" right="0.75" top="1" bottom="1" header="0.5" footer="0.5"/>
  <headerFooter alignWithMargins="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9"/>
  <dimension ref="A1:AJ139"/>
  <sheetViews>
    <sheetView zoomScale="75" zoomScaleNormal="75" workbookViewId="0">
      <pane xSplit="1" ySplit="4" topLeftCell="B88" activePane="bottomRight" state="frozen"/>
      <selection activeCell="C149" sqref="C149:O149"/>
      <selection pane="topRight" activeCell="C149" sqref="C149:O149"/>
      <selection pane="bottomLeft" activeCell="C149" sqref="C149:O149"/>
      <selection pane="bottomRight" activeCell="N117" sqref="N117:N118"/>
    </sheetView>
  </sheetViews>
  <sheetFormatPr defaultRowHeight="12.75" x14ac:dyDescent="0.2"/>
  <cols>
    <col min="1" max="1" width="9.85546875" style="148" bestFit="1" customWidth="1"/>
    <col min="2" max="13" width="7.7109375" style="1" customWidth="1"/>
    <col min="14" max="14" width="9.140625" style="169" bestFit="1" customWidth="1"/>
    <col min="16" max="36" width="9.140625" style="10"/>
  </cols>
  <sheetData>
    <row r="1" spans="1:27" ht="16.5" thickBot="1" x14ac:dyDescent="0.3">
      <c r="A1" s="248" t="s">
        <v>54</v>
      </c>
      <c r="B1" s="249"/>
      <c r="C1" s="249"/>
      <c r="D1" s="249"/>
      <c r="E1" s="250"/>
      <c r="F1" s="250"/>
      <c r="G1" s="250"/>
      <c r="H1" s="250"/>
      <c r="I1" s="250"/>
      <c r="J1" s="250"/>
      <c r="K1" s="250"/>
      <c r="L1" s="250"/>
      <c r="M1" s="250"/>
      <c r="N1" s="251"/>
    </row>
    <row r="2" spans="1:27" ht="13.5" thickBot="1" x14ac:dyDescent="0.25">
      <c r="A2" s="150" t="s">
        <v>150</v>
      </c>
      <c r="B2" s="40" t="s">
        <v>175</v>
      </c>
      <c r="C2" s="37" t="s">
        <v>486</v>
      </c>
      <c r="D2" s="38"/>
      <c r="E2" s="58"/>
      <c r="F2" s="68"/>
      <c r="G2" s="247" t="s">
        <v>80</v>
      </c>
      <c r="H2" s="247"/>
      <c r="I2" s="69"/>
      <c r="J2" s="71"/>
      <c r="K2" s="71"/>
      <c r="L2" s="71"/>
      <c r="M2" s="71"/>
      <c r="N2" s="167"/>
    </row>
    <row r="3" spans="1:27" ht="13.5" thickBot="1" x14ac:dyDescent="0.25">
      <c r="A3" s="151"/>
      <c r="B3" s="41" t="s">
        <v>176</v>
      </c>
      <c r="C3" s="36" t="s">
        <v>487</v>
      </c>
      <c r="D3" s="39"/>
      <c r="E3" s="41" t="s">
        <v>78</v>
      </c>
      <c r="F3" s="65">
        <v>65</v>
      </c>
      <c r="G3" s="17"/>
      <c r="H3" s="66" t="s">
        <v>81</v>
      </c>
      <c r="I3" s="67">
        <v>19.812000000000001</v>
      </c>
      <c r="J3" s="20"/>
      <c r="K3" s="20"/>
      <c r="L3" s="20"/>
      <c r="M3" s="20"/>
      <c r="N3" s="168"/>
    </row>
    <row r="4" spans="1:27" ht="15.75" thickBot="1" x14ac:dyDescent="0.3">
      <c r="A4" s="149" t="s">
        <v>1</v>
      </c>
      <c r="B4" s="49" t="s">
        <v>2</v>
      </c>
      <c r="C4" s="43" t="s">
        <v>3</v>
      </c>
      <c r="D4" s="49" t="s">
        <v>4</v>
      </c>
      <c r="E4" s="43" t="s">
        <v>5</v>
      </c>
      <c r="F4" s="49" t="s">
        <v>6</v>
      </c>
      <c r="G4" s="43" t="s">
        <v>7</v>
      </c>
      <c r="H4" s="49" t="s">
        <v>8</v>
      </c>
      <c r="I4" s="43" t="s">
        <v>9</v>
      </c>
      <c r="J4" s="49" t="s">
        <v>10</v>
      </c>
      <c r="K4" s="43" t="s">
        <v>11</v>
      </c>
      <c r="L4" s="49" t="s">
        <v>12</v>
      </c>
      <c r="M4" s="45" t="s">
        <v>13</v>
      </c>
      <c r="N4" s="154" t="s">
        <v>582</v>
      </c>
      <c r="O4" s="143" t="s">
        <v>611</v>
      </c>
      <c r="P4" s="56"/>
      <c r="Q4" s="56"/>
      <c r="R4" s="56"/>
      <c r="S4" s="56"/>
      <c r="T4" s="56"/>
      <c r="U4" s="56"/>
      <c r="V4" s="56"/>
      <c r="W4" s="56"/>
      <c r="X4" s="56"/>
      <c r="Y4" s="56"/>
      <c r="Z4" s="56"/>
      <c r="AA4" s="56"/>
    </row>
    <row r="5" spans="1:27" ht="14.25" x14ac:dyDescent="0.2">
      <c r="A5" s="152">
        <v>1910</v>
      </c>
      <c r="B5" s="15">
        <v>90.931999999999974</v>
      </c>
      <c r="C5" s="15">
        <v>51.308</v>
      </c>
      <c r="D5" s="15">
        <v>63.245999999999995</v>
      </c>
      <c r="E5" s="15">
        <v>130.81</v>
      </c>
      <c r="F5" s="15">
        <v>263.90600000000001</v>
      </c>
      <c r="G5" s="15">
        <v>350.26599999999996</v>
      </c>
      <c r="H5" s="15">
        <v>287.274</v>
      </c>
      <c r="I5" s="15">
        <v>304.03800000000001</v>
      </c>
      <c r="J5" s="15">
        <v>242.82399999999996</v>
      </c>
      <c r="K5" s="15">
        <v>340.36</v>
      </c>
      <c r="L5" s="15">
        <v>259.08000000000004</v>
      </c>
      <c r="M5" s="15">
        <v>221.23400000000001</v>
      </c>
      <c r="N5" s="222">
        <v>2605.2779999999998</v>
      </c>
      <c r="O5" s="144">
        <f t="shared" ref="O5" si="0">RANK(N5,N$5:N$122,0)</f>
        <v>3</v>
      </c>
    </row>
    <row r="6" spans="1:27" ht="14.25" x14ac:dyDescent="0.2">
      <c r="A6" s="152">
        <v>1911</v>
      </c>
      <c r="B6" s="15">
        <v>6.8579999999999997</v>
      </c>
      <c r="C6" s="15">
        <v>61.721999999999994</v>
      </c>
      <c r="D6" s="15">
        <v>0</v>
      </c>
      <c r="E6" s="15">
        <v>72.644000000000005</v>
      </c>
      <c r="F6" s="15">
        <v>258.06400000000002</v>
      </c>
      <c r="G6" s="15">
        <v>94.233999999999995</v>
      </c>
      <c r="H6" s="15">
        <v>173.48200000000003</v>
      </c>
      <c r="I6" s="15">
        <v>179.32399999999998</v>
      </c>
      <c r="J6" s="15">
        <v>210.82000000000002</v>
      </c>
      <c r="K6" s="15">
        <v>246.63399999999996</v>
      </c>
      <c r="L6" s="15">
        <v>234.69599999999997</v>
      </c>
      <c r="M6" s="15">
        <v>35.559999999999995</v>
      </c>
      <c r="N6" s="174">
        <v>1574.0379999999998</v>
      </c>
      <c r="O6" s="144">
        <f t="shared" ref="O6:O19" si="1">RANK(N6,N$5:N$122,0)</f>
        <v>43</v>
      </c>
    </row>
    <row r="7" spans="1:27" ht="14.25" x14ac:dyDescent="0.2">
      <c r="A7" s="152">
        <v>1912</v>
      </c>
      <c r="B7" s="15">
        <v>0</v>
      </c>
      <c r="C7" s="15">
        <v>8.6359999999999992</v>
      </c>
      <c r="D7" s="15">
        <v>0</v>
      </c>
      <c r="E7" s="15">
        <v>121.666</v>
      </c>
      <c r="F7" s="15">
        <v>193.04</v>
      </c>
      <c r="G7" s="15">
        <v>190.75399999999999</v>
      </c>
      <c r="H7" s="15">
        <v>212.59800000000001</v>
      </c>
      <c r="I7" s="15">
        <v>288.29000000000002</v>
      </c>
      <c r="J7" s="15">
        <v>367.03</v>
      </c>
      <c r="K7" s="15">
        <v>392.17599999999999</v>
      </c>
      <c r="L7" s="15">
        <v>302.00599999999997</v>
      </c>
      <c r="M7" s="15">
        <v>171.45</v>
      </c>
      <c r="N7" s="174">
        <v>2247.6459999999997</v>
      </c>
      <c r="O7" s="144">
        <f t="shared" si="1"/>
        <v>8</v>
      </c>
    </row>
    <row r="8" spans="1:27" ht="14.25" x14ac:dyDescent="0.2">
      <c r="A8" s="152">
        <v>1913</v>
      </c>
      <c r="B8" s="15">
        <v>67.309999999999988</v>
      </c>
      <c r="C8" s="15">
        <v>63.246000000000002</v>
      </c>
      <c r="D8" s="15">
        <v>0</v>
      </c>
      <c r="E8" s="15">
        <v>20.065999999999999</v>
      </c>
      <c r="F8" s="15">
        <v>313.18200000000007</v>
      </c>
      <c r="G8" s="15">
        <v>241.04599999999996</v>
      </c>
      <c r="H8" s="15">
        <v>137.41399999999999</v>
      </c>
      <c r="I8" s="15">
        <v>107.44199999999999</v>
      </c>
      <c r="J8" s="15">
        <v>226.56799999999998</v>
      </c>
      <c r="K8" s="15">
        <v>261.11199999999997</v>
      </c>
      <c r="L8" s="15">
        <v>232.41</v>
      </c>
      <c r="M8" s="15">
        <v>111.252</v>
      </c>
      <c r="N8" s="174">
        <v>1781.048</v>
      </c>
      <c r="O8" s="144">
        <f t="shared" si="1"/>
        <v>34</v>
      </c>
    </row>
    <row r="9" spans="1:27" ht="14.25" x14ac:dyDescent="0.2">
      <c r="A9" s="152">
        <v>1914</v>
      </c>
      <c r="B9" s="15">
        <v>14.478</v>
      </c>
      <c r="C9" s="15">
        <v>0</v>
      </c>
      <c r="D9" s="15">
        <v>0</v>
      </c>
      <c r="E9" s="15">
        <v>68.326000000000008</v>
      </c>
      <c r="F9" s="15">
        <v>278.38399999999996</v>
      </c>
      <c r="G9" s="15">
        <v>143.256</v>
      </c>
      <c r="H9" s="15">
        <v>122.17399999999999</v>
      </c>
      <c r="I9" s="15">
        <v>193.29400000000004</v>
      </c>
      <c r="J9" s="15">
        <v>162.05199999999996</v>
      </c>
      <c r="K9" s="15">
        <v>207.77199999999993</v>
      </c>
      <c r="L9" s="15">
        <v>274.06599999999992</v>
      </c>
      <c r="M9" s="15">
        <v>188.46799999999999</v>
      </c>
      <c r="N9" s="174">
        <v>1652.2699999999998</v>
      </c>
      <c r="O9" s="144">
        <f t="shared" si="1"/>
        <v>38</v>
      </c>
    </row>
    <row r="10" spans="1:27" ht="14.25" x14ac:dyDescent="0.2">
      <c r="A10" s="152">
        <v>1915</v>
      </c>
      <c r="B10" s="15">
        <v>42.417999999999999</v>
      </c>
      <c r="C10" s="15">
        <v>29.718</v>
      </c>
      <c r="D10" s="15">
        <v>1.778</v>
      </c>
      <c r="E10" s="15">
        <v>73.152000000000001</v>
      </c>
      <c r="F10" s="15">
        <v>339.85200000000003</v>
      </c>
      <c r="G10" s="15">
        <v>138.684</v>
      </c>
      <c r="H10" s="15">
        <v>206.756</v>
      </c>
      <c r="I10" s="15">
        <v>288.28999999999996</v>
      </c>
      <c r="J10" s="15">
        <v>155.44800000000001</v>
      </c>
      <c r="K10" s="15">
        <v>439.16600000000005</v>
      </c>
      <c r="L10" s="15">
        <v>214.12200000000001</v>
      </c>
      <c r="M10" s="15">
        <v>130.30199999999999</v>
      </c>
      <c r="N10" s="174">
        <v>2059.6860000000001</v>
      </c>
      <c r="O10" s="144">
        <f t="shared" si="1"/>
        <v>21</v>
      </c>
    </row>
    <row r="11" spans="1:27" ht="14.25" x14ac:dyDescent="0.2">
      <c r="A11" s="152">
        <v>1916</v>
      </c>
      <c r="B11" s="15">
        <v>55.626000000000005</v>
      </c>
      <c r="C11" s="15">
        <v>14.985999999999999</v>
      </c>
      <c r="D11" s="15">
        <v>5.0799999999999992</v>
      </c>
      <c r="E11" s="15">
        <v>210.05799999999999</v>
      </c>
      <c r="F11" s="15">
        <v>281.94</v>
      </c>
      <c r="G11" s="15">
        <v>142.74800000000002</v>
      </c>
      <c r="H11" s="15">
        <v>225.55199999999999</v>
      </c>
      <c r="I11" s="15">
        <v>267.20799999999997</v>
      </c>
      <c r="J11" s="15">
        <v>136.65200000000002</v>
      </c>
      <c r="K11" s="15">
        <v>362.45799999999997</v>
      </c>
      <c r="L11" s="15">
        <v>242.56999999999996</v>
      </c>
      <c r="M11" s="15">
        <v>161.54399999999998</v>
      </c>
      <c r="N11" s="174">
        <v>2106.422</v>
      </c>
      <c r="O11" s="144">
        <f t="shared" si="1"/>
        <v>18</v>
      </c>
    </row>
    <row r="12" spans="1:27" ht="14.25" x14ac:dyDescent="0.2">
      <c r="A12" s="152">
        <v>1917</v>
      </c>
      <c r="B12" s="15">
        <v>9.3979999999999997</v>
      </c>
      <c r="C12" s="15">
        <v>7.1120000000000001</v>
      </c>
      <c r="D12" s="15">
        <v>12.191999999999998</v>
      </c>
      <c r="E12" s="15">
        <v>27.939999999999998</v>
      </c>
      <c r="F12" s="15">
        <v>173.73599999999999</v>
      </c>
      <c r="G12" s="15">
        <v>285.24199999999996</v>
      </c>
      <c r="H12" s="15">
        <v>310.64200000000005</v>
      </c>
      <c r="I12" s="15">
        <v>240.02999999999994</v>
      </c>
      <c r="J12" s="15">
        <v>361.94999999999993</v>
      </c>
      <c r="K12" s="15">
        <v>192.024</v>
      </c>
      <c r="L12" s="15">
        <v>372.11000000000007</v>
      </c>
      <c r="M12" s="15">
        <v>155.70199999999997</v>
      </c>
      <c r="N12" s="174">
        <v>2148.0779999999995</v>
      </c>
      <c r="O12" s="144">
        <f t="shared" si="1"/>
        <v>13</v>
      </c>
    </row>
    <row r="13" spans="1:27" ht="14.25" x14ac:dyDescent="0.2">
      <c r="A13" s="152">
        <v>1918</v>
      </c>
      <c r="B13" s="15">
        <v>85.597999999999985</v>
      </c>
      <c r="C13" s="15">
        <v>0</v>
      </c>
      <c r="D13" s="15">
        <v>5.08</v>
      </c>
      <c r="E13" s="15">
        <v>276.60600000000005</v>
      </c>
      <c r="F13" s="15">
        <v>212.34400000000005</v>
      </c>
      <c r="G13" s="15">
        <v>144.78</v>
      </c>
      <c r="H13" s="15">
        <v>132.334</v>
      </c>
      <c r="I13" s="15">
        <v>144.78000000000003</v>
      </c>
      <c r="J13" s="15">
        <v>177.03799999999998</v>
      </c>
      <c r="K13" s="15">
        <v>254.25399999999993</v>
      </c>
      <c r="L13" s="15">
        <v>149.352</v>
      </c>
      <c r="M13" s="15">
        <v>49.021999999999998</v>
      </c>
      <c r="N13" s="174">
        <v>1631.1880000000001</v>
      </c>
      <c r="O13" s="144">
        <f t="shared" si="1"/>
        <v>40</v>
      </c>
    </row>
    <row r="14" spans="1:27" ht="14.25" x14ac:dyDescent="0.2">
      <c r="A14" s="152">
        <v>1919</v>
      </c>
      <c r="B14" s="15">
        <v>4.0640000000000001</v>
      </c>
      <c r="C14" s="15">
        <v>0</v>
      </c>
      <c r="D14" s="15">
        <v>0</v>
      </c>
      <c r="E14" s="15">
        <v>147.066</v>
      </c>
      <c r="F14" s="15">
        <v>154.178</v>
      </c>
      <c r="G14" s="15">
        <v>116.83999999999999</v>
      </c>
      <c r="H14" s="15">
        <v>178.56199999999995</v>
      </c>
      <c r="I14" s="15">
        <v>102.108</v>
      </c>
      <c r="J14" s="15">
        <v>211.58200000000002</v>
      </c>
      <c r="K14" s="15">
        <v>293.11599999999999</v>
      </c>
      <c r="L14" s="15">
        <v>138.93799999999999</v>
      </c>
      <c r="M14" s="15">
        <v>104.39399999999999</v>
      </c>
      <c r="N14" s="174">
        <v>1450.8480000000002</v>
      </c>
      <c r="O14" s="144">
        <f t="shared" si="1"/>
        <v>45</v>
      </c>
    </row>
    <row r="15" spans="1:27" ht="14.25" x14ac:dyDescent="0.2">
      <c r="A15" s="152">
        <v>1920</v>
      </c>
      <c r="B15" s="15">
        <v>0.7619999999999999</v>
      </c>
      <c r="C15" s="15">
        <v>0</v>
      </c>
      <c r="D15" s="15">
        <v>0.50800000000000001</v>
      </c>
      <c r="E15" s="15">
        <v>91.44</v>
      </c>
      <c r="F15" s="15">
        <v>111.25199999999998</v>
      </c>
      <c r="G15" s="15">
        <v>250.69800000000001</v>
      </c>
      <c r="H15" s="15">
        <v>295.65599999999995</v>
      </c>
      <c r="I15" s="15">
        <v>236.72800000000001</v>
      </c>
      <c r="J15" s="15">
        <v>266.44599999999997</v>
      </c>
      <c r="K15" s="15">
        <v>293.11599999999999</v>
      </c>
      <c r="L15" s="15">
        <v>440.18200000000002</v>
      </c>
      <c r="M15" s="15">
        <v>61.467999999999996</v>
      </c>
      <c r="N15" s="174">
        <v>2048.2559999999999</v>
      </c>
      <c r="O15" s="144">
        <f t="shared" si="1"/>
        <v>23</v>
      </c>
    </row>
    <row r="16" spans="1:27" ht="14.25" x14ac:dyDescent="0.2">
      <c r="A16" s="152">
        <v>1921</v>
      </c>
      <c r="B16" s="15">
        <v>6.6039999999999992</v>
      </c>
      <c r="C16" s="15">
        <v>19.304000000000002</v>
      </c>
      <c r="D16" s="15">
        <v>37.083999999999996</v>
      </c>
      <c r="E16" s="15">
        <v>48.513999999999996</v>
      </c>
      <c r="F16" s="15">
        <v>197.61199999999999</v>
      </c>
      <c r="G16" s="15">
        <v>194.81800000000001</v>
      </c>
      <c r="H16" s="15">
        <v>179.83199999999999</v>
      </c>
      <c r="I16" s="15">
        <v>252.47599999999994</v>
      </c>
      <c r="J16" s="15">
        <v>133.858</v>
      </c>
      <c r="K16" s="15">
        <v>363.21999999999991</v>
      </c>
      <c r="L16" s="15">
        <v>129.286</v>
      </c>
      <c r="M16" s="15">
        <v>104.90200000000002</v>
      </c>
      <c r="N16" s="174">
        <v>1667.5099999999998</v>
      </c>
      <c r="O16" s="144">
        <f t="shared" si="1"/>
        <v>36</v>
      </c>
    </row>
    <row r="17" spans="1:15" ht="14.25" x14ac:dyDescent="0.2">
      <c r="A17" s="152">
        <v>1922</v>
      </c>
      <c r="B17" s="15">
        <v>50.800000000000004</v>
      </c>
      <c r="C17" s="15">
        <v>15.748000000000001</v>
      </c>
      <c r="D17" s="15">
        <v>43.433999999999997</v>
      </c>
      <c r="E17" s="15">
        <v>12.953999999999999</v>
      </c>
      <c r="F17" s="15">
        <v>304.79999999999995</v>
      </c>
      <c r="G17" s="15">
        <v>210.05799999999996</v>
      </c>
      <c r="H17" s="15">
        <v>220.21800000000002</v>
      </c>
      <c r="I17" s="15">
        <v>86.614000000000019</v>
      </c>
      <c r="J17" s="15">
        <v>181.60999999999999</v>
      </c>
      <c r="K17" s="15">
        <v>374.904</v>
      </c>
      <c r="L17" s="15">
        <v>358.39400000000006</v>
      </c>
      <c r="M17" s="15">
        <v>232.40999999999994</v>
      </c>
      <c r="N17" s="174">
        <v>2091.944</v>
      </c>
      <c r="O17" s="144">
        <f t="shared" si="1"/>
        <v>20</v>
      </c>
    </row>
    <row r="18" spans="1:15" ht="14.25" x14ac:dyDescent="0.2">
      <c r="A18" s="152">
        <v>1923</v>
      </c>
      <c r="B18" s="15">
        <v>0.50800000000000001</v>
      </c>
      <c r="C18" s="15">
        <v>0</v>
      </c>
      <c r="D18" s="15">
        <v>0</v>
      </c>
      <c r="E18" s="15">
        <v>30.479999999999997</v>
      </c>
      <c r="F18" s="15">
        <v>251.714</v>
      </c>
      <c r="G18" s="15">
        <v>184.40400000000002</v>
      </c>
      <c r="H18" s="15">
        <v>123.18999999999998</v>
      </c>
      <c r="I18" s="15">
        <v>131.31800000000001</v>
      </c>
      <c r="J18" s="15">
        <v>111.25200000000001</v>
      </c>
      <c r="K18" s="15">
        <v>379.22199999999998</v>
      </c>
      <c r="L18" s="15">
        <v>311.65800000000002</v>
      </c>
      <c r="M18" s="15">
        <v>101.34600000000002</v>
      </c>
      <c r="N18" s="174">
        <v>1625.0920000000001</v>
      </c>
      <c r="O18" s="144">
        <f t="shared" si="1"/>
        <v>41</v>
      </c>
    </row>
    <row r="19" spans="1:15" ht="14.25" x14ac:dyDescent="0.2">
      <c r="A19" s="152">
        <v>1924</v>
      </c>
      <c r="B19" s="15">
        <v>0</v>
      </c>
      <c r="C19" s="15">
        <v>4.3180000000000005</v>
      </c>
      <c r="D19" s="15">
        <v>37.845999999999997</v>
      </c>
      <c r="E19" s="15">
        <v>77.215999999999994</v>
      </c>
      <c r="F19" s="15">
        <v>226.06</v>
      </c>
      <c r="G19" s="15">
        <v>159.25800000000004</v>
      </c>
      <c r="H19" s="15">
        <v>241.55399999999995</v>
      </c>
      <c r="I19" s="15">
        <v>352.55199999999996</v>
      </c>
      <c r="J19" s="15">
        <v>390.90600000000001</v>
      </c>
      <c r="K19" s="15">
        <v>265.68400000000003</v>
      </c>
      <c r="L19" s="15">
        <v>383.53999999999996</v>
      </c>
      <c r="M19" s="15">
        <v>220.98</v>
      </c>
      <c r="N19" s="174">
        <v>2359.9139999999998</v>
      </c>
      <c r="O19" s="144">
        <f t="shared" si="1"/>
        <v>5</v>
      </c>
    </row>
    <row r="20" spans="1:15" x14ac:dyDescent="0.2">
      <c r="A20" s="152">
        <v>1925</v>
      </c>
      <c r="B20" s="15">
        <v>32.003999999999998</v>
      </c>
      <c r="C20" s="15">
        <v>0</v>
      </c>
      <c r="D20" s="15">
        <v>1.27</v>
      </c>
      <c r="E20" s="15">
        <v>187.452</v>
      </c>
      <c r="F20" s="15">
        <v>209.29599999999999</v>
      </c>
      <c r="G20" s="15">
        <v>318.26200000000006</v>
      </c>
      <c r="H20" s="15">
        <v>237.99799999999996</v>
      </c>
      <c r="I20" s="15">
        <v>170.43399999999997</v>
      </c>
      <c r="J20" s="15"/>
      <c r="K20" s="15"/>
      <c r="L20" s="15"/>
      <c r="M20" s="15"/>
      <c r="N20" s="174"/>
    </row>
    <row r="21" spans="1:15" x14ac:dyDescent="0.2">
      <c r="A21" s="152">
        <v>1926</v>
      </c>
      <c r="B21" s="15"/>
      <c r="C21" s="15"/>
      <c r="D21" s="15"/>
      <c r="E21" s="15"/>
      <c r="F21" s="15"/>
      <c r="G21" s="15"/>
      <c r="H21" s="15"/>
      <c r="I21" s="15"/>
      <c r="J21" s="15"/>
      <c r="K21" s="15"/>
      <c r="L21" s="15"/>
      <c r="M21" s="15"/>
      <c r="N21" s="174"/>
    </row>
    <row r="22" spans="1:15" x14ac:dyDescent="0.2">
      <c r="A22" s="152">
        <v>1927</v>
      </c>
      <c r="B22" s="15"/>
      <c r="C22" s="15"/>
      <c r="D22" s="15"/>
      <c r="E22" s="15"/>
      <c r="F22" s="15"/>
      <c r="G22" s="15"/>
      <c r="H22" s="15"/>
      <c r="I22" s="15"/>
      <c r="J22" s="15"/>
      <c r="K22" s="15"/>
      <c r="L22" s="15"/>
      <c r="M22" s="15"/>
      <c r="N22" s="174"/>
    </row>
    <row r="23" spans="1:15" x14ac:dyDescent="0.2">
      <c r="A23" s="152">
        <v>1928</v>
      </c>
      <c r="B23" s="15"/>
      <c r="C23" s="15"/>
      <c r="D23" s="15"/>
      <c r="E23" s="15"/>
      <c r="F23" s="15"/>
      <c r="G23" s="15"/>
      <c r="H23" s="15"/>
      <c r="I23" s="15"/>
      <c r="J23" s="15"/>
      <c r="K23" s="15"/>
      <c r="L23" s="15"/>
      <c r="M23" s="15"/>
      <c r="N23" s="174"/>
    </row>
    <row r="24" spans="1:15" x14ac:dyDescent="0.2">
      <c r="A24" s="152">
        <v>1929</v>
      </c>
      <c r="B24" s="15"/>
      <c r="C24" s="15"/>
      <c r="D24" s="15"/>
      <c r="E24" s="15"/>
      <c r="F24" s="15"/>
      <c r="G24" s="15"/>
      <c r="H24" s="15"/>
      <c r="I24" s="15"/>
      <c r="J24" s="15"/>
      <c r="K24" s="15"/>
      <c r="L24" s="15"/>
      <c r="M24" s="15"/>
      <c r="N24" s="174"/>
    </row>
    <row r="25" spans="1:15" x14ac:dyDescent="0.2">
      <c r="A25" s="152">
        <v>1930</v>
      </c>
      <c r="B25" s="15"/>
      <c r="C25" s="15"/>
      <c r="D25" s="15"/>
      <c r="E25" s="15"/>
      <c r="F25" s="15"/>
      <c r="G25" s="15"/>
      <c r="H25" s="15"/>
      <c r="I25" s="15"/>
      <c r="J25" s="15"/>
      <c r="K25" s="15"/>
      <c r="L25" s="15"/>
      <c r="M25" s="15"/>
      <c r="N25" s="174"/>
    </row>
    <row r="26" spans="1:15" x14ac:dyDescent="0.2">
      <c r="A26" s="152">
        <v>1931</v>
      </c>
      <c r="B26" s="15"/>
      <c r="C26" s="15"/>
      <c r="D26" s="15"/>
      <c r="E26" s="15"/>
      <c r="F26" s="15"/>
      <c r="G26" s="15"/>
      <c r="H26" s="15"/>
      <c r="I26" s="15"/>
      <c r="J26" s="15"/>
      <c r="K26" s="15"/>
      <c r="L26" s="15"/>
      <c r="M26" s="15"/>
      <c r="N26" s="174"/>
    </row>
    <row r="27" spans="1:15" x14ac:dyDescent="0.2">
      <c r="A27" s="152">
        <v>1932</v>
      </c>
      <c r="B27" s="15"/>
      <c r="C27" s="15"/>
      <c r="D27" s="15"/>
      <c r="E27" s="15"/>
      <c r="F27" s="15"/>
      <c r="G27" s="15"/>
      <c r="H27" s="15"/>
      <c r="I27" s="15"/>
      <c r="J27" s="15"/>
      <c r="K27" s="15"/>
      <c r="L27" s="15"/>
      <c r="M27" s="15"/>
      <c r="N27" s="174"/>
    </row>
    <row r="28" spans="1:15" x14ac:dyDescent="0.2">
      <c r="A28" s="152">
        <v>1933</v>
      </c>
      <c r="B28" s="15"/>
      <c r="C28" s="15"/>
      <c r="D28" s="15"/>
      <c r="E28" s="15"/>
      <c r="F28" s="15"/>
      <c r="G28" s="15"/>
      <c r="H28" s="15"/>
      <c r="I28" s="15"/>
      <c r="J28" s="15"/>
      <c r="K28" s="15"/>
      <c r="L28" s="15"/>
      <c r="M28" s="15"/>
      <c r="N28" s="174"/>
    </row>
    <row r="29" spans="1:15" x14ac:dyDescent="0.2">
      <c r="A29" s="152">
        <v>1934</v>
      </c>
      <c r="B29" s="15"/>
      <c r="C29" s="15"/>
      <c r="D29" s="15"/>
      <c r="E29" s="15"/>
      <c r="F29" s="15"/>
      <c r="G29" s="15"/>
      <c r="H29" s="15"/>
      <c r="I29" s="15"/>
      <c r="J29" s="15"/>
      <c r="K29" s="15"/>
      <c r="L29" s="15"/>
      <c r="M29" s="15"/>
      <c r="N29" s="174"/>
    </row>
    <row r="30" spans="1:15" x14ac:dyDescent="0.2">
      <c r="A30" s="152">
        <v>1935</v>
      </c>
      <c r="B30" s="15"/>
      <c r="C30" s="15"/>
      <c r="D30" s="15"/>
      <c r="E30" s="15"/>
      <c r="F30" s="15"/>
      <c r="G30" s="15"/>
      <c r="H30" s="15"/>
      <c r="I30" s="15"/>
      <c r="J30" s="15"/>
      <c r="K30" s="15"/>
      <c r="L30" s="15"/>
      <c r="M30" s="15"/>
      <c r="N30" s="174"/>
    </row>
    <row r="31" spans="1:15" x14ac:dyDescent="0.2">
      <c r="A31" s="152">
        <v>1936</v>
      </c>
      <c r="B31" s="15"/>
      <c r="C31" s="15"/>
      <c r="D31" s="15"/>
      <c r="E31" s="15"/>
      <c r="F31" s="15"/>
      <c r="G31" s="15"/>
      <c r="H31" s="15"/>
      <c r="I31" s="15"/>
      <c r="J31" s="15"/>
      <c r="K31" s="15"/>
      <c r="L31" s="15"/>
      <c r="M31" s="15"/>
      <c r="N31" s="174"/>
    </row>
    <row r="32" spans="1:15" x14ac:dyDescent="0.2">
      <c r="A32" s="152">
        <v>1937</v>
      </c>
      <c r="B32" s="15"/>
      <c r="C32" s="15"/>
      <c r="D32" s="15"/>
      <c r="E32" s="15"/>
      <c r="F32" s="15"/>
      <c r="G32" s="15"/>
      <c r="H32" s="15"/>
      <c r="I32" s="15"/>
      <c r="J32" s="15"/>
      <c r="K32" s="15"/>
      <c r="L32" s="15"/>
      <c r="M32" s="15"/>
      <c r="N32" s="174"/>
    </row>
    <row r="33" spans="1:15" x14ac:dyDescent="0.2">
      <c r="A33" s="152">
        <v>1938</v>
      </c>
      <c r="B33" s="15"/>
      <c r="C33" s="15"/>
      <c r="D33" s="15"/>
      <c r="E33" s="15"/>
      <c r="F33" s="15"/>
      <c r="G33" s="15"/>
      <c r="H33" s="15"/>
      <c r="I33" s="15"/>
      <c r="J33" s="15"/>
      <c r="K33" s="15"/>
      <c r="L33" s="15"/>
      <c r="M33" s="15"/>
      <c r="N33" s="174"/>
    </row>
    <row r="34" spans="1:15" x14ac:dyDescent="0.2">
      <c r="A34" s="152">
        <v>1939</v>
      </c>
      <c r="B34" s="15"/>
      <c r="C34" s="15"/>
      <c r="D34" s="15"/>
      <c r="E34" s="15"/>
      <c r="F34" s="15"/>
      <c r="G34" s="15"/>
      <c r="H34" s="15"/>
      <c r="I34" s="15"/>
      <c r="J34" s="15"/>
      <c r="K34" s="15"/>
      <c r="L34" s="15"/>
      <c r="M34" s="15"/>
      <c r="N34" s="174"/>
    </row>
    <row r="35" spans="1:15" ht="14.25" x14ac:dyDescent="0.2">
      <c r="A35" s="152">
        <v>1940</v>
      </c>
      <c r="B35" s="15">
        <v>24.891999999999999</v>
      </c>
      <c r="C35" s="15">
        <v>3.048</v>
      </c>
      <c r="D35" s="15">
        <v>13.715999999999999</v>
      </c>
      <c r="E35" s="15">
        <v>13.208</v>
      </c>
      <c r="F35" s="15">
        <v>283.20999999999998</v>
      </c>
      <c r="G35" s="15">
        <v>161.79799999999997</v>
      </c>
      <c r="H35" s="15">
        <v>149.35199999999998</v>
      </c>
      <c r="I35" s="15">
        <v>90.67800000000004</v>
      </c>
      <c r="J35" s="15">
        <v>192.78599999999997</v>
      </c>
      <c r="K35" s="15">
        <v>394.2080000000002</v>
      </c>
      <c r="L35" s="15">
        <v>235.96599999999998</v>
      </c>
      <c r="M35" s="15">
        <v>77.469999999999985</v>
      </c>
      <c r="N35" s="174">
        <v>1640.3320000000001</v>
      </c>
      <c r="O35" s="144">
        <f>RANK(N35,N$5:N$122,0)</f>
        <v>39</v>
      </c>
    </row>
    <row r="36" spans="1:15" ht="14.25" x14ac:dyDescent="0.2">
      <c r="A36" s="152">
        <v>1941</v>
      </c>
      <c r="B36" s="15">
        <v>10.922000000000001</v>
      </c>
      <c r="C36" s="15">
        <v>36.576000000000001</v>
      </c>
      <c r="D36" s="15">
        <v>1.778</v>
      </c>
      <c r="E36" s="15">
        <v>31.75</v>
      </c>
      <c r="F36" s="15">
        <v>177.29199999999997</v>
      </c>
      <c r="G36" s="15">
        <v>221.99600000000001</v>
      </c>
      <c r="H36" s="15">
        <v>267.20799999999997</v>
      </c>
      <c r="I36" s="15">
        <v>252.22199999999998</v>
      </c>
      <c r="J36" s="15">
        <v>231.90200000000002</v>
      </c>
      <c r="K36" s="15">
        <v>308.61</v>
      </c>
      <c r="L36" s="15">
        <v>134.874</v>
      </c>
      <c r="M36" s="15">
        <v>113.53800000000001</v>
      </c>
      <c r="N36" s="174">
        <v>1788.6679999999999</v>
      </c>
      <c r="O36" s="144">
        <f>RANK(N36,N$5:N$122,0)</f>
        <v>33</v>
      </c>
    </row>
    <row r="37" spans="1:15" ht="14.25" x14ac:dyDescent="0.2">
      <c r="A37" s="152">
        <v>1942</v>
      </c>
      <c r="B37" s="15">
        <v>4.8259999999999996</v>
      </c>
      <c r="C37" s="15">
        <v>26.416</v>
      </c>
      <c r="D37" s="15">
        <v>70.865999999999985</v>
      </c>
      <c r="E37" s="15">
        <v>50.292000000000002</v>
      </c>
      <c r="F37" s="15">
        <v>326.89800000000002</v>
      </c>
      <c r="G37" s="15">
        <v>206.756</v>
      </c>
      <c r="H37" s="15">
        <v>228.85400000000004</v>
      </c>
      <c r="I37" s="15">
        <v>165.86199999999997</v>
      </c>
      <c r="J37" s="15">
        <v>169.672</v>
      </c>
      <c r="K37" s="15">
        <v>293.11599999999999</v>
      </c>
      <c r="L37" s="15">
        <v>296.16399999999993</v>
      </c>
      <c r="M37" s="15">
        <v>430.02200000000005</v>
      </c>
      <c r="N37" s="174">
        <v>2269.7440000000001</v>
      </c>
      <c r="O37" s="144">
        <f>RANK(N37,N$5:N$122,0)</f>
        <v>7</v>
      </c>
    </row>
    <row r="38" spans="1:15" ht="14.25" x14ac:dyDescent="0.2">
      <c r="A38" s="152">
        <v>1943</v>
      </c>
      <c r="B38" s="15">
        <v>47.244</v>
      </c>
      <c r="C38" s="15">
        <v>10.413999999999998</v>
      </c>
      <c r="D38" s="15">
        <v>45.466000000000001</v>
      </c>
      <c r="E38" s="15">
        <v>175.51400000000001</v>
      </c>
      <c r="F38" s="15">
        <v>309.88000000000005</v>
      </c>
      <c r="G38" s="15">
        <v>187.95999999999995</v>
      </c>
      <c r="H38" s="15">
        <v>207.01</v>
      </c>
      <c r="I38" s="15">
        <v>210.82</v>
      </c>
      <c r="J38" s="15">
        <v>278.38400000000001</v>
      </c>
      <c r="K38" s="15">
        <v>167.89399999999998</v>
      </c>
      <c r="L38" s="15">
        <v>185.42</v>
      </c>
      <c r="M38" s="15">
        <v>308.35599999999994</v>
      </c>
      <c r="N38" s="174">
        <v>2134.3620000000001</v>
      </c>
      <c r="O38" s="144">
        <f>RANK(N38,N$5:N$122,0)</f>
        <v>14</v>
      </c>
    </row>
    <row r="39" spans="1:15" x14ac:dyDescent="0.2">
      <c r="A39" s="152">
        <v>1944</v>
      </c>
      <c r="B39" s="15">
        <v>22.351999999999997</v>
      </c>
      <c r="C39" s="15">
        <v>1.016</v>
      </c>
      <c r="D39" s="15">
        <v>0</v>
      </c>
      <c r="E39" s="15">
        <v>86.36</v>
      </c>
      <c r="F39" s="15">
        <v>179.32400000000004</v>
      </c>
      <c r="G39" s="15">
        <v>296.41800000000001</v>
      </c>
      <c r="H39" s="15">
        <v>237.48999999999998</v>
      </c>
      <c r="I39" s="15">
        <v>585.46999999999991</v>
      </c>
      <c r="J39" s="15">
        <v>199.898</v>
      </c>
      <c r="K39" s="15">
        <v>353.82200000000006</v>
      </c>
      <c r="L39" s="15">
        <v>192.024</v>
      </c>
      <c r="M39" s="15"/>
      <c r="N39" s="174"/>
    </row>
    <row r="40" spans="1:15" x14ac:dyDescent="0.2">
      <c r="A40" s="152">
        <v>1945</v>
      </c>
      <c r="B40" s="15"/>
      <c r="C40" s="15"/>
      <c r="D40" s="15"/>
      <c r="E40" s="15"/>
      <c r="F40" s="15"/>
      <c r="G40" s="15"/>
      <c r="H40" s="15"/>
      <c r="I40" s="15"/>
      <c r="J40" s="15"/>
      <c r="K40" s="15"/>
      <c r="L40" s="15"/>
      <c r="M40" s="15"/>
      <c r="N40" s="174"/>
    </row>
    <row r="41" spans="1:15" x14ac:dyDescent="0.2">
      <c r="A41" s="152">
        <v>1946</v>
      </c>
      <c r="B41" s="15"/>
      <c r="C41" s="15"/>
      <c r="D41" s="15"/>
      <c r="E41" s="15"/>
      <c r="F41" s="15"/>
      <c r="G41" s="15"/>
      <c r="H41" s="15"/>
      <c r="I41" s="15"/>
      <c r="J41" s="15"/>
      <c r="K41" s="15"/>
      <c r="L41" s="15"/>
      <c r="M41" s="15"/>
      <c r="N41" s="174"/>
    </row>
    <row r="42" spans="1:15" x14ac:dyDescent="0.2">
      <c r="A42" s="152">
        <v>1947</v>
      </c>
      <c r="B42" s="15"/>
      <c r="C42" s="15"/>
      <c r="D42" s="15"/>
      <c r="E42" s="15"/>
      <c r="F42" s="15"/>
      <c r="G42" s="15"/>
      <c r="H42" s="15"/>
      <c r="I42" s="15"/>
      <c r="J42" s="15"/>
      <c r="K42" s="15"/>
      <c r="L42" s="15"/>
      <c r="M42" s="15"/>
      <c r="N42" s="174"/>
    </row>
    <row r="43" spans="1:15" x14ac:dyDescent="0.2">
      <c r="A43" s="152">
        <v>1948</v>
      </c>
      <c r="B43" s="15"/>
      <c r="C43" s="15"/>
      <c r="D43" s="15"/>
      <c r="E43" s="15"/>
      <c r="F43" s="15"/>
      <c r="G43" s="15"/>
      <c r="H43" s="15"/>
      <c r="I43" s="15"/>
      <c r="J43" s="15"/>
      <c r="K43" s="15"/>
      <c r="L43" s="15"/>
      <c r="M43" s="15"/>
      <c r="N43" s="174"/>
    </row>
    <row r="44" spans="1:15" x14ac:dyDescent="0.2">
      <c r="A44" s="152">
        <v>1949</v>
      </c>
      <c r="B44" s="15"/>
      <c r="C44" s="15"/>
      <c r="D44" s="15"/>
      <c r="E44" s="15"/>
      <c r="F44" s="15"/>
      <c r="G44" s="15"/>
      <c r="H44" s="15"/>
      <c r="I44" s="15"/>
      <c r="J44" s="15"/>
      <c r="K44" s="15"/>
      <c r="L44" s="15"/>
      <c r="M44" s="15"/>
      <c r="N44" s="174"/>
    </row>
    <row r="45" spans="1:15" x14ac:dyDescent="0.2">
      <c r="A45" s="152">
        <v>1950</v>
      </c>
      <c r="B45" s="15" t="s">
        <v>60</v>
      </c>
      <c r="C45" s="15" t="s">
        <v>60</v>
      </c>
      <c r="D45" s="15" t="s">
        <v>60</v>
      </c>
      <c r="E45" s="15" t="s">
        <v>60</v>
      </c>
      <c r="F45" s="15" t="s">
        <v>60</v>
      </c>
      <c r="G45" s="15" t="s">
        <v>60</v>
      </c>
      <c r="H45" s="15" t="s">
        <v>60</v>
      </c>
      <c r="I45" s="15" t="s">
        <v>60</v>
      </c>
      <c r="J45" s="15" t="s">
        <v>60</v>
      </c>
      <c r="K45" s="15" t="s">
        <v>60</v>
      </c>
      <c r="L45" s="15" t="s">
        <v>60</v>
      </c>
      <c r="M45" s="15" t="s">
        <v>60</v>
      </c>
      <c r="N45" s="174"/>
    </row>
    <row r="46" spans="1:15" x14ac:dyDescent="0.2">
      <c r="A46" s="152">
        <v>1951</v>
      </c>
      <c r="B46" s="15" t="s">
        <v>60</v>
      </c>
      <c r="C46" s="15" t="s">
        <v>60</v>
      </c>
      <c r="D46" s="15" t="s">
        <v>60</v>
      </c>
      <c r="E46" s="15" t="s">
        <v>60</v>
      </c>
      <c r="F46" s="15" t="s">
        <v>60</v>
      </c>
      <c r="G46" s="15" t="s">
        <v>60</v>
      </c>
      <c r="H46" s="15" t="s">
        <v>60</v>
      </c>
      <c r="I46" s="15" t="s">
        <v>60</v>
      </c>
      <c r="J46" s="15" t="s">
        <v>60</v>
      </c>
      <c r="K46" s="15" t="s">
        <v>60</v>
      </c>
      <c r="L46" s="15" t="s">
        <v>60</v>
      </c>
      <c r="M46" s="15" t="s">
        <v>60</v>
      </c>
      <c r="N46" s="174"/>
    </row>
    <row r="47" spans="1:15" x14ac:dyDescent="0.2">
      <c r="A47" s="152">
        <v>1952</v>
      </c>
      <c r="B47" s="15" t="s">
        <v>60</v>
      </c>
      <c r="C47" s="15" t="s">
        <v>60</v>
      </c>
      <c r="D47" s="15" t="s">
        <v>60</v>
      </c>
      <c r="E47" s="15" t="s">
        <v>60</v>
      </c>
      <c r="F47" s="15" t="s">
        <v>60</v>
      </c>
      <c r="G47" s="15" t="s">
        <v>60</v>
      </c>
      <c r="H47" s="15" t="s">
        <v>60</v>
      </c>
      <c r="I47" s="15" t="s">
        <v>60</v>
      </c>
      <c r="J47" s="15" t="s">
        <v>60</v>
      </c>
      <c r="K47" s="15" t="s">
        <v>60</v>
      </c>
      <c r="L47" s="15" t="s">
        <v>60</v>
      </c>
      <c r="M47" s="15" t="s">
        <v>60</v>
      </c>
      <c r="N47" s="174"/>
    </row>
    <row r="48" spans="1:15" x14ac:dyDescent="0.2">
      <c r="A48" s="152">
        <v>1953</v>
      </c>
      <c r="B48" s="15" t="s">
        <v>60</v>
      </c>
      <c r="C48" s="15" t="s">
        <v>60</v>
      </c>
      <c r="D48" s="15" t="s">
        <v>60</v>
      </c>
      <c r="E48" s="15" t="s">
        <v>60</v>
      </c>
      <c r="F48" s="15" t="s">
        <v>60</v>
      </c>
      <c r="G48" s="15" t="s">
        <v>60</v>
      </c>
      <c r="H48" s="15" t="s">
        <v>60</v>
      </c>
      <c r="I48" s="15" t="s">
        <v>60</v>
      </c>
      <c r="J48" s="15" t="s">
        <v>60</v>
      </c>
      <c r="K48" s="15" t="s">
        <v>60</v>
      </c>
      <c r="L48" s="15" t="s">
        <v>60</v>
      </c>
      <c r="M48" s="15" t="s">
        <v>60</v>
      </c>
      <c r="N48" s="174"/>
    </row>
    <row r="49" spans="1:16" x14ac:dyDescent="0.2">
      <c r="A49" s="152">
        <v>1954</v>
      </c>
      <c r="B49" s="15" t="s">
        <v>60</v>
      </c>
      <c r="C49" s="15" t="s">
        <v>60</v>
      </c>
      <c r="D49" s="15" t="s">
        <v>60</v>
      </c>
      <c r="E49" s="15" t="s">
        <v>60</v>
      </c>
      <c r="F49" s="15" t="s">
        <v>60</v>
      </c>
      <c r="G49" s="15" t="s">
        <v>60</v>
      </c>
      <c r="H49" s="15" t="s">
        <v>60</v>
      </c>
      <c r="I49" s="15" t="s">
        <v>60</v>
      </c>
      <c r="J49" s="15" t="s">
        <v>60</v>
      </c>
      <c r="K49" s="15" t="s">
        <v>60</v>
      </c>
      <c r="L49" s="15" t="s">
        <v>60</v>
      </c>
      <c r="M49" s="15" t="s">
        <v>60</v>
      </c>
      <c r="N49" s="174"/>
    </row>
    <row r="50" spans="1:16" x14ac:dyDescent="0.2">
      <c r="A50" s="152">
        <v>1955</v>
      </c>
      <c r="B50" s="15" t="s">
        <v>60</v>
      </c>
      <c r="C50" s="15" t="s">
        <v>60</v>
      </c>
      <c r="D50" s="15" t="s">
        <v>60</v>
      </c>
      <c r="E50" s="15" t="s">
        <v>60</v>
      </c>
      <c r="F50" s="15" t="s">
        <v>60</v>
      </c>
      <c r="G50" s="15" t="s">
        <v>60</v>
      </c>
      <c r="H50" s="15" t="s">
        <v>60</v>
      </c>
      <c r="I50" s="15" t="s">
        <v>60</v>
      </c>
      <c r="J50" s="15" t="s">
        <v>60</v>
      </c>
      <c r="K50" s="15" t="s">
        <v>60</v>
      </c>
      <c r="L50" s="15" t="s">
        <v>60</v>
      </c>
      <c r="M50" s="15" t="s">
        <v>60</v>
      </c>
      <c r="N50" s="174"/>
    </row>
    <row r="51" spans="1:16" x14ac:dyDescent="0.2">
      <c r="A51" s="152">
        <v>1956</v>
      </c>
      <c r="B51" s="15" t="s">
        <v>60</v>
      </c>
      <c r="C51" s="15" t="s">
        <v>60</v>
      </c>
      <c r="D51" s="15" t="s">
        <v>60</v>
      </c>
      <c r="E51" s="15" t="s">
        <v>60</v>
      </c>
      <c r="F51" s="15" t="s">
        <v>60</v>
      </c>
      <c r="G51" s="15" t="s">
        <v>60</v>
      </c>
      <c r="H51" s="15" t="s">
        <v>60</v>
      </c>
      <c r="I51" s="15" t="s">
        <v>60</v>
      </c>
      <c r="J51" s="15" t="s">
        <v>60</v>
      </c>
      <c r="K51" s="15" t="s">
        <v>60</v>
      </c>
      <c r="L51" s="15" t="s">
        <v>60</v>
      </c>
      <c r="M51" s="15" t="s">
        <v>60</v>
      </c>
      <c r="N51" s="174"/>
    </row>
    <row r="52" spans="1:16" x14ac:dyDescent="0.2">
      <c r="A52" s="152">
        <v>1957</v>
      </c>
      <c r="B52" s="15" t="s">
        <v>60</v>
      </c>
      <c r="C52" s="15" t="s">
        <v>60</v>
      </c>
      <c r="D52" s="15" t="s">
        <v>60</v>
      </c>
      <c r="E52" s="15" t="s">
        <v>60</v>
      </c>
      <c r="F52" s="15" t="s">
        <v>60</v>
      </c>
      <c r="G52" s="15" t="s">
        <v>60</v>
      </c>
      <c r="H52" s="15" t="s">
        <v>60</v>
      </c>
      <c r="I52" s="15" t="s">
        <v>60</v>
      </c>
      <c r="J52" s="15" t="s">
        <v>60</v>
      </c>
      <c r="K52" s="15" t="s">
        <v>60</v>
      </c>
      <c r="L52" s="15" t="s">
        <v>60</v>
      </c>
      <c r="M52" s="15" t="s">
        <v>60</v>
      </c>
      <c r="N52" s="174"/>
    </row>
    <row r="53" spans="1:16" x14ac:dyDescent="0.2">
      <c r="A53" s="152">
        <v>1958</v>
      </c>
      <c r="B53" s="15" t="s">
        <v>60</v>
      </c>
      <c r="C53" s="15" t="s">
        <v>60</v>
      </c>
      <c r="D53" s="15" t="s">
        <v>60</v>
      </c>
      <c r="E53" s="15" t="s">
        <v>60</v>
      </c>
      <c r="F53" s="15" t="s">
        <v>60</v>
      </c>
      <c r="G53" s="15" t="s">
        <v>60</v>
      </c>
      <c r="H53" s="15" t="s">
        <v>60</v>
      </c>
      <c r="I53" s="15" t="s">
        <v>60</v>
      </c>
      <c r="J53" s="15" t="s">
        <v>60</v>
      </c>
      <c r="K53" s="15" t="s">
        <v>60</v>
      </c>
      <c r="L53" s="15" t="s">
        <v>60</v>
      </c>
      <c r="M53" s="15" t="s">
        <v>60</v>
      </c>
      <c r="N53" s="174"/>
    </row>
    <row r="54" spans="1:16" x14ac:dyDescent="0.2">
      <c r="A54" s="152">
        <v>1959</v>
      </c>
      <c r="B54" s="15" t="s">
        <v>60</v>
      </c>
      <c r="C54" s="15" t="s">
        <v>60</v>
      </c>
      <c r="D54" s="15" t="s">
        <v>60</v>
      </c>
      <c r="E54" s="15" t="s">
        <v>60</v>
      </c>
      <c r="F54" s="15" t="s">
        <v>60</v>
      </c>
      <c r="G54" s="15" t="s">
        <v>60</v>
      </c>
      <c r="H54" s="15" t="s">
        <v>60</v>
      </c>
      <c r="I54" s="15" t="s">
        <v>60</v>
      </c>
      <c r="J54" s="15" t="s">
        <v>60</v>
      </c>
      <c r="K54" s="15" t="s">
        <v>60</v>
      </c>
      <c r="L54" s="15" t="s">
        <v>60</v>
      </c>
      <c r="M54" s="15" t="s">
        <v>60</v>
      </c>
      <c r="N54" s="174"/>
    </row>
    <row r="55" spans="1:16" x14ac:dyDescent="0.2">
      <c r="A55" s="152">
        <v>1960</v>
      </c>
      <c r="B55" s="15" t="s">
        <v>60</v>
      </c>
      <c r="C55" s="15" t="s">
        <v>60</v>
      </c>
      <c r="D55" s="15" t="s">
        <v>60</v>
      </c>
      <c r="E55" s="15" t="s">
        <v>60</v>
      </c>
      <c r="F55" s="15" t="s">
        <v>60</v>
      </c>
      <c r="G55" s="15" t="s">
        <v>60</v>
      </c>
      <c r="H55" s="15" t="s">
        <v>60</v>
      </c>
      <c r="I55" s="15" t="s">
        <v>60</v>
      </c>
      <c r="J55" s="15" t="s">
        <v>60</v>
      </c>
      <c r="K55" s="15" t="s">
        <v>60</v>
      </c>
      <c r="L55" s="15" t="s">
        <v>60</v>
      </c>
      <c r="M55" s="15" t="s">
        <v>60</v>
      </c>
      <c r="N55" s="174"/>
    </row>
    <row r="56" spans="1:16" x14ac:dyDescent="0.2">
      <c r="A56" s="152">
        <v>1961</v>
      </c>
      <c r="B56" s="15" t="s">
        <v>60</v>
      </c>
      <c r="C56" s="15" t="s">
        <v>60</v>
      </c>
      <c r="D56" s="15" t="s">
        <v>60</v>
      </c>
      <c r="E56" s="15" t="s">
        <v>60</v>
      </c>
      <c r="F56" s="15" t="s">
        <v>60</v>
      </c>
      <c r="G56" s="15" t="s">
        <v>60</v>
      </c>
      <c r="H56" s="15" t="s">
        <v>60</v>
      </c>
      <c r="I56" s="15" t="s">
        <v>60</v>
      </c>
      <c r="J56" s="15" t="s">
        <v>60</v>
      </c>
      <c r="K56" s="15" t="s">
        <v>60</v>
      </c>
      <c r="L56" s="15" t="s">
        <v>60</v>
      </c>
      <c r="M56" s="15" t="s">
        <v>60</v>
      </c>
      <c r="N56" s="174"/>
    </row>
    <row r="57" spans="1:16" x14ac:dyDescent="0.2">
      <c r="A57" s="152">
        <v>1962</v>
      </c>
      <c r="B57" s="15" t="s">
        <v>60</v>
      </c>
      <c r="C57" s="15" t="s">
        <v>60</v>
      </c>
      <c r="D57" s="15" t="s">
        <v>60</v>
      </c>
      <c r="E57" s="15" t="s">
        <v>60</v>
      </c>
      <c r="F57" s="15" t="s">
        <v>60</v>
      </c>
      <c r="G57" s="15" t="s">
        <v>60</v>
      </c>
      <c r="H57" s="15" t="s">
        <v>60</v>
      </c>
      <c r="I57" s="15" t="s">
        <v>60</v>
      </c>
      <c r="J57" s="15" t="s">
        <v>60</v>
      </c>
      <c r="K57" s="15" t="s">
        <v>60</v>
      </c>
      <c r="L57" s="15" t="s">
        <v>60</v>
      </c>
      <c r="M57" s="15" t="s">
        <v>60</v>
      </c>
      <c r="N57" s="174"/>
    </row>
    <row r="58" spans="1:16" x14ac:dyDescent="0.2">
      <c r="A58" s="152">
        <v>1963</v>
      </c>
      <c r="B58" s="15" t="s">
        <v>60</v>
      </c>
      <c r="C58" s="15" t="s">
        <v>60</v>
      </c>
      <c r="D58" s="15" t="s">
        <v>60</v>
      </c>
      <c r="E58" s="15" t="s">
        <v>60</v>
      </c>
      <c r="F58" s="15" t="s">
        <v>60</v>
      </c>
      <c r="G58" s="15" t="s">
        <v>60</v>
      </c>
      <c r="H58" s="15" t="s">
        <v>60</v>
      </c>
      <c r="I58" s="15" t="s">
        <v>60</v>
      </c>
      <c r="J58" s="15" t="s">
        <v>60</v>
      </c>
      <c r="K58" s="15" t="s">
        <v>60</v>
      </c>
      <c r="L58" s="15" t="s">
        <v>60</v>
      </c>
      <c r="M58" s="15" t="s">
        <v>60</v>
      </c>
      <c r="N58" s="174"/>
    </row>
    <row r="59" spans="1:16" x14ac:dyDescent="0.2">
      <c r="A59" s="152">
        <v>1964</v>
      </c>
      <c r="B59" s="15" t="s">
        <v>60</v>
      </c>
      <c r="C59" s="15" t="s">
        <v>60</v>
      </c>
      <c r="D59" s="15" t="s">
        <v>60</v>
      </c>
      <c r="E59" s="15" t="s">
        <v>60</v>
      </c>
      <c r="F59" s="15" t="s">
        <v>60</v>
      </c>
      <c r="G59" s="15" t="s">
        <v>60</v>
      </c>
      <c r="H59" s="15" t="s">
        <v>60</v>
      </c>
      <c r="I59" s="15" t="s">
        <v>60</v>
      </c>
      <c r="J59" s="15" t="s">
        <v>60</v>
      </c>
      <c r="K59" s="15" t="s">
        <v>60</v>
      </c>
      <c r="L59" s="15" t="s">
        <v>60</v>
      </c>
      <c r="M59" s="15" t="s">
        <v>60</v>
      </c>
      <c r="N59" s="174"/>
    </row>
    <row r="60" spans="1:16" x14ac:dyDescent="0.2">
      <c r="A60" s="152">
        <v>1965</v>
      </c>
      <c r="B60" s="15" t="s">
        <v>60</v>
      </c>
      <c r="C60" s="15" t="s">
        <v>60</v>
      </c>
      <c r="D60" s="15" t="s">
        <v>60</v>
      </c>
      <c r="E60" s="15" t="s">
        <v>60</v>
      </c>
      <c r="F60" s="15" t="s">
        <v>60</v>
      </c>
      <c r="G60" s="15" t="s">
        <v>60</v>
      </c>
      <c r="H60" s="15" t="s">
        <v>60</v>
      </c>
      <c r="I60" s="15" t="s">
        <v>60</v>
      </c>
      <c r="J60" s="15" t="s">
        <v>60</v>
      </c>
      <c r="K60" s="15" t="s">
        <v>60</v>
      </c>
      <c r="L60" s="15" t="s">
        <v>60</v>
      </c>
      <c r="M60" s="15" t="s">
        <v>60</v>
      </c>
      <c r="N60" s="174"/>
      <c r="P60" s="13"/>
    </row>
    <row r="61" spans="1:16" x14ac:dyDescent="0.2">
      <c r="A61" s="152">
        <v>1966</v>
      </c>
      <c r="B61" s="15" t="s">
        <v>60</v>
      </c>
      <c r="C61" s="15" t="s">
        <v>60</v>
      </c>
      <c r="D61" s="15" t="s">
        <v>60</v>
      </c>
      <c r="E61" s="15" t="s">
        <v>60</v>
      </c>
      <c r="F61" s="15" t="s">
        <v>60</v>
      </c>
      <c r="G61" s="15" t="s">
        <v>60</v>
      </c>
      <c r="H61" s="15" t="s">
        <v>60</v>
      </c>
      <c r="I61" s="15" t="s">
        <v>60</v>
      </c>
      <c r="J61" s="15" t="s">
        <v>60</v>
      </c>
      <c r="K61" s="15" t="s">
        <v>60</v>
      </c>
      <c r="L61" s="15" t="s">
        <v>60</v>
      </c>
      <c r="M61" s="15" t="s">
        <v>60</v>
      </c>
      <c r="N61" s="174"/>
      <c r="P61" s="13"/>
    </row>
    <row r="62" spans="1:16" x14ac:dyDescent="0.2">
      <c r="A62" s="152">
        <v>1967</v>
      </c>
      <c r="B62" s="15" t="s">
        <v>60</v>
      </c>
      <c r="C62" s="15" t="s">
        <v>60</v>
      </c>
      <c r="D62" s="15" t="s">
        <v>60</v>
      </c>
      <c r="E62" s="15" t="s">
        <v>60</v>
      </c>
      <c r="F62" s="15" t="s">
        <v>60</v>
      </c>
      <c r="G62" s="15" t="s">
        <v>60</v>
      </c>
      <c r="H62" s="15" t="s">
        <v>60</v>
      </c>
      <c r="I62" s="15" t="s">
        <v>60</v>
      </c>
      <c r="J62" s="15" t="s">
        <v>60</v>
      </c>
      <c r="K62" s="15" t="s">
        <v>60</v>
      </c>
      <c r="L62" s="15" t="s">
        <v>60</v>
      </c>
      <c r="M62" s="15" t="s">
        <v>60</v>
      </c>
      <c r="N62" s="174"/>
      <c r="P62" s="13"/>
    </row>
    <row r="63" spans="1:16" x14ac:dyDescent="0.2">
      <c r="A63" s="152">
        <v>1968</v>
      </c>
      <c r="B63" s="15" t="s">
        <v>60</v>
      </c>
      <c r="C63" s="15" t="s">
        <v>60</v>
      </c>
      <c r="D63" s="15" t="s">
        <v>60</v>
      </c>
      <c r="E63" s="15" t="s">
        <v>60</v>
      </c>
      <c r="F63" s="15" t="s">
        <v>60</v>
      </c>
      <c r="G63" s="15" t="s">
        <v>60</v>
      </c>
      <c r="H63" s="15" t="s">
        <v>60</v>
      </c>
      <c r="I63" s="15" t="s">
        <v>60</v>
      </c>
      <c r="J63" s="15" t="s">
        <v>60</v>
      </c>
      <c r="K63" s="15" t="s">
        <v>60</v>
      </c>
      <c r="L63" s="15" t="s">
        <v>60</v>
      </c>
      <c r="M63" s="15" t="s">
        <v>60</v>
      </c>
      <c r="N63" s="174"/>
      <c r="P63" s="13"/>
    </row>
    <row r="64" spans="1:16" x14ac:dyDescent="0.2">
      <c r="A64" s="152">
        <v>1969</v>
      </c>
      <c r="B64" s="15" t="s">
        <v>60</v>
      </c>
      <c r="C64" s="15" t="s">
        <v>60</v>
      </c>
      <c r="D64" s="15" t="s">
        <v>60</v>
      </c>
      <c r="E64" s="15" t="s">
        <v>60</v>
      </c>
      <c r="F64" s="15" t="s">
        <v>60</v>
      </c>
      <c r="G64" s="15" t="s">
        <v>60</v>
      </c>
      <c r="H64" s="15" t="s">
        <v>60</v>
      </c>
      <c r="I64" s="15" t="s">
        <v>60</v>
      </c>
      <c r="J64" s="15" t="s">
        <v>60</v>
      </c>
      <c r="K64" s="15" t="s">
        <v>60</v>
      </c>
      <c r="L64" s="15" t="s">
        <v>60</v>
      </c>
      <c r="M64" s="15" t="s">
        <v>60</v>
      </c>
      <c r="N64" s="174"/>
      <c r="P64" s="13"/>
    </row>
    <row r="65" spans="1:16" x14ac:dyDescent="0.2">
      <c r="A65" s="152">
        <v>1970</v>
      </c>
      <c r="B65" s="15" t="s">
        <v>60</v>
      </c>
      <c r="C65" s="15" t="s">
        <v>60</v>
      </c>
      <c r="D65" s="15" t="s">
        <v>60</v>
      </c>
      <c r="E65" s="15" t="s">
        <v>60</v>
      </c>
      <c r="F65" s="15" t="s">
        <v>60</v>
      </c>
      <c r="G65" s="15" t="s">
        <v>60</v>
      </c>
      <c r="H65" s="15" t="s">
        <v>60</v>
      </c>
      <c r="I65" s="15" t="s">
        <v>60</v>
      </c>
      <c r="J65" s="15" t="s">
        <v>60</v>
      </c>
      <c r="K65" s="15" t="s">
        <v>60</v>
      </c>
      <c r="L65" s="15" t="s">
        <v>60</v>
      </c>
      <c r="M65" s="15" t="s">
        <v>60</v>
      </c>
      <c r="N65" s="174"/>
      <c r="P65" s="13"/>
    </row>
    <row r="66" spans="1:16" x14ac:dyDescent="0.2">
      <c r="A66" s="152">
        <v>1971</v>
      </c>
      <c r="B66" s="15" t="s">
        <v>60</v>
      </c>
      <c r="C66" s="15" t="s">
        <v>60</v>
      </c>
      <c r="D66" s="15" t="s">
        <v>60</v>
      </c>
      <c r="E66" s="15" t="s">
        <v>60</v>
      </c>
      <c r="F66" s="15" t="s">
        <v>60</v>
      </c>
      <c r="G66" s="15" t="s">
        <v>60</v>
      </c>
      <c r="H66" s="15" t="s">
        <v>60</v>
      </c>
      <c r="I66" s="15" t="s">
        <v>60</v>
      </c>
      <c r="J66" s="15" t="s">
        <v>60</v>
      </c>
      <c r="K66" s="15" t="s">
        <v>60</v>
      </c>
      <c r="L66" s="15" t="s">
        <v>60</v>
      </c>
      <c r="M66" s="15" t="s">
        <v>60</v>
      </c>
      <c r="N66" s="174"/>
      <c r="P66" s="13"/>
    </row>
    <row r="67" spans="1:16" x14ac:dyDescent="0.2">
      <c r="A67" s="152">
        <v>1972</v>
      </c>
      <c r="B67" s="15" t="s">
        <v>60</v>
      </c>
      <c r="C67" s="15" t="s">
        <v>60</v>
      </c>
      <c r="D67" s="15" t="s">
        <v>60</v>
      </c>
      <c r="E67" s="15" t="s">
        <v>60</v>
      </c>
      <c r="F67" s="15" t="s">
        <v>60</v>
      </c>
      <c r="G67" s="15" t="s">
        <v>60</v>
      </c>
      <c r="H67" s="15" t="s">
        <v>60</v>
      </c>
      <c r="I67" s="15" t="s">
        <v>60</v>
      </c>
      <c r="J67" s="15" t="s">
        <v>60</v>
      </c>
      <c r="K67" s="15" t="s">
        <v>60</v>
      </c>
      <c r="L67" s="15" t="s">
        <v>60</v>
      </c>
      <c r="M67" s="15" t="s">
        <v>60</v>
      </c>
      <c r="N67" s="174"/>
      <c r="P67" s="13"/>
    </row>
    <row r="68" spans="1:16" x14ac:dyDescent="0.2">
      <c r="A68" s="152">
        <v>1973</v>
      </c>
      <c r="B68" s="15" t="s">
        <v>60</v>
      </c>
      <c r="C68" s="15" t="s">
        <v>60</v>
      </c>
      <c r="D68" s="15" t="s">
        <v>60</v>
      </c>
      <c r="E68" s="15" t="s">
        <v>60</v>
      </c>
      <c r="F68" s="15" t="s">
        <v>60</v>
      </c>
      <c r="G68" s="15" t="s">
        <v>60</v>
      </c>
      <c r="H68" s="15" t="s">
        <v>60</v>
      </c>
      <c r="I68" s="15" t="s">
        <v>60</v>
      </c>
      <c r="J68" s="15" t="s">
        <v>60</v>
      </c>
      <c r="K68" s="15" t="s">
        <v>60</v>
      </c>
      <c r="L68" s="15" t="s">
        <v>60</v>
      </c>
      <c r="M68" s="15" t="s">
        <v>60</v>
      </c>
      <c r="N68" s="174"/>
      <c r="P68" s="13"/>
    </row>
    <row r="69" spans="1:16" x14ac:dyDescent="0.2">
      <c r="A69" s="152">
        <v>1974</v>
      </c>
      <c r="B69" s="15" t="s">
        <v>60</v>
      </c>
      <c r="C69" s="15" t="s">
        <v>60</v>
      </c>
      <c r="D69" s="15" t="s">
        <v>60</v>
      </c>
      <c r="E69" s="15" t="s">
        <v>60</v>
      </c>
      <c r="F69" s="15" t="s">
        <v>60</v>
      </c>
      <c r="G69" s="15" t="s">
        <v>60</v>
      </c>
      <c r="H69" s="15" t="s">
        <v>60</v>
      </c>
      <c r="I69" s="15" t="s">
        <v>60</v>
      </c>
      <c r="J69" s="15" t="s">
        <v>60</v>
      </c>
      <c r="K69" s="15" t="s">
        <v>60</v>
      </c>
      <c r="L69" s="15" t="s">
        <v>60</v>
      </c>
      <c r="M69" s="15" t="s">
        <v>60</v>
      </c>
      <c r="N69" s="174"/>
      <c r="P69" s="13"/>
    </row>
    <row r="70" spans="1:16" x14ac:dyDescent="0.2">
      <c r="A70" s="152">
        <v>1975</v>
      </c>
      <c r="B70" s="15" t="s">
        <v>60</v>
      </c>
      <c r="C70" s="15" t="s">
        <v>60</v>
      </c>
      <c r="D70" s="15" t="s">
        <v>60</v>
      </c>
      <c r="E70" s="15" t="s">
        <v>60</v>
      </c>
      <c r="F70" s="15" t="s">
        <v>60</v>
      </c>
      <c r="G70" s="15" t="s">
        <v>60</v>
      </c>
      <c r="H70" s="15" t="s">
        <v>60</v>
      </c>
      <c r="I70" s="15" t="s">
        <v>60</v>
      </c>
      <c r="J70" s="15" t="s">
        <v>60</v>
      </c>
      <c r="K70" s="15" t="s">
        <v>60</v>
      </c>
      <c r="L70" s="15" t="s">
        <v>60</v>
      </c>
      <c r="M70" s="15" t="s">
        <v>60</v>
      </c>
      <c r="N70" s="174"/>
      <c r="P70" s="13"/>
    </row>
    <row r="71" spans="1:16" x14ac:dyDescent="0.2">
      <c r="A71" s="152">
        <v>1976</v>
      </c>
      <c r="B71" s="15" t="s">
        <v>60</v>
      </c>
      <c r="C71" s="15" t="s">
        <v>60</v>
      </c>
      <c r="D71" s="15" t="s">
        <v>60</v>
      </c>
      <c r="E71" s="15" t="s">
        <v>60</v>
      </c>
      <c r="F71" s="15" t="s">
        <v>60</v>
      </c>
      <c r="G71" s="15" t="s">
        <v>60</v>
      </c>
      <c r="H71" s="15" t="s">
        <v>60</v>
      </c>
      <c r="I71" s="15" t="s">
        <v>60</v>
      </c>
      <c r="J71" s="15" t="s">
        <v>60</v>
      </c>
      <c r="K71" s="15" t="s">
        <v>60</v>
      </c>
      <c r="L71" s="15" t="s">
        <v>60</v>
      </c>
      <c r="M71" s="15" t="s">
        <v>60</v>
      </c>
      <c r="N71" s="174"/>
      <c r="P71" s="13"/>
    </row>
    <row r="72" spans="1:16" x14ac:dyDescent="0.2">
      <c r="A72" s="152">
        <v>1977</v>
      </c>
      <c r="B72" s="15" t="s">
        <v>60</v>
      </c>
      <c r="C72" s="15" t="s">
        <v>60</v>
      </c>
      <c r="D72" s="15" t="s">
        <v>60</v>
      </c>
      <c r="E72" s="15" t="s">
        <v>60</v>
      </c>
      <c r="F72" s="15" t="s">
        <v>60</v>
      </c>
      <c r="G72" s="15" t="s">
        <v>60</v>
      </c>
      <c r="H72" s="15" t="s">
        <v>60</v>
      </c>
      <c r="I72" s="15" t="s">
        <v>60</v>
      </c>
      <c r="J72" s="15" t="s">
        <v>60</v>
      </c>
      <c r="K72" s="15" t="s">
        <v>60</v>
      </c>
      <c r="L72" s="15" t="s">
        <v>60</v>
      </c>
      <c r="M72" s="15" t="s">
        <v>60</v>
      </c>
      <c r="N72" s="174"/>
      <c r="P72" s="13"/>
    </row>
    <row r="73" spans="1:16" x14ac:dyDescent="0.2">
      <c r="A73" s="152">
        <v>1978</v>
      </c>
      <c r="B73" s="15" t="s">
        <v>60</v>
      </c>
      <c r="C73" s="15" t="s">
        <v>60</v>
      </c>
      <c r="D73" s="15" t="s">
        <v>60</v>
      </c>
      <c r="E73" s="15" t="s">
        <v>60</v>
      </c>
      <c r="F73" s="15" t="s">
        <v>60</v>
      </c>
      <c r="G73" s="15" t="s">
        <v>60</v>
      </c>
      <c r="H73" s="15" t="s">
        <v>60</v>
      </c>
      <c r="I73" s="15" t="s">
        <v>60</v>
      </c>
      <c r="J73" s="15" t="s">
        <v>60</v>
      </c>
      <c r="K73" s="15" t="s">
        <v>60</v>
      </c>
      <c r="L73" s="15" t="s">
        <v>60</v>
      </c>
      <c r="M73" s="15" t="s">
        <v>60</v>
      </c>
      <c r="N73" s="174"/>
      <c r="P73" s="13"/>
    </row>
    <row r="74" spans="1:16" x14ac:dyDescent="0.2">
      <c r="A74" s="152">
        <v>1979</v>
      </c>
      <c r="B74" s="15" t="s">
        <v>60</v>
      </c>
      <c r="C74" s="15" t="s">
        <v>60</v>
      </c>
      <c r="D74" s="15" t="s">
        <v>60</v>
      </c>
      <c r="E74" s="15" t="s">
        <v>60</v>
      </c>
      <c r="F74" s="15" t="s">
        <v>60</v>
      </c>
      <c r="G74" s="15" t="s">
        <v>60</v>
      </c>
      <c r="H74" s="15" t="s">
        <v>60</v>
      </c>
      <c r="I74" s="15" t="s">
        <v>60</v>
      </c>
      <c r="J74" s="15" t="s">
        <v>60</v>
      </c>
      <c r="K74" s="15" t="s">
        <v>60</v>
      </c>
      <c r="L74" s="15" t="s">
        <v>60</v>
      </c>
      <c r="M74" s="15" t="s">
        <v>60</v>
      </c>
      <c r="N74" s="174"/>
      <c r="P74" s="13"/>
    </row>
    <row r="75" spans="1:16" x14ac:dyDescent="0.2">
      <c r="A75" s="152">
        <v>1980</v>
      </c>
      <c r="B75" s="15" t="s">
        <v>60</v>
      </c>
      <c r="C75" s="15" t="s">
        <v>60</v>
      </c>
      <c r="D75" s="15" t="s">
        <v>60</v>
      </c>
      <c r="E75" s="15" t="s">
        <v>60</v>
      </c>
      <c r="F75" s="15" t="s">
        <v>60</v>
      </c>
      <c r="G75" s="15" t="s">
        <v>60</v>
      </c>
      <c r="H75" s="15" t="s">
        <v>60</v>
      </c>
      <c r="I75" s="15" t="s">
        <v>60</v>
      </c>
      <c r="J75" s="15" t="s">
        <v>60</v>
      </c>
      <c r="K75" s="15" t="s">
        <v>60</v>
      </c>
      <c r="L75" s="15" t="s">
        <v>60</v>
      </c>
      <c r="M75" s="15" t="s">
        <v>60</v>
      </c>
      <c r="N75" s="174"/>
      <c r="P75" s="13"/>
    </row>
    <row r="76" spans="1:16" x14ac:dyDescent="0.2">
      <c r="A76" s="152">
        <v>1981</v>
      </c>
      <c r="B76" s="15" t="s">
        <v>60</v>
      </c>
      <c r="C76" s="15" t="s">
        <v>60</v>
      </c>
      <c r="D76" s="15" t="s">
        <v>60</v>
      </c>
      <c r="E76" s="15" t="s">
        <v>60</v>
      </c>
      <c r="F76" s="15" t="s">
        <v>60</v>
      </c>
      <c r="G76" s="15" t="s">
        <v>60</v>
      </c>
      <c r="H76" s="15" t="s">
        <v>60</v>
      </c>
      <c r="I76" s="15" t="s">
        <v>60</v>
      </c>
      <c r="J76" s="15" t="s">
        <v>60</v>
      </c>
      <c r="K76" s="15" t="s">
        <v>60</v>
      </c>
      <c r="L76" s="15" t="s">
        <v>60</v>
      </c>
      <c r="M76" s="15" t="s">
        <v>60</v>
      </c>
      <c r="N76" s="174"/>
      <c r="P76" s="13"/>
    </row>
    <row r="77" spans="1:16" x14ac:dyDescent="0.2">
      <c r="A77" s="152">
        <v>1982</v>
      </c>
      <c r="B77" s="15" t="s">
        <v>60</v>
      </c>
      <c r="C77" s="15" t="s">
        <v>60</v>
      </c>
      <c r="D77" s="15" t="s">
        <v>60</v>
      </c>
      <c r="E77" s="15" t="s">
        <v>60</v>
      </c>
      <c r="F77" s="15" t="s">
        <v>60</v>
      </c>
      <c r="G77" s="15" t="s">
        <v>60</v>
      </c>
      <c r="H77" s="15" t="s">
        <v>60</v>
      </c>
      <c r="I77" s="15" t="s">
        <v>60</v>
      </c>
      <c r="J77" s="15" t="s">
        <v>60</v>
      </c>
      <c r="K77" s="15" t="s">
        <v>60</v>
      </c>
      <c r="L77" s="15" t="s">
        <v>60</v>
      </c>
      <c r="M77" s="15" t="s">
        <v>60</v>
      </c>
      <c r="N77" s="174"/>
      <c r="P77" s="13"/>
    </row>
    <row r="78" spans="1:16" x14ac:dyDescent="0.2">
      <c r="A78" s="152">
        <v>1983</v>
      </c>
      <c r="B78" s="15" t="s">
        <v>60</v>
      </c>
      <c r="C78" s="15" t="s">
        <v>60</v>
      </c>
      <c r="D78" s="15" t="s">
        <v>60</v>
      </c>
      <c r="E78" s="15" t="s">
        <v>60</v>
      </c>
      <c r="F78" s="15" t="s">
        <v>60</v>
      </c>
      <c r="G78" s="15" t="s">
        <v>60</v>
      </c>
      <c r="H78" s="15" t="s">
        <v>60</v>
      </c>
      <c r="I78" s="15" t="s">
        <v>60</v>
      </c>
      <c r="J78" s="15" t="s">
        <v>60</v>
      </c>
      <c r="K78" s="15" t="s">
        <v>60</v>
      </c>
      <c r="L78" s="15" t="s">
        <v>60</v>
      </c>
      <c r="M78" s="15" t="s">
        <v>60</v>
      </c>
      <c r="N78" s="174"/>
      <c r="P78" s="13"/>
    </row>
    <row r="79" spans="1:16" x14ac:dyDescent="0.2">
      <c r="A79" s="152">
        <v>1984</v>
      </c>
      <c r="B79" s="15" t="s">
        <v>60</v>
      </c>
      <c r="C79" s="15" t="s">
        <v>60</v>
      </c>
      <c r="D79" s="15" t="s">
        <v>60</v>
      </c>
      <c r="E79" s="15" t="s">
        <v>60</v>
      </c>
      <c r="F79" s="15" t="s">
        <v>60</v>
      </c>
      <c r="G79" s="15" t="s">
        <v>60</v>
      </c>
      <c r="H79" s="15" t="s">
        <v>60</v>
      </c>
      <c r="I79" s="15" t="s">
        <v>60</v>
      </c>
      <c r="J79" s="15" t="s">
        <v>60</v>
      </c>
      <c r="K79" s="15" t="s">
        <v>60</v>
      </c>
      <c r="L79" s="15" t="s">
        <v>60</v>
      </c>
      <c r="M79" s="15" t="s">
        <v>60</v>
      </c>
      <c r="N79" s="174"/>
      <c r="P79" s="13"/>
    </row>
    <row r="80" spans="1:16" x14ac:dyDescent="0.2">
      <c r="A80" s="152">
        <v>1985</v>
      </c>
      <c r="B80" s="15" t="s">
        <v>60</v>
      </c>
      <c r="C80" s="15" t="s">
        <v>60</v>
      </c>
      <c r="D80" s="15" t="s">
        <v>60</v>
      </c>
      <c r="E80" s="15" t="s">
        <v>60</v>
      </c>
      <c r="F80" s="15" t="s">
        <v>60</v>
      </c>
      <c r="G80" s="15" t="s">
        <v>60</v>
      </c>
      <c r="H80" s="15" t="s">
        <v>60</v>
      </c>
      <c r="I80" s="15" t="s">
        <v>60</v>
      </c>
      <c r="J80" s="15" t="s">
        <v>60</v>
      </c>
      <c r="K80" s="15" t="s">
        <v>60</v>
      </c>
      <c r="L80" s="15" t="s">
        <v>60</v>
      </c>
      <c r="M80" s="15" t="s">
        <v>60</v>
      </c>
      <c r="N80" s="174"/>
      <c r="P80" s="13"/>
    </row>
    <row r="81" spans="1:16" x14ac:dyDescent="0.2">
      <c r="A81" s="152">
        <v>1986</v>
      </c>
      <c r="B81" s="15" t="s">
        <v>60</v>
      </c>
      <c r="C81" s="15" t="s">
        <v>60</v>
      </c>
      <c r="D81" s="15" t="s">
        <v>60</v>
      </c>
      <c r="E81" s="15" t="s">
        <v>60</v>
      </c>
      <c r="F81" s="15" t="s">
        <v>60</v>
      </c>
      <c r="G81" s="15" t="s">
        <v>60</v>
      </c>
      <c r="H81" s="15" t="s">
        <v>60</v>
      </c>
      <c r="I81" s="15" t="s">
        <v>60</v>
      </c>
      <c r="J81" s="15" t="s">
        <v>60</v>
      </c>
      <c r="K81" s="15" t="s">
        <v>60</v>
      </c>
      <c r="L81" s="15" t="s">
        <v>60</v>
      </c>
      <c r="M81" s="15" t="s">
        <v>60</v>
      </c>
      <c r="N81" s="174"/>
      <c r="P81" s="13"/>
    </row>
    <row r="82" spans="1:16" x14ac:dyDescent="0.2">
      <c r="A82" s="152">
        <v>1987</v>
      </c>
      <c r="B82" s="15" t="s">
        <v>60</v>
      </c>
      <c r="C82" s="15" t="s">
        <v>60</v>
      </c>
      <c r="D82" s="15" t="s">
        <v>60</v>
      </c>
      <c r="E82" s="15" t="s">
        <v>60</v>
      </c>
      <c r="F82" s="15" t="s">
        <v>60</v>
      </c>
      <c r="G82" s="15" t="s">
        <v>60</v>
      </c>
      <c r="H82" s="15" t="s">
        <v>60</v>
      </c>
      <c r="I82" s="15" t="s">
        <v>60</v>
      </c>
      <c r="J82" s="15" t="s">
        <v>60</v>
      </c>
      <c r="K82" s="15" t="s">
        <v>60</v>
      </c>
      <c r="L82" s="15" t="s">
        <v>60</v>
      </c>
      <c r="M82" s="15" t="s">
        <v>60</v>
      </c>
      <c r="N82" s="174"/>
      <c r="P82" s="13"/>
    </row>
    <row r="83" spans="1:16" x14ac:dyDescent="0.2">
      <c r="A83" s="152">
        <v>1988</v>
      </c>
      <c r="B83" s="15" t="s">
        <v>60</v>
      </c>
      <c r="C83" s="15" t="s">
        <v>60</v>
      </c>
      <c r="D83" s="15" t="s">
        <v>60</v>
      </c>
      <c r="E83" s="15" t="s">
        <v>60</v>
      </c>
      <c r="F83" s="15" t="s">
        <v>60</v>
      </c>
      <c r="G83" s="15" t="s">
        <v>60</v>
      </c>
      <c r="H83" s="15" t="s">
        <v>60</v>
      </c>
      <c r="I83" s="15" t="s">
        <v>60</v>
      </c>
      <c r="J83" s="15" t="s">
        <v>60</v>
      </c>
      <c r="K83" s="15" t="s">
        <v>60</v>
      </c>
      <c r="L83" s="15" t="s">
        <v>60</v>
      </c>
      <c r="M83" s="15" t="s">
        <v>60</v>
      </c>
      <c r="N83" s="174"/>
      <c r="P83" s="13"/>
    </row>
    <row r="84" spans="1:16" x14ac:dyDescent="0.2">
      <c r="A84" s="152">
        <v>1989</v>
      </c>
      <c r="B84" s="15" t="s">
        <v>60</v>
      </c>
      <c r="C84" s="15" t="s">
        <v>60</v>
      </c>
      <c r="D84" s="15" t="s">
        <v>60</v>
      </c>
      <c r="E84" s="15" t="s">
        <v>60</v>
      </c>
      <c r="F84" s="15" t="s">
        <v>60</v>
      </c>
      <c r="G84" s="15" t="s">
        <v>60</v>
      </c>
      <c r="H84" s="15" t="s">
        <v>60</v>
      </c>
      <c r="I84" s="15" t="s">
        <v>60</v>
      </c>
      <c r="J84" s="15" t="s">
        <v>60</v>
      </c>
      <c r="K84" s="15" t="s">
        <v>60</v>
      </c>
      <c r="L84" s="15" t="s">
        <v>60</v>
      </c>
      <c r="M84" s="15" t="s">
        <v>60</v>
      </c>
      <c r="N84" s="174"/>
      <c r="P84" s="13"/>
    </row>
    <row r="85" spans="1:16" x14ac:dyDescent="0.2">
      <c r="A85" s="152">
        <v>1990</v>
      </c>
      <c r="B85" s="15" t="s">
        <v>60</v>
      </c>
      <c r="C85" s="15" t="s">
        <v>60</v>
      </c>
      <c r="D85" s="15" t="s">
        <v>60</v>
      </c>
      <c r="E85" s="15" t="s">
        <v>60</v>
      </c>
      <c r="F85" s="15" t="s">
        <v>60</v>
      </c>
      <c r="G85" s="15" t="s">
        <v>60</v>
      </c>
      <c r="H85" s="15" t="s">
        <v>60</v>
      </c>
      <c r="I85" s="15" t="s">
        <v>60</v>
      </c>
      <c r="J85" s="15" t="s">
        <v>60</v>
      </c>
      <c r="K85" s="15" t="s">
        <v>60</v>
      </c>
      <c r="L85" s="15" t="s">
        <v>60</v>
      </c>
      <c r="M85" s="15" t="s">
        <v>60</v>
      </c>
      <c r="N85" s="174"/>
      <c r="P85" s="13"/>
    </row>
    <row r="86" spans="1:16" x14ac:dyDescent="0.2">
      <c r="A86" s="152">
        <v>1991</v>
      </c>
      <c r="B86" s="15" t="s">
        <v>60</v>
      </c>
      <c r="C86" s="15" t="s">
        <v>60</v>
      </c>
      <c r="D86" s="15" t="s">
        <v>60</v>
      </c>
      <c r="E86" s="15" t="s">
        <v>60</v>
      </c>
      <c r="F86" s="15" t="s">
        <v>60</v>
      </c>
      <c r="G86" s="15" t="s">
        <v>60</v>
      </c>
      <c r="H86" s="15" t="s">
        <v>60</v>
      </c>
      <c r="I86" s="15" t="s">
        <v>60</v>
      </c>
      <c r="J86" s="15" t="s">
        <v>60</v>
      </c>
      <c r="K86" s="15" t="s">
        <v>60</v>
      </c>
      <c r="L86" s="15" t="s">
        <v>60</v>
      </c>
      <c r="M86" s="15" t="s">
        <v>60</v>
      </c>
      <c r="N86" s="174"/>
      <c r="P86" s="13"/>
    </row>
    <row r="87" spans="1:16" x14ac:dyDescent="0.2">
      <c r="A87" s="152">
        <v>1992</v>
      </c>
      <c r="B87" s="15" t="s">
        <v>60</v>
      </c>
      <c r="C87" s="15" t="s">
        <v>60</v>
      </c>
      <c r="D87" s="15" t="s">
        <v>60</v>
      </c>
      <c r="E87" s="15" t="s">
        <v>60</v>
      </c>
      <c r="F87" s="15" t="s">
        <v>60</v>
      </c>
      <c r="G87" s="15" t="s">
        <v>60</v>
      </c>
      <c r="H87" s="15" t="s">
        <v>60</v>
      </c>
      <c r="I87" s="15" t="s">
        <v>60</v>
      </c>
      <c r="J87" s="15" t="s">
        <v>60</v>
      </c>
      <c r="K87" s="15" t="s">
        <v>60</v>
      </c>
      <c r="L87" s="15" t="s">
        <v>60</v>
      </c>
      <c r="M87" s="15" t="s">
        <v>60</v>
      </c>
      <c r="N87" s="174"/>
      <c r="P87" s="13"/>
    </row>
    <row r="88" spans="1:16" x14ac:dyDescent="0.2">
      <c r="A88" s="152">
        <v>1993</v>
      </c>
      <c r="B88" s="15" t="s">
        <v>60</v>
      </c>
      <c r="C88" s="15" t="s">
        <v>60</v>
      </c>
      <c r="D88" s="15" t="s">
        <v>60</v>
      </c>
      <c r="E88" s="15" t="s">
        <v>60</v>
      </c>
      <c r="F88" s="15" t="s">
        <v>60</v>
      </c>
      <c r="G88" s="15" t="s">
        <v>60</v>
      </c>
      <c r="H88" s="15" t="s">
        <v>60</v>
      </c>
      <c r="I88" s="15" t="s">
        <v>60</v>
      </c>
      <c r="J88" s="15" t="s">
        <v>60</v>
      </c>
      <c r="K88" s="15" t="s">
        <v>60</v>
      </c>
      <c r="L88" s="15" t="s">
        <v>60</v>
      </c>
      <c r="M88" s="15" t="s">
        <v>60</v>
      </c>
      <c r="N88" s="174"/>
      <c r="P88" s="13"/>
    </row>
    <row r="89" spans="1:16" x14ac:dyDescent="0.2">
      <c r="A89" s="152">
        <v>1994</v>
      </c>
      <c r="B89" s="15" t="s">
        <v>60</v>
      </c>
      <c r="C89" s="15" t="s">
        <v>60</v>
      </c>
      <c r="D89" s="15" t="s">
        <v>60</v>
      </c>
      <c r="E89" s="15" t="s">
        <v>60</v>
      </c>
      <c r="F89" s="15" t="s">
        <v>60</v>
      </c>
      <c r="G89" s="15" t="s">
        <v>60</v>
      </c>
      <c r="H89" s="15" t="s">
        <v>60</v>
      </c>
      <c r="I89" s="15" t="s">
        <v>60</v>
      </c>
      <c r="J89" s="15" t="s">
        <v>60</v>
      </c>
      <c r="K89" s="15" t="s">
        <v>60</v>
      </c>
      <c r="L89" s="15" t="s">
        <v>60</v>
      </c>
      <c r="M89" s="15" t="s">
        <v>60</v>
      </c>
      <c r="N89" s="174"/>
      <c r="P89" s="13"/>
    </row>
    <row r="90" spans="1:16" x14ac:dyDescent="0.2">
      <c r="A90" s="152">
        <v>1995</v>
      </c>
      <c r="B90" s="15" t="s">
        <v>60</v>
      </c>
      <c r="C90" s="15" t="s">
        <v>60</v>
      </c>
      <c r="D90" s="15" t="s">
        <v>60</v>
      </c>
      <c r="E90" s="15" t="s">
        <v>60</v>
      </c>
      <c r="F90" s="15" t="s">
        <v>60</v>
      </c>
      <c r="G90" s="15" t="s">
        <v>60</v>
      </c>
      <c r="H90" s="15" t="s">
        <v>60</v>
      </c>
      <c r="I90" s="15" t="s">
        <v>60</v>
      </c>
      <c r="J90" s="15" t="s">
        <v>60</v>
      </c>
      <c r="K90" s="15" t="s">
        <v>60</v>
      </c>
      <c r="L90" s="15" t="s">
        <v>60</v>
      </c>
      <c r="M90" s="15" t="s">
        <v>60</v>
      </c>
      <c r="N90" s="174"/>
      <c r="P90" s="13"/>
    </row>
    <row r="91" spans="1:16" x14ac:dyDescent="0.2">
      <c r="A91" s="152">
        <v>1996</v>
      </c>
      <c r="B91" s="15" t="s">
        <v>60</v>
      </c>
      <c r="C91" s="15" t="s">
        <v>60</v>
      </c>
      <c r="D91" s="15" t="s">
        <v>60</v>
      </c>
      <c r="E91" s="15" t="s">
        <v>60</v>
      </c>
      <c r="F91" s="15" t="s">
        <v>60</v>
      </c>
      <c r="G91" s="15" t="s">
        <v>60</v>
      </c>
      <c r="H91" s="15" t="s">
        <v>60</v>
      </c>
      <c r="I91" s="15" t="s">
        <v>60</v>
      </c>
      <c r="J91" s="15" t="s">
        <v>60</v>
      </c>
      <c r="K91" s="15" t="s">
        <v>60</v>
      </c>
      <c r="L91" s="15" t="s">
        <v>60</v>
      </c>
      <c r="M91" s="15" t="s">
        <v>60</v>
      </c>
      <c r="N91" s="174"/>
      <c r="P91" s="13"/>
    </row>
    <row r="92" spans="1:16" ht="14.25" x14ac:dyDescent="0.2">
      <c r="A92" s="152">
        <v>1997</v>
      </c>
      <c r="B92" s="15">
        <v>66.040000000000006</v>
      </c>
      <c r="C92" s="15">
        <v>10.16</v>
      </c>
      <c r="D92" s="15">
        <v>0</v>
      </c>
      <c r="E92" s="15">
        <v>15.24</v>
      </c>
      <c r="F92" s="15">
        <v>137.16</v>
      </c>
      <c r="G92" s="15">
        <v>154.94</v>
      </c>
      <c r="H92" s="15">
        <v>302.26000000000005</v>
      </c>
      <c r="I92" s="15">
        <v>175.26000000000002</v>
      </c>
      <c r="J92" s="15">
        <v>205.74000000000004</v>
      </c>
      <c r="K92" s="15">
        <v>396.24</v>
      </c>
      <c r="L92" s="15">
        <v>190.5</v>
      </c>
      <c r="M92" s="15">
        <v>5.08</v>
      </c>
      <c r="N92" s="174">
        <f t="shared" ref="N92:N103" si="2">IF(COUNT(B92:M92)=12,SUM(B92:M92),"")</f>
        <v>1658.62</v>
      </c>
      <c r="O92" s="144">
        <f t="shared" ref="O92:O108" si="3">RANK(N92,N$5:N$122,0)</f>
        <v>37</v>
      </c>
      <c r="P92" s="13"/>
    </row>
    <row r="93" spans="1:16" ht="14.25" x14ac:dyDescent="0.2">
      <c r="A93" s="152">
        <v>1998</v>
      </c>
      <c r="B93" s="15">
        <v>2.54</v>
      </c>
      <c r="C93" s="15">
        <v>0</v>
      </c>
      <c r="D93" s="15">
        <v>0</v>
      </c>
      <c r="E93" s="15">
        <v>30.48</v>
      </c>
      <c r="F93" s="15">
        <v>294.64000000000004</v>
      </c>
      <c r="G93" s="15">
        <v>388.62</v>
      </c>
      <c r="H93" s="15">
        <v>271.77999999999997</v>
      </c>
      <c r="I93" s="15">
        <v>388.62000000000006</v>
      </c>
      <c r="J93" s="15">
        <v>228.60000000000002</v>
      </c>
      <c r="K93" s="15">
        <v>139.69999999999996</v>
      </c>
      <c r="L93" s="15">
        <v>215.9</v>
      </c>
      <c r="M93" s="15">
        <v>198.11999999999995</v>
      </c>
      <c r="N93" s="174">
        <f t="shared" si="2"/>
        <v>2159.0000000000005</v>
      </c>
      <c r="O93" s="144">
        <f t="shared" si="3"/>
        <v>12</v>
      </c>
      <c r="P93" s="13"/>
    </row>
    <row r="94" spans="1:16" ht="14.25" x14ac:dyDescent="0.2">
      <c r="A94" s="152">
        <v>1999</v>
      </c>
      <c r="B94" s="15">
        <v>81.28</v>
      </c>
      <c r="C94" s="15">
        <v>78.740000000000009</v>
      </c>
      <c r="D94" s="15">
        <v>45.72</v>
      </c>
      <c r="E94" s="15">
        <v>73.660000000000011</v>
      </c>
      <c r="F94" s="15">
        <v>223.52</v>
      </c>
      <c r="G94" s="15">
        <v>271.78000000000003</v>
      </c>
      <c r="H94" s="15">
        <v>126.99999999999999</v>
      </c>
      <c r="I94" s="15">
        <v>203.2</v>
      </c>
      <c r="J94" s="15">
        <v>281.94000000000005</v>
      </c>
      <c r="K94" s="15">
        <v>274.32</v>
      </c>
      <c r="L94" s="15">
        <v>218.44</v>
      </c>
      <c r="M94" s="15">
        <v>241.29999999999995</v>
      </c>
      <c r="N94" s="174">
        <f t="shared" si="2"/>
        <v>2120.9</v>
      </c>
      <c r="O94" s="144">
        <f t="shared" si="3"/>
        <v>16</v>
      </c>
      <c r="P94" s="13"/>
    </row>
    <row r="95" spans="1:16" ht="14.25" x14ac:dyDescent="0.2">
      <c r="A95" s="152">
        <v>2000</v>
      </c>
      <c r="B95" s="15">
        <v>48.26</v>
      </c>
      <c r="C95" s="15">
        <v>10.16</v>
      </c>
      <c r="D95" s="15">
        <v>0</v>
      </c>
      <c r="E95" s="15">
        <v>182.88</v>
      </c>
      <c r="F95" s="15">
        <v>193.04000000000002</v>
      </c>
      <c r="G95" s="15">
        <v>269.24</v>
      </c>
      <c r="H95" s="15">
        <v>241.29999999999998</v>
      </c>
      <c r="I95" s="15">
        <v>203.20000000000002</v>
      </c>
      <c r="J95" s="15">
        <v>210.82000000000005</v>
      </c>
      <c r="K95" s="15">
        <v>350.52</v>
      </c>
      <c r="L95" s="15">
        <v>139.69999999999999</v>
      </c>
      <c r="M95" s="15">
        <v>170.18</v>
      </c>
      <c r="N95" s="174">
        <f t="shared" si="2"/>
        <v>2019.3000000000002</v>
      </c>
      <c r="O95" s="144">
        <f t="shared" si="3"/>
        <v>25</v>
      </c>
      <c r="P95" s="13"/>
    </row>
    <row r="96" spans="1:16" ht="14.25" x14ac:dyDescent="0.2">
      <c r="A96" s="152">
        <v>2001</v>
      </c>
      <c r="B96" s="15">
        <v>15.24</v>
      </c>
      <c r="C96" s="15">
        <v>0</v>
      </c>
      <c r="D96" s="15">
        <v>2.54</v>
      </c>
      <c r="E96" s="15">
        <v>45.72</v>
      </c>
      <c r="F96" s="15">
        <v>193.04000000000002</v>
      </c>
      <c r="G96" s="15">
        <v>160.02000000000001</v>
      </c>
      <c r="H96" s="15">
        <v>231.14</v>
      </c>
      <c r="I96" s="15">
        <v>139.70000000000002</v>
      </c>
      <c r="J96" s="15">
        <v>274.32000000000011</v>
      </c>
      <c r="K96" s="15">
        <v>317.50000000000006</v>
      </c>
      <c r="L96" s="15">
        <v>353.06</v>
      </c>
      <c r="M96" s="15">
        <v>243.84000000000003</v>
      </c>
      <c r="N96" s="174">
        <f t="shared" si="2"/>
        <v>1976.1200000000003</v>
      </c>
      <c r="O96" s="144">
        <f t="shared" si="3"/>
        <v>27</v>
      </c>
    </row>
    <row r="97" spans="1:15" ht="14.25" x14ac:dyDescent="0.2">
      <c r="A97" s="152">
        <v>2002</v>
      </c>
      <c r="B97" s="15">
        <v>2.54</v>
      </c>
      <c r="C97" s="15">
        <v>12.7</v>
      </c>
      <c r="D97" s="15">
        <v>40.64</v>
      </c>
      <c r="E97" s="15">
        <v>160.02000000000001</v>
      </c>
      <c r="F97" s="15">
        <v>180.34000000000003</v>
      </c>
      <c r="G97" s="15">
        <v>180.34</v>
      </c>
      <c r="H97" s="15">
        <v>274.32</v>
      </c>
      <c r="I97" s="15">
        <v>281.94000000000005</v>
      </c>
      <c r="J97" s="15">
        <v>162.56000000000003</v>
      </c>
      <c r="K97" s="15">
        <v>200.66</v>
      </c>
      <c r="L97" s="15">
        <v>213.36</v>
      </c>
      <c r="M97" s="15">
        <v>5.08</v>
      </c>
      <c r="N97" s="174">
        <f t="shared" si="2"/>
        <v>1714.5</v>
      </c>
      <c r="O97" s="144">
        <f t="shared" si="3"/>
        <v>35</v>
      </c>
    </row>
    <row r="98" spans="1:15" ht="14.25" x14ac:dyDescent="0.2">
      <c r="A98" s="152">
        <v>2003</v>
      </c>
      <c r="B98" s="15">
        <v>0</v>
      </c>
      <c r="C98" s="15">
        <v>10.16</v>
      </c>
      <c r="D98" s="15">
        <v>0</v>
      </c>
      <c r="E98" s="15">
        <v>63.5</v>
      </c>
      <c r="F98" s="15">
        <v>180.34</v>
      </c>
      <c r="G98" s="15">
        <v>274.32000000000005</v>
      </c>
      <c r="H98" s="15">
        <v>292.10000000000002</v>
      </c>
      <c r="I98" s="15">
        <v>182.88000000000005</v>
      </c>
      <c r="J98" s="15">
        <v>215.89999999999998</v>
      </c>
      <c r="K98" s="15">
        <v>261.62</v>
      </c>
      <c r="L98" s="15">
        <v>360.67999999999995</v>
      </c>
      <c r="M98" s="15">
        <v>200.66</v>
      </c>
      <c r="N98" s="174">
        <f t="shared" si="2"/>
        <v>2042.16</v>
      </c>
      <c r="O98" s="144">
        <f t="shared" si="3"/>
        <v>24</v>
      </c>
    </row>
    <row r="99" spans="1:15" ht="14.25" x14ac:dyDescent="0.2">
      <c r="A99" s="152">
        <v>2004</v>
      </c>
      <c r="B99" s="15">
        <v>5.08</v>
      </c>
      <c r="C99" s="15">
        <v>0</v>
      </c>
      <c r="D99" s="15">
        <v>55.879999999999995</v>
      </c>
      <c r="E99" s="15">
        <v>111.75999999999999</v>
      </c>
      <c r="F99" s="15">
        <v>256.54000000000002</v>
      </c>
      <c r="G99" s="15">
        <v>223.52</v>
      </c>
      <c r="H99" s="15">
        <v>226.05999999999997</v>
      </c>
      <c r="I99" s="15">
        <v>271.77999999999997</v>
      </c>
      <c r="J99" s="15">
        <v>302.26000000000005</v>
      </c>
      <c r="K99" s="15">
        <v>299.72000000000008</v>
      </c>
      <c r="L99" s="15">
        <v>172.71999999999997</v>
      </c>
      <c r="M99" s="15">
        <v>27.939999999999998</v>
      </c>
      <c r="N99" s="174">
        <f t="shared" si="2"/>
        <v>1953.26</v>
      </c>
      <c r="O99" s="144">
        <f t="shared" si="3"/>
        <v>30</v>
      </c>
    </row>
    <row r="100" spans="1:15" ht="14.25" x14ac:dyDescent="0.2">
      <c r="A100" s="152">
        <v>2005</v>
      </c>
      <c r="B100" s="15">
        <v>15.239999999999998</v>
      </c>
      <c r="C100" s="15">
        <v>0</v>
      </c>
      <c r="D100" s="15">
        <v>104.14000000000001</v>
      </c>
      <c r="E100" s="15">
        <v>66.039999999999992</v>
      </c>
      <c r="F100" s="15">
        <v>269.24</v>
      </c>
      <c r="G100" s="15">
        <v>226.05999999999995</v>
      </c>
      <c r="H100" s="15">
        <v>205.73999999999998</v>
      </c>
      <c r="I100" s="15">
        <v>337.82</v>
      </c>
      <c r="J100" s="15">
        <v>325.12000000000006</v>
      </c>
      <c r="K100" s="15">
        <v>213.36</v>
      </c>
      <c r="L100" s="15">
        <v>226.06000000000003</v>
      </c>
      <c r="M100" s="15">
        <v>109.22</v>
      </c>
      <c r="N100" s="174">
        <f t="shared" si="2"/>
        <v>2098.04</v>
      </c>
      <c r="O100" s="144">
        <f t="shared" si="3"/>
        <v>19</v>
      </c>
    </row>
    <row r="101" spans="1:15" ht="14.25" x14ac:dyDescent="0.2">
      <c r="A101" s="152">
        <v>2006</v>
      </c>
      <c r="B101" s="15">
        <v>40.64</v>
      </c>
      <c r="C101" s="15">
        <v>7.62</v>
      </c>
      <c r="D101" s="15">
        <v>114.30000000000001</v>
      </c>
      <c r="E101" s="15">
        <v>109.22000000000001</v>
      </c>
      <c r="F101" s="15">
        <v>213.36</v>
      </c>
      <c r="G101" s="15">
        <v>63.5</v>
      </c>
      <c r="H101" s="15">
        <v>337.82</v>
      </c>
      <c r="I101" s="15">
        <v>215.9</v>
      </c>
      <c r="J101" s="15">
        <v>134.62</v>
      </c>
      <c r="K101" s="15">
        <v>236.22000000000003</v>
      </c>
      <c r="L101" s="15">
        <v>312.42</v>
      </c>
      <c r="M101" s="15">
        <v>187.96</v>
      </c>
      <c r="N101" s="174">
        <f t="shared" si="2"/>
        <v>1973.5800000000002</v>
      </c>
      <c r="O101" s="144">
        <f t="shared" si="3"/>
        <v>28</v>
      </c>
    </row>
    <row r="102" spans="1:15" ht="14.25" x14ac:dyDescent="0.2">
      <c r="A102" s="152">
        <v>2007</v>
      </c>
      <c r="B102" s="15">
        <v>2.54</v>
      </c>
      <c r="C102" s="15">
        <v>0</v>
      </c>
      <c r="D102" s="15">
        <v>2.54</v>
      </c>
      <c r="E102" s="15">
        <v>80</v>
      </c>
      <c r="F102" s="15">
        <v>294</v>
      </c>
      <c r="G102" s="15">
        <v>239</v>
      </c>
      <c r="H102" s="15">
        <v>162</v>
      </c>
      <c r="I102" s="15">
        <v>413</v>
      </c>
      <c r="J102" s="15">
        <v>134</v>
      </c>
      <c r="K102" s="15">
        <v>295</v>
      </c>
      <c r="L102" s="15">
        <v>240</v>
      </c>
      <c r="M102" s="15">
        <v>192</v>
      </c>
      <c r="N102" s="174">
        <f t="shared" si="2"/>
        <v>2054.08</v>
      </c>
      <c r="O102" s="144">
        <f t="shared" si="3"/>
        <v>22</v>
      </c>
    </row>
    <row r="103" spans="1:15" ht="14.25" x14ac:dyDescent="0.2">
      <c r="A103" s="152">
        <v>2008</v>
      </c>
      <c r="B103" s="15">
        <v>0</v>
      </c>
      <c r="C103" s="15">
        <v>24</v>
      </c>
      <c r="D103" s="15">
        <v>5</v>
      </c>
      <c r="E103" s="15">
        <v>13</v>
      </c>
      <c r="F103" s="15">
        <v>168</v>
      </c>
      <c r="G103" s="15">
        <v>315</v>
      </c>
      <c r="H103" s="15">
        <v>369</v>
      </c>
      <c r="I103" s="15">
        <v>260</v>
      </c>
      <c r="J103" s="15">
        <v>164</v>
      </c>
      <c r="K103" s="15">
        <v>219</v>
      </c>
      <c r="L103" s="15">
        <v>593</v>
      </c>
      <c r="M103" s="15">
        <v>45</v>
      </c>
      <c r="N103" s="174">
        <f t="shared" si="2"/>
        <v>2175</v>
      </c>
      <c r="O103" s="144">
        <f t="shared" si="3"/>
        <v>10</v>
      </c>
    </row>
    <row r="104" spans="1:15" ht="14.25" x14ac:dyDescent="0.2">
      <c r="A104" s="152">
        <v>2009</v>
      </c>
      <c r="B104" s="15">
        <v>5</v>
      </c>
      <c r="C104" s="15">
        <v>7</v>
      </c>
      <c r="D104" s="15">
        <v>17</v>
      </c>
      <c r="E104" s="15">
        <v>11</v>
      </c>
      <c r="F104" s="15">
        <v>206</v>
      </c>
      <c r="G104" s="15">
        <v>265</v>
      </c>
      <c r="H104" s="15">
        <v>258</v>
      </c>
      <c r="I104" s="15">
        <v>263</v>
      </c>
      <c r="J104" s="15">
        <v>276</v>
      </c>
      <c r="K104" s="15">
        <v>416</v>
      </c>
      <c r="L104" s="15">
        <v>317</v>
      </c>
      <c r="M104" s="15">
        <v>119</v>
      </c>
      <c r="N104" s="174">
        <f t="shared" ref="N104:N114" si="4">IF(COUNT(B104:M104)=12,SUM(B104:M104),"")</f>
        <v>2160</v>
      </c>
      <c r="O104" s="144">
        <f t="shared" si="3"/>
        <v>11</v>
      </c>
    </row>
    <row r="105" spans="1:15" ht="14.25" x14ac:dyDescent="0.2">
      <c r="A105" s="152">
        <v>2010</v>
      </c>
      <c r="B105" s="15">
        <v>27</v>
      </c>
      <c r="C105" s="15">
        <v>57</v>
      </c>
      <c r="D105" s="15">
        <v>32</v>
      </c>
      <c r="E105" s="15">
        <v>245</v>
      </c>
      <c r="F105" s="15">
        <v>269</v>
      </c>
      <c r="G105" s="15">
        <v>331</v>
      </c>
      <c r="H105" s="15">
        <v>354</v>
      </c>
      <c r="I105" s="15">
        <v>234</v>
      </c>
      <c r="J105" s="15">
        <v>193</v>
      </c>
      <c r="K105" s="15">
        <v>221</v>
      </c>
      <c r="L105" s="15">
        <v>368</v>
      </c>
      <c r="M105" s="15">
        <v>391</v>
      </c>
      <c r="N105" s="174">
        <f t="shared" si="4"/>
        <v>2722</v>
      </c>
      <c r="O105" s="144">
        <f t="shared" si="3"/>
        <v>2</v>
      </c>
    </row>
    <row r="106" spans="1:15" ht="14.25" x14ac:dyDescent="0.2">
      <c r="A106" s="152">
        <v>2011</v>
      </c>
      <c r="B106" s="15">
        <v>154</v>
      </c>
      <c r="C106" s="15">
        <v>56</v>
      </c>
      <c r="D106" s="15">
        <v>9</v>
      </c>
      <c r="E106" s="15">
        <v>173</v>
      </c>
      <c r="F106" s="15">
        <v>402</v>
      </c>
      <c r="G106" s="15">
        <v>151</v>
      </c>
      <c r="H106" s="15">
        <v>344</v>
      </c>
      <c r="I106" s="15">
        <v>188</v>
      </c>
      <c r="J106" s="15">
        <v>197</v>
      </c>
      <c r="K106" s="15">
        <v>326</v>
      </c>
      <c r="L106" s="15">
        <v>516</v>
      </c>
      <c r="M106" s="15">
        <v>241</v>
      </c>
      <c r="N106" s="174">
        <f t="shared" si="4"/>
        <v>2757</v>
      </c>
      <c r="O106" s="144">
        <f t="shared" si="3"/>
        <v>1</v>
      </c>
    </row>
    <row r="107" spans="1:15" ht="14.25" x14ac:dyDescent="0.2">
      <c r="A107" s="152">
        <v>2012</v>
      </c>
      <c r="B107" s="15">
        <v>0</v>
      </c>
      <c r="C107" s="15">
        <v>0</v>
      </c>
      <c r="D107" s="15">
        <v>4</v>
      </c>
      <c r="E107" s="15">
        <v>260</v>
      </c>
      <c r="F107" s="15">
        <v>213</v>
      </c>
      <c r="G107" s="15">
        <v>287</v>
      </c>
      <c r="H107" s="15">
        <v>302</v>
      </c>
      <c r="I107" s="15">
        <v>178</v>
      </c>
      <c r="J107" s="15">
        <v>306</v>
      </c>
      <c r="K107" s="15">
        <v>310</v>
      </c>
      <c r="L107" s="15">
        <v>352</v>
      </c>
      <c r="M107" s="15">
        <v>139</v>
      </c>
      <c r="N107" s="174">
        <f t="shared" si="4"/>
        <v>2351</v>
      </c>
      <c r="O107" s="144">
        <f t="shared" si="3"/>
        <v>6</v>
      </c>
    </row>
    <row r="108" spans="1:15" ht="14.25" x14ac:dyDescent="0.2">
      <c r="A108" s="152">
        <v>2013</v>
      </c>
      <c r="B108" s="15">
        <v>0</v>
      </c>
      <c r="C108" s="15">
        <v>0</v>
      </c>
      <c r="D108" s="15">
        <v>2</v>
      </c>
      <c r="E108" s="15">
        <v>68</v>
      </c>
      <c r="F108" s="15">
        <v>259</v>
      </c>
      <c r="G108" s="15">
        <v>160</v>
      </c>
      <c r="H108" s="15">
        <v>182</v>
      </c>
      <c r="I108" s="15">
        <v>274</v>
      </c>
      <c r="J108" s="15">
        <v>298</v>
      </c>
      <c r="K108" s="15">
        <v>424</v>
      </c>
      <c r="L108" s="15">
        <v>124</v>
      </c>
      <c r="M108" s="15">
        <v>150</v>
      </c>
      <c r="N108" s="174">
        <f t="shared" si="4"/>
        <v>1941</v>
      </c>
      <c r="O108" s="144">
        <f t="shared" si="3"/>
        <v>31</v>
      </c>
    </row>
    <row r="109" spans="1:15" x14ac:dyDescent="0.2">
      <c r="A109" s="152">
        <v>2014</v>
      </c>
      <c r="B109" s="15">
        <v>54</v>
      </c>
      <c r="C109" s="15">
        <v>0</v>
      </c>
      <c r="D109" s="15">
        <v>3</v>
      </c>
      <c r="E109" s="15">
        <v>49</v>
      </c>
      <c r="F109" s="15">
        <v>308</v>
      </c>
      <c r="G109" s="15">
        <v>283</v>
      </c>
      <c r="H109" s="15"/>
      <c r="I109" s="15">
        <v>195</v>
      </c>
      <c r="J109" s="15">
        <v>201</v>
      </c>
      <c r="K109" s="15">
        <v>258</v>
      </c>
      <c r="L109" s="15">
        <v>268</v>
      </c>
      <c r="M109" s="15">
        <v>161</v>
      </c>
      <c r="N109" s="174"/>
    </row>
    <row r="110" spans="1:15" ht="14.25" x14ac:dyDescent="0.2">
      <c r="A110" s="152">
        <v>2015</v>
      </c>
      <c r="B110" s="15">
        <v>3</v>
      </c>
      <c r="C110" s="15">
        <v>0</v>
      </c>
      <c r="D110" s="15">
        <v>4</v>
      </c>
      <c r="E110" s="15">
        <v>69</v>
      </c>
      <c r="F110" s="15">
        <v>134</v>
      </c>
      <c r="G110" s="15">
        <v>110</v>
      </c>
      <c r="H110" s="15">
        <v>136</v>
      </c>
      <c r="I110" s="15">
        <v>213</v>
      </c>
      <c r="J110" s="15">
        <v>328</v>
      </c>
      <c r="K110" s="15">
        <v>256</v>
      </c>
      <c r="L110" s="15">
        <v>183</v>
      </c>
      <c r="M110" s="15">
        <v>22</v>
      </c>
      <c r="N110" s="174">
        <f t="shared" si="4"/>
        <v>1458</v>
      </c>
      <c r="O110" s="144">
        <f>RANK(N110,N$5:N$122,0)</f>
        <v>44</v>
      </c>
    </row>
    <row r="111" spans="1:15" ht="14.25" x14ac:dyDescent="0.2">
      <c r="A111" s="138">
        <v>2016</v>
      </c>
      <c r="B111" s="15">
        <v>0</v>
      </c>
      <c r="C111" s="15">
        <v>1</v>
      </c>
      <c r="D111" s="15">
        <v>0</v>
      </c>
      <c r="E111" s="15">
        <v>115</v>
      </c>
      <c r="F111" s="15">
        <v>232</v>
      </c>
      <c r="G111" s="15">
        <v>274</v>
      </c>
      <c r="H111" s="15">
        <v>180</v>
      </c>
      <c r="I111" s="15">
        <v>176</v>
      </c>
      <c r="J111" s="15">
        <v>162</v>
      </c>
      <c r="K111" s="15">
        <v>259</v>
      </c>
      <c r="L111" s="15">
        <v>487</v>
      </c>
      <c r="M111" s="15">
        <v>91</v>
      </c>
      <c r="N111" s="174">
        <f t="shared" si="4"/>
        <v>1977</v>
      </c>
      <c r="O111" s="144">
        <f>RANK(N111,N$5:N$122,0)</f>
        <v>26</v>
      </c>
    </row>
    <row r="112" spans="1:15" ht="14.25" x14ac:dyDescent="0.2">
      <c r="A112" s="138">
        <v>2017</v>
      </c>
      <c r="B112" s="3">
        <v>5</v>
      </c>
      <c r="C112" s="15">
        <v>5</v>
      </c>
      <c r="D112" s="15">
        <v>5</v>
      </c>
      <c r="E112" s="15">
        <v>134</v>
      </c>
      <c r="F112" s="15">
        <v>319</v>
      </c>
      <c r="G112" s="15">
        <v>220</v>
      </c>
      <c r="H112" s="15">
        <v>178</v>
      </c>
      <c r="I112" s="15">
        <v>285</v>
      </c>
      <c r="J112" s="15">
        <v>169</v>
      </c>
      <c r="K112" s="15">
        <v>269</v>
      </c>
      <c r="L112" s="15">
        <v>332</v>
      </c>
      <c r="M112" s="15">
        <v>194</v>
      </c>
      <c r="N112" s="174">
        <f t="shared" si="4"/>
        <v>2115</v>
      </c>
      <c r="O112" s="144">
        <f>RANK(N112,N$5:N$122,0)</f>
        <v>17</v>
      </c>
    </row>
    <row r="113" spans="1:15" ht="14.25" x14ac:dyDescent="0.2">
      <c r="A113" s="138">
        <v>2018</v>
      </c>
      <c r="B113" s="3">
        <v>60</v>
      </c>
      <c r="C113" s="15">
        <v>0</v>
      </c>
      <c r="D113" s="15">
        <v>3</v>
      </c>
      <c r="E113" s="15">
        <v>152</v>
      </c>
      <c r="F113" s="15">
        <v>144</v>
      </c>
      <c r="G113" s="15">
        <v>456</v>
      </c>
      <c r="H113" s="15">
        <v>459</v>
      </c>
      <c r="I113" s="15">
        <v>278</v>
      </c>
      <c r="J113" s="15">
        <v>246</v>
      </c>
      <c r="K113" s="15">
        <v>305</v>
      </c>
      <c r="L113" s="15">
        <v>374</v>
      </c>
      <c r="M113" s="15">
        <v>57</v>
      </c>
      <c r="N113" s="174">
        <f t="shared" si="4"/>
        <v>2534</v>
      </c>
      <c r="O113" s="144">
        <f>RANK(N113,N$5:N$122,0)</f>
        <v>4</v>
      </c>
    </row>
    <row r="114" spans="1:15" ht="14.25" x14ac:dyDescent="0.2">
      <c r="A114" s="138">
        <v>2019</v>
      </c>
      <c r="B114" s="170">
        <v>0</v>
      </c>
      <c r="C114" s="15">
        <v>0</v>
      </c>
      <c r="D114" s="15">
        <v>0</v>
      </c>
      <c r="E114" s="15">
        <v>35</v>
      </c>
      <c r="F114" s="15">
        <v>127</v>
      </c>
      <c r="G114" s="15">
        <v>161</v>
      </c>
      <c r="H114" s="15">
        <v>292</v>
      </c>
      <c r="I114" s="15">
        <v>263</v>
      </c>
      <c r="J114" s="15">
        <v>275</v>
      </c>
      <c r="K114" s="15">
        <v>189</v>
      </c>
      <c r="L114" s="15">
        <v>357</v>
      </c>
      <c r="M114" s="15">
        <v>109</v>
      </c>
      <c r="N114" s="174">
        <f t="shared" si="4"/>
        <v>1808</v>
      </c>
      <c r="O114" s="144">
        <f>RANK(N114,N$5:N$122,0)</f>
        <v>32</v>
      </c>
    </row>
    <row r="115" spans="1:15" ht="14.25" x14ac:dyDescent="0.2">
      <c r="A115" s="138">
        <v>2020</v>
      </c>
      <c r="B115" s="3">
        <v>4</v>
      </c>
      <c r="C115" s="15">
        <v>7</v>
      </c>
      <c r="D115" s="15">
        <v>0</v>
      </c>
      <c r="E115" s="15">
        <v>210</v>
      </c>
      <c r="F115" s="15">
        <v>398</v>
      </c>
      <c r="G115" s="15">
        <v>205</v>
      </c>
      <c r="H115" s="15">
        <v>292</v>
      </c>
      <c r="I115" s="15">
        <v>173</v>
      </c>
      <c r="J115" s="15">
        <v>234</v>
      </c>
      <c r="K115" s="15">
        <v>230</v>
      </c>
      <c r="L115" s="15">
        <v>292</v>
      </c>
      <c r="M115" s="15">
        <v>88</v>
      </c>
      <c r="N115" s="174">
        <f t="shared" ref="N115" si="5">IF(COUNT(B115:M115)=12,SUM(B115:M115),"")</f>
        <v>2133</v>
      </c>
      <c r="O115" s="144">
        <f t="shared" ref="O115" si="6">RANK(N115,N$5:N$122,0)</f>
        <v>15</v>
      </c>
    </row>
    <row r="116" spans="1:15" ht="14.25" x14ac:dyDescent="0.2">
      <c r="A116" s="152">
        <v>2021</v>
      </c>
      <c r="B116" s="3">
        <v>42</v>
      </c>
      <c r="C116" s="3">
        <v>4</v>
      </c>
      <c r="D116" s="3">
        <v>42</v>
      </c>
      <c r="E116" s="3">
        <v>143</v>
      </c>
      <c r="F116" s="3">
        <v>259</v>
      </c>
      <c r="G116" s="3">
        <v>328</v>
      </c>
      <c r="H116" s="3">
        <v>281</v>
      </c>
      <c r="I116" s="3">
        <v>334</v>
      </c>
      <c r="J116" s="3">
        <v>273</v>
      </c>
      <c r="K116" s="3">
        <v>165</v>
      </c>
      <c r="L116" s="3">
        <v>193</v>
      </c>
      <c r="M116" s="3">
        <v>156</v>
      </c>
      <c r="N116" s="174">
        <f t="shared" ref="N116" si="7">IF(COUNT(B116:M116)=12,SUM(B116:M116),"")</f>
        <v>2220</v>
      </c>
      <c r="O116" s="144">
        <f t="shared" ref="O116" si="8">RANK(N116,N$5:N$122,0)</f>
        <v>9</v>
      </c>
    </row>
    <row r="117" spans="1:15" ht="14.25" x14ac:dyDescent="0.2">
      <c r="A117" s="138">
        <v>2022</v>
      </c>
      <c r="B117" s="3">
        <v>0</v>
      </c>
      <c r="C117" s="3">
        <v>6</v>
      </c>
      <c r="D117" s="3">
        <v>62</v>
      </c>
      <c r="E117" s="3">
        <v>235</v>
      </c>
      <c r="F117" s="3">
        <v>204</v>
      </c>
      <c r="G117" s="3">
        <v>309</v>
      </c>
      <c r="H117" s="3">
        <v>196</v>
      </c>
      <c r="I117" s="3">
        <v>344</v>
      </c>
      <c r="J117" s="3">
        <v>196</v>
      </c>
      <c r="K117" s="3">
        <v>251</v>
      </c>
      <c r="L117" s="3">
        <v>145</v>
      </c>
      <c r="M117" s="3">
        <v>15</v>
      </c>
      <c r="N117" s="174">
        <f t="shared" ref="N117:N118" si="9">IF(COUNT(B117:M117)=12,SUM(B117:M117),"")</f>
        <v>1963</v>
      </c>
      <c r="O117" s="144">
        <f t="shared" ref="O117:O118" si="10">RANK(N117,N$5:N$122,0)</f>
        <v>29</v>
      </c>
    </row>
    <row r="118" spans="1:15" ht="14.25" x14ac:dyDescent="0.2">
      <c r="A118" s="138">
        <v>2023</v>
      </c>
      <c r="B118" s="3">
        <v>117</v>
      </c>
      <c r="C118" s="3">
        <v>0</v>
      </c>
      <c r="D118" s="3">
        <v>5</v>
      </c>
      <c r="E118" s="3">
        <v>23</v>
      </c>
      <c r="F118" s="3">
        <v>149</v>
      </c>
      <c r="G118" s="3">
        <v>104</v>
      </c>
      <c r="H118" s="3">
        <v>267</v>
      </c>
      <c r="I118" s="3">
        <v>207</v>
      </c>
      <c r="J118" s="3">
        <v>202</v>
      </c>
      <c r="K118" s="3">
        <v>167</v>
      </c>
      <c r="L118" s="3">
        <v>269</v>
      </c>
      <c r="M118" s="3">
        <v>83</v>
      </c>
      <c r="N118" s="174">
        <f t="shared" si="9"/>
        <v>1593</v>
      </c>
      <c r="O118" s="144">
        <f t="shared" si="10"/>
        <v>42</v>
      </c>
    </row>
    <row r="119" spans="1:15" ht="14.25" x14ac:dyDescent="0.2">
      <c r="A119" s="138">
        <v>2024</v>
      </c>
      <c r="B119" s="3"/>
      <c r="C119" s="15"/>
      <c r="D119" s="15"/>
      <c r="E119" s="15"/>
      <c r="F119" s="15"/>
      <c r="G119" s="15"/>
      <c r="H119" s="15"/>
      <c r="I119" s="15"/>
      <c r="J119" s="15"/>
      <c r="K119" s="15"/>
      <c r="L119" s="15"/>
      <c r="M119" s="15"/>
      <c r="N119" s="174"/>
      <c r="O119" s="144"/>
    </row>
    <row r="120" spans="1:15" ht="14.25" x14ac:dyDescent="0.2">
      <c r="A120" s="138">
        <v>2025</v>
      </c>
      <c r="B120" s="3"/>
      <c r="C120" s="15"/>
      <c r="D120" s="15"/>
      <c r="E120" s="15"/>
      <c r="F120" s="15"/>
      <c r="G120" s="15"/>
      <c r="H120" s="15"/>
      <c r="I120" s="15"/>
      <c r="J120" s="15"/>
      <c r="K120" s="15"/>
      <c r="L120" s="15"/>
      <c r="M120" s="15"/>
      <c r="N120" s="174"/>
      <c r="O120" s="144"/>
    </row>
    <row r="121" spans="1:15" ht="14.25" x14ac:dyDescent="0.2">
      <c r="A121" s="138">
        <v>2026</v>
      </c>
      <c r="B121" s="3"/>
      <c r="C121" s="15"/>
      <c r="D121" s="15"/>
      <c r="E121" s="15"/>
      <c r="F121" s="15"/>
      <c r="G121" s="15"/>
      <c r="H121" s="15"/>
      <c r="I121" s="15"/>
      <c r="J121" s="15"/>
      <c r="K121" s="15"/>
      <c r="L121" s="15"/>
      <c r="M121" s="15"/>
      <c r="N121" s="174"/>
      <c r="O121" s="144"/>
    </row>
    <row r="122" spans="1:15" ht="13.5" thickBot="1" x14ac:dyDescent="0.25">
      <c r="A122" s="153"/>
      <c r="B122" s="98"/>
      <c r="C122" s="15"/>
      <c r="D122" s="15"/>
      <c r="E122" s="3"/>
      <c r="F122" s="15"/>
      <c r="G122" s="15"/>
      <c r="H122" s="15"/>
      <c r="I122" s="15"/>
      <c r="J122" s="15"/>
      <c r="K122" s="15"/>
      <c r="L122" s="15"/>
      <c r="M122" s="15"/>
      <c r="N122" s="175"/>
    </row>
    <row r="123" spans="1:15" x14ac:dyDescent="0.2">
      <c r="A123" s="147" t="s">
        <v>603</v>
      </c>
      <c r="B123" s="105">
        <f>AVERAGE(B5:B122)</f>
        <v>27.666583333333332</v>
      </c>
      <c r="C123" s="105">
        <f>AVERAGE(C5:C122)</f>
        <v>13.543916666666668</v>
      </c>
      <c r="D123" s="105">
        <f t="shared" ref="D123:N123" si="11">AVERAGE(D5:D122)</f>
        <v>18.7105</v>
      </c>
      <c r="E123" s="105">
        <f t="shared" si="11"/>
        <v>100.56320833333332</v>
      </c>
      <c r="F123" s="105">
        <f t="shared" si="11"/>
        <v>234.83716666666669</v>
      </c>
      <c r="G123" s="105">
        <f t="shared" si="11"/>
        <v>221.88783333333333</v>
      </c>
      <c r="H123" s="105">
        <f t="shared" si="11"/>
        <v>236.9504255319149</v>
      </c>
      <c r="I123" s="105">
        <f t="shared" si="11"/>
        <v>236.00579166666662</v>
      </c>
      <c r="J123" s="105">
        <f t="shared" si="11"/>
        <v>225.6288936170213</v>
      </c>
      <c r="K123" s="105">
        <f t="shared" si="11"/>
        <v>285.80272340425529</v>
      </c>
      <c r="L123" s="105">
        <f t="shared" si="11"/>
        <v>274.46165957446811</v>
      </c>
      <c r="M123" s="105">
        <f t="shared" si="11"/>
        <v>143.95217391304345</v>
      </c>
      <c r="N123" s="105">
        <f t="shared" si="11"/>
        <v>2012.4196444444449</v>
      </c>
    </row>
    <row r="124" spans="1:15" x14ac:dyDescent="0.2">
      <c r="A124" s="148" t="s">
        <v>604</v>
      </c>
      <c r="B124" s="3">
        <f>STDEV(B5:B122)</f>
        <v>35.047193920413022</v>
      </c>
      <c r="C124" s="3">
        <f>STDEV(C5:C122)</f>
        <v>20.384472333944125</v>
      </c>
      <c r="D124" s="3">
        <f t="shared" ref="D124:N124" si="12">STDEV(D5:D122)</f>
        <v>28.16890503691479</v>
      </c>
      <c r="E124" s="3">
        <f t="shared" si="12"/>
        <v>73.297357272309696</v>
      </c>
      <c r="F124" s="3">
        <f t="shared" si="12"/>
        <v>68.780907270170488</v>
      </c>
      <c r="G124" s="3">
        <f t="shared" si="12"/>
        <v>82.268919300457881</v>
      </c>
      <c r="H124" s="3">
        <f t="shared" si="12"/>
        <v>73.217331988178515</v>
      </c>
      <c r="I124" s="3">
        <f t="shared" si="12"/>
        <v>91.246276390352648</v>
      </c>
      <c r="J124" s="3">
        <f t="shared" si="12"/>
        <v>66.952815573238439</v>
      </c>
      <c r="K124" s="3">
        <f t="shared" si="12"/>
        <v>75.580258023220708</v>
      </c>
      <c r="L124" s="3">
        <f t="shared" si="12"/>
        <v>106.15738061078214</v>
      </c>
      <c r="M124" s="3">
        <f t="shared" si="12"/>
        <v>92.906578004001034</v>
      </c>
      <c r="N124" s="114">
        <f t="shared" si="12"/>
        <v>312.52963422959965</v>
      </c>
    </row>
    <row r="125" spans="1:15" x14ac:dyDescent="0.2">
      <c r="A125" s="148" t="s">
        <v>605</v>
      </c>
      <c r="B125" s="3">
        <f>B124/B123*100</f>
        <v>126.67698608880036</v>
      </c>
      <c r="C125" s="3">
        <f>C124/C123*100</f>
        <v>150.50648077385881</v>
      </c>
      <c r="D125" s="3">
        <f t="shared" ref="D125:N125" si="13">D124/D123*100</f>
        <v>150.55132164781696</v>
      </c>
      <c r="E125" s="3">
        <f t="shared" si="13"/>
        <v>72.886852445432666</v>
      </c>
      <c r="F125" s="3">
        <f t="shared" si="13"/>
        <v>29.288765592969234</v>
      </c>
      <c r="G125" s="3">
        <f t="shared" si="13"/>
        <v>37.07680500754114</v>
      </c>
      <c r="H125" s="3">
        <f t="shared" si="13"/>
        <v>30.899852500293086</v>
      </c>
      <c r="I125" s="3">
        <f t="shared" si="13"/>
        <v>38.662727616120719</v>
      </c>
      <c r="J125" s="3">
        <f t="shared" si="13"/>
        <v>29.673866010655097</v>
      </c>
      <c r="K125" s="3">
        <f t="shared" si="13"/>
        <v>26.444904766115819</v>
      </c>
      <c r="L125" s="3">
        <f t="shared" si="13"/>
        <v>38.678400755635984</v>
      </c>
      <c r="M125" s="3">
        <f t="shared" si="13"/>
        <v>64.539892297925761</v>
      </c>
      <c r="N125" s="114">
        <f t="shared" si="13"/>
        <v>15.530042905930665</v>
      </c>
    </row>
    <row r="126" spans="1:15" x14ac:dyDescent="0.2">
      <c r="A126" s="148" t="s">
        <v>606</v>
      </c>
      <c r="B126" s="3">
        <f>MIN(B5:B122)</f>
        <v>0</v>
      </c>
      <c r="C126" s="3">
        <f>MIN(C5:C122)</f>
        <v>0</v>
      </c>
      <c r="D126" s="3">
        <f t="shared" ref="D126:N126" si="14">MIN(D5:D122)</f>
        <v>0</v>
      </c>
      <c r="E126" s="3">
        <f t="shared" si="14"/>
        <v>11</v>
      </c>
      <c r="F126" s="3">
        <f t="shared" si="14"/>
        <v>111.25199999999998</v>
      </c>
      <c r="G126" s="3">
        <f t="shared" si="14"/>
        <v>63.5</v>
      </c>
      <c r="H126" s="3">
        <f t="shared" si="14"/>
        <v>122.17399999999999</v>
      </c>
      <c r="I126" s="3">
        <f t="shared" si="14"/>
        <v>86.614000000000019</v>
      </c>
      <c r="J126" s="3">
        <f t="shared" si="14"/>
        <v>111.25200000000001</v>
      </c>
      <c r="K126" s="3">
        <f t="shared" si="14"/>
        <v>139.69999999999996</v>
      </c>
      <c r="L126" s="3">
        <f t="shared" si="14"/>
        <v>124</v>
      </c>
      <c r="M126" s="3">
        <f t="shared" si="14"/>
        <v>5.08</v>
      </c>
      <c r="N126" s="114">
        <f t="shared" si="14"/>
        <v>1450.8480000000002</v>
      </c>
    </row>
    <row r="127" spans="1:15" x14ac:dyDescent="0.2">
      <c r="A127" s="148" t="s">
        <v>607</v>
      </c>
      <c r="B127" s="4">
        <f>MAX(B5:B122)</f>
        <v>154</v>
      </c>
      <c r="C127" s="4">
        <f>MAX(C5:C122)</f>
        <v>78.740000000000009</v>
      </c>
      <c r="D127" s="4">
        <f t="shared" ref="D127:N127" si="15">MAX(D5:D122)</f>
        <v>114.30000000000001</v>
      </c>
      <c r="E127" s="4">
        <f t="shared" si="15"/>
        <v>276.60600000000005</v>
      </c>
      <c r="F127" s="4">
        <f t="shared" si="15"/>
        <v>402</v>
      </c>
      <c r="G127" s="4">
        <f t="shared" si="15"/>
        <v>456</v>
      </c>
      <c r="H127" s="4">
        <f t="shared" si="15"/>
        <v>459</v>
      </c>
      <c r="I127" s="4">
        <f t="shared" si="15"/>
        <v>585.46999999999991</v>
      </c>
      <c r="J127" s="4">
        <f t="shared" si="15"/>
        <v>390.90600000000001</v>
      </c>
      <c r="K127" s="4">
        <f t="shared" si="15"/>
        <v>439.16600000000005</v>
      </c>
      <c r="L127" s="4">
        <f t="shared" si="15"/>
        <v>593</v>
      </c>
      <c r="M127" s="4">
        <f t="shared" si="15"/>
        <v>430.02200000000005</v>
      </c>
      <c r="N127" s="219">
        <f t="shared" si="15"/>
        <v>2757</v>
      </c>
    </row>
    <row r="128" spans="1:15" x14ac:dyDescent="0.2">
      <c r="A128" s="148" t="s">
        <v>608</v>
      </c>
      <c r="B128" s="4">
        <f>QUARTILE(B5:B122,1)</f>
        <v>2.54</v>
      </c>
      <c r="C128" s="4">
        <f>QUARTILE(C5:C122,1)</f>
        <v>0</v>
      </c>
      <c r="D128" s="4">
        <f t="shared" ref="D128:N128" si="16">QUARTILE(D5:D122,1)</f>
        <v>0</v>
      </c>
      <c r="E128" s="4">
        <f t="shared" si="16"/>
        <v>43.04</v>
      </c>
      <c r="F128" s="4">
        <f t="shared" si="16"/>
        <v>180.34000000000003</v>
      </c>
      <c r="G128" s="4">
        <f t="shared" si="16"/>
        <v>159.81450000000001</v>
      </c>
      <c r="H128" s="4">
        <f t="shared" si="16"/>
        <v>179.916</v>
      </c>
      <c r="I128" s="4">
        <f t="shared" si="16"/>
        <v>177.5</v>
      </c>
      <c r="J128" s="4">
        <f t="shared" si="16"/>
        <v>173.35499999999999</v>
      </c>
      <c r="K128" s="4">
        <f t="shared" si="16"/>
        <v>233.11</v>
      </c>
      <c r="L128" s="4">
        <f t="shared" si="16"/>
        <v>192.512</v>
      </c>
      <c r="M128" s="4">
        <f t="shared" si="16"/>
        <v>84.25</v>
      </c>
      <c r="N128" s="219">
        <f t="shared" si="16"/>
        <v>1781.048</v>
      </c>
    </row>
    <row r="129" spans="1:14" x14ac:dyDescent="0.2">
      <c r="A129" s="148" t="s">
        <v>609</v>
      </c>
      <c r="B129" s="4">
        <f>QUARTILE(B5:B122,2)</f>
        <v>10.16</v>
      </c>
      <c r="C129" s="4">
        <f>QUARTILE(C5:C122,2)</f>
        <v>5.5</v>
      </c>
      <c r="D129" s="4">
        <f t="shared" ref="D129:N129" si="17">QUARTILE(D5:D122,2)</f>
        <v>4</v>
      </c>
      <c r="E129" s="4">
        <f t="shared" si="17"/>
        <v>75.438000000000002</v>
      </c>
      <c r="F129" s="4">
        <f t="shared" si="17"/>
        <v>224.79000000000002</v>
      </c>
      <c r="G129" s="4">
        <f t="shared" si="17"/>
        <v>215.029</v>
      </c>
      <c r="H129" s="4">
        <f t="shared" si="17"/>
        <v>231.14</v>
      </c>
      <c r="I129" s="4">
        <f t="shared" si="17"/>
        <v>224.95</v>
      </c>
      <c r="J129" s="4">
        <f t="shared" si="17"/>
        <v>210.82000000000005</v>
      </c>
      <c r="K129" s="4">
        <f t="shared" si="17"/>
        <v>274.32</v>
      </c>
      <c r="L129" s="4">
        <f t="shared" si="17"/>
        <v>259.08000000000004</v>
      </c>
      <c r="M129" s="4">
        <f t="shared" si="17"/>
        <v>134.65100000000001</v>
      </c>
      <c r="N129" s="219">
        <f t="shared" si="17"/>
        <v>2048.2559999999999</v>
      </c>
    </row>
    <row r="130" spans="1:14" x14ac:dyDescent="0.2">
      <c r="A130" s="148" t="s">
        <v>610</v>
      </c>
      <c r="B130" s="4">
        <f>QUARTILE(B5:B122,3)</f>
        <v>47.497999999999998</v>
      </c>
      <c r="C130" s="4">
        <f>QUARTILE(C5:C122,3)</f>
        <v>15.176499999999999</v>
      </c>
      <c r="D130" s="4">
        <f t="shared" ref="D130:N130" si="18">QUARTILE(D5:D122,3)</f>
        <v>37.274499999999996</v>
      </c>
      <c r="E130" s="4">
        <f t="shared" si="18"/>
        <v>148.29949999999999</v>
      </c>
      <c r="F130" s="4">
        <f t="shared" si="18"/>
        <v>282.25749999999999</v>
      </c>
      <c r="G130" s="4">
        <f t="shared" si="18"/>
        <v>276.49</v>
      </c>
      <c r="H130" s="4">
        <f t="shared" si="18"/>
        <v>289.637</v>
      </c>
      <c r="I130" s="4">
        <f t="shared" si="18"/>
        <v>278.98500000000001</v>
      </c>
      <c r="J130" s="4">
        <f t="shared" si="18"/>
        <v>274.66000000000008</v>
      </c>
      <c r="K130" s="4">
        <f t="shared" si="18"/>
        <v>345.44</v>
      </c>
      <c r="L130" s="4">
        <f t="shared" si="18"/>
        <v>352.53</v>
      </c>
      <c r="M130" s="4">
        <f t="shared" si="18"/>
        <v>193.5</v>
      </c>
      <c r="N130" s="219">
        <f t="shared" si="18"/>
        <v>2159.0000000000005</v>
      </c>
    </row>
    <row r="131" spans="1:14" x14ac:dyDescent="0.2">
      <c r="A131" s="148" t="s">
        <v>611</v>
      </c>
      <c r="B131" s="208">
        <f>RANK(B118,B5:B122,0)</f>
        <v>2</v>
      </c>
      <c r="C131" s="208">
        <f t="shared" ref="C131:N131" si="19">RANK(C118,C5:C122,0)</f>
        <v>31</v>
      </c>
      <c r="D131" s="208">
        <f t="shared" si="19"/>
        <v>21</v>
      </c>
      <c r="E131" s="208">
        <f t="shared" si="19"/>
        <v>42</v>
      </c>
      <c r="F131" s="208">
        <f t="shared" si="19"/>
        <v>43</v>
      </c>
      <c r="G131" s="208">
        <f t="shared" si="19"/>
        <v>46</v>
      </c>
      <c r="H131" s="208">
        <f t="shared" si="19"/>
        <v>18</v>
      </c>
      <c r="I131" s="208">
        <f t="shared" si="19"/>
        <v>28</v>
      </c>
      <c r="J131" s="208">
        <f t="shared" si="19"/>
        <v>27</v>
      </c>
      <c r="K131" s="208">
        <f t="shared" si="19"/>
        <v>45</v>
      </c>
      <c r="L131" s="208">
        <f t="shared" si="19"/>
        <v>22</v>
      </c>
      <c r="M131" s="208">
        <f t="shared" si="19"/>
        <v>35</v>
      </c>
      <c r="N131" s="220">
        <f t="shared" si="19"/>
        <v>42</v>
      </c>
    </row>
    <row r="132" spans="1:14" x14ac:dyDescent="0.2">
      <c r="A132" s="148" t="s">
        <v>612</v>
      </c>
      <c r="B132" s="208">
        <f>COUNT(B5:B122)</f>
        <v>48</v>
      </c>
      <c r="C132" s="208">
        <f>COUNT(C5:C122)</f>
        <v>48</v>
      </c>
      <c r="D132" s="208">
        <f t="shared" ref="D132:N132" si="20">COUNT(D5:D122)</f>
        <v>48</v>
      </c>
      <c r="E132" s="208">
        <f t="shared" si="20"/>
        <v>48</v>
      </c>
      <c r="F132" s="208">
        <f t="shared" si="20"/>
        <v>48</v>
      </c>
      <c r="G132" s="208">
        <f t="shared" si="20"/>
        <v>48</v>
      </c>
      <c r="H132" s="208">
        <f t="shared" si="20"/>
        <v>47</v>
      </c>
      <c r="I132" s="208">
        <f t="shared" si="20"/>
        <v>48</v>
      </c>
      <c r="J132" s="208">
        <f t="shared" si="20"/>
        <v>47</v>
      </c>
      <c r="K132" s="208">
        <f t="shared" si="20"/>
        <v>47</v>
      </c>
      <c r="L132" s="208">
        <f t="shared" si="20"/>
        <v>47</v>
      </c>
      <c r="M132" s="208">
        <f t="shared" si="20"/>
        <v>46</v>
      </c>
      <c r="N132" s="220">
        <f t="shared" si="20"/>
        <v>45</v>
      </c>
    </row>
    <row r="133" spans="1:14" x14ac:dyDescent="0.2">
      <c r="A133" s="148" t="s">
        <v>614</v>
      </c>
      <c r="B133" s="4">
        <f>B118</f>
        <v>117</v>
      </c>
      <c r="C133" s="4">
        <f>B133+C118</f>
        <v>117</v>
      </c>
      <c r="D133" s="4">
        <f t="shared" ref="D133:M133" si="21">C133+D118</f>
        <v>122</v>
      </c>
      <c r="E133" s="4">
        <f t="shared" si="21"/>
        <v>145</v>
      </c>
      <c r="F133" s="4">
        <f t="shared" si="21"/>
        <v>294</v>
      </c>
      <c r="G133" s="4">
        <f t="shared" si="21"/>
        <v>398</v>
      </c>
      <c r="H133" s="4">
        <f t="shared" si="21"/>
        <v>665</v>
      </c>
      <c r="I133" s="4">
        <f t="shared" si="21"/>
        <v>872</v>
      </c>
      <c r="J133" s="4">
        <f t="shared" si="21"/>
        <v>1074</v>
      </c>
      <c r="K133" s="4">
        <f t="shared" si="21"/>
        <v>1241</v>
      </c>
      <c r="L133" s="4">
        <f t="shared" si="21"/>
        <v>1510</v>
      </c>
      <c r="M133" s="4">
        <f t="shared" si="21"/>
        <v>1593</v>
      </c>
      <c r="N133" s="4"/>
    </row>
    <row r="134" spans="1:14" x14ac:dyDescent="0.2">
      <c r="A134" s="148" t="s">
        <v>613</v>
      </c>
      <c r="B134" s="4">
        <f>B123</f>
        <v>27.666583333333332</v>
      </c>
      <c r="C134" s="4">
        <f>B134+C123</f>
        <v>41.210499999999996</v>
      </c>
      <c r="D134" s="4">
        <f t="shared" ref="D134:M134" si="22">C134+D123</f>
        <v>59.920999999999992</v>
      </c>
      <c r="E134" s="4">
        <f t="shared" si="22"/>
        <v>160.4842083333333</v>
      </c>
      <c r="F134" s="4">
        <f t="shared" si="22"/>
        <v>395.32137499999999</v>
      </c>
      <c r="G134" s="4">
        <f t="shared" si="22"/>
        <v>617.20920833333332</v>
      </c>
      <c r="H134" s="4">
        <f t="shared" si="22"/>
        <v>854.15963386524822</v>
      </c>
      <c r="I134" s="4">
        <f t="shared" si="22"/>
        <v>1090.1654255319149</v>
      </c>
      <c r="J134" s="4">
        <f t="shared" si="22"/>
        <v>1315.7943191489362</v>
      </c>
      <c r="K134" s="4">
        <f t="shared" si="22"/>
        <v>1601.5970425531914</v>
      </c>
      <c r="L134" s="4">
        <f t="shared" si="22"/>
        <v>1876.0587021276594</v>
      </c>
      <c r="M134" s="4">
        <f t="shared" si="22"/>
        <v>2020.0108760407029</v>
      </c>
      <c r="N134" s="5"/>
    </row>
    <row r="135" spans="1:14" x14ac:dyDescent="0.2">
      <c r="B135" s="8"/>
      <c r="C135" s="8"/>
      <c r="D135" s="8"/>
      <c r="E135" s="8"/>
      <c r="F135" s="8"/>
      <c r="G135" s="8"/>
      <c r="H135" s="8"/>
      <c r="I135" s="8"/>
      <c r="J135" s="8"/>
      <c r="K135" s="8"/>
      <c r="L135" s="8"/>
      <c r="M135" s="8"/>
    </row>
    <row r="136" spans="1:14" x14ac:dyDescent="0.2">
      <c r="B136" s="8"/>
      <c r="C136" s="8"/>
      <c r="D136" s="8"/>
      <c r="E136" s="8"/>
      <c r="F136" s="8"/>
      <c r="G136" s="8"/>
      <c r="H136" s="8"/>
      <c r="I136" s="8"/>
      <c r="J136" s="8"/>
      <c r="K136" s="8"/>
      <c r="L136" s="8"/>
      <c r="M136" s="8"/>
    </row>
    <row r="137" spans="1:14" x14ac:dyDescent="0.2">
      <c r="B137" s="8"/>
      <c r="C137" s="8"/>
      <c r="D137" s="8"/>
      <c r="E137" s="8"/>
      <c r="F137" s="8"/>
      <c r="G137" s="8"/>
      <c r="H137" s="8"/>
      <c r="I137" s="8"/>
      <c r="J137" s="8"/>
      <c r="K137" s="8"/>
      <c r="L137" s="8"/>
      <c r="M137" s="8"/>
    </row>
    <row r="138" spans="1:14" x14ac:dyDescent="0.2">
      <c r="B138" s="8"/>
      <c r="C138" s="8"/>
      <c r="D138" s="8"/>
      <c r="E138" s="8"/>
      <c r="F138" s="8"/>
      <c r="G138" s="8"/>
      <c r="H138" s="8"/>
      <c r="I138" s="8"/>
      <c r="J138" s="8"/>
      <c r="K138" s="8"/>
      <c r="L138" s="8"/>
      <c r="M138" s="8"/>
    </row>
    <row r="139" spans="1:14" x14ac:dyDescent="0.2">
      <c r="B139" s="8"/>
      <c r="C139" s="8"/>
      <c r="D139" s="8"/>
      <c r="E139" s="8"/>
      <c r="F139" s="8"/>
      <c r="G139" s="8"/>
      <c r="H139" s="8"/>
      <c r="I139" s="8"/>
      <c r="J139" s="8"/>
      <c r="K139" s="8"/>
      <c r="L139" s="8"/>
      <c r="M139" s="8"/>
    </row>
  </sheetData>
  <customSheetViews>
    <customSheetView guid="{5162BB63-DB3B-11D3-AA0A-00104B61DA78}" showRuler="0" topLeftCell="A98">
      <selection activeCell="A98" sqref="A1:IV65536"/>
      <pageMargins left="0.75" right="0.75" top="1" bottom="1" header="0.5" footer="0.5"/>
      <headerFooter alignWithMargins="0"/>
    </customSheetView>
  </customSheetViews>
  <mergeCells count="2">
    <mergeCell ref="A1:N1"/>
    <mergeCell ref="G2:H2"/>
  </mergeCells>
  <phoneticPr fontId="0" type="noConversion"/>
  <conditionalFormatting sqref="E122">
    <cfRule type="top10" dxfId="775" priority="111" bottom="1" rank="1"/>
    <cfRule type="top10" dxfId="774" priority="112" rank="1"/>
  </conditionalFormatting>
  <conditionalFormatting sqref="B5:B122">
    <cfRule type="top10" dxfId="773" priority="141" bottom="1" rank="1"/>
    <cfRule type="top10" dxfId="772" priority="142" rank="1"/>
  </conditionalFormatting>
  <conditionalFormatting sqref="C5:C122">
    <cfRule type="top10" dxfId="771" priority="25" bottom="1" rank="1"/>
    <cfRule type="top10" dxfId="770" priority="26" rank="1"/>
  </conditionalFormatting>
  <conditionalFormatting sqref="D5:D122">
    <cfRule type="top10" dxfId="769" priority="23" bottom="1" rank="1"/>
    <cfRule type="top10" dxfId="768" priority="24" rank="1"/>
  </conditionalFormatting>
  <conditionalFormatting sqref="E5:E121">
    <cfRule type="top10" dxfId="767" priority="21" bottom="1" rank="1"/>
    <cfRule type="top10" dxfId="766" priority="22" rank="1"/>
  </conditionalFormatting>
  <conditionalFormatting sqref="F5:F122">
    <cfRule type="top10" dxfId="765" priority="19" bottom="1" rank="1"/>
    <cfRule type="top10" dxfId="764" priority="20" rank="1"/>
  </conditionalFormatting>
  <conditionalFormatting sqref="G5:G122">
    <cfRule type="top10" dxfId="763" priority="17" bottom="1" rank="1"/>
    <cfRule type="top10" dxfId="762" priority="18" rank="1"/>
  </conditionalFormatting>
  <conditionalFormatting sqref="H5:H122">
    <cfRule type="top10" dxfId="761" priority="15" bottom="1" rank="1"/>
    <cfRule type="top10" dxfId="760" priority="16" rank="1"/>
  </conditionalFormatting>
  <conditionalFormatting sqref="I5:I122">
    <cfRule type="top10" dxfId="759" priority="13" bottom="1" rank="1"/>
    <cfRule type="top10" dxfId="758" priority="14" rank="1"/>
  </conditionalFormatting>
  <conditionalFormatting sqref="J5:J122">
    <cfRule type="top10" dxfId="757" priority="11" bottom="1" rank="1"/>
    <cfRule type="top10" dxfId="756" priority="12" rank="1"/>
  </conditionalFormatting>
  <conditionalFormatting sqref="K5:K122">
    <cfRule type="top10" dxfId="755" priority="9" bottom="1" rank="1"/>
    <cfRule type="top10" dxfId="754" priority="10" rank="1"/>
  </conditionalFormatting>
  <conditionalFormatting sqref="L5:L122">
    <cfRule type="top10" dxfId="753" priority="7" bottom="1" rank="1"/>
    <cfRule type="top10" dxfId="752" priority="8" rank="1"/>
  </conditionalFormatting>
  <conditionalFormatting sqref="M5:M122">
    <cfRule type="top10" dxfId="751" priority="5" bottom="1" rank="1"/>
    <cfRule type="top10" dxfId="750" priority="6" rank="1"/>
  </conditionalFormatting>
  <conditionalFormatting sqref="N5:N6">
    <cfRule type="top10" dxfId="749" priority="3" bottom="1" rank="1"/>
    <cfRule type="top10" dxfId="748" priority="4" rank="1"/>
  </conditionalFormatting>
  <pageMargins left="0.75" right="0.75" top="1" bottom="1" header="0.5" footer="0.5"/>
  <headerFooter alignWithMargins="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27"/>
  <dimension ref="A1:AJ137"/>
  <sheetViews>
    <sheetView zoomScale="75" zoomScaleNormal="75" workbookViewId="0">
      <pane xSplit="1" ySplit="4" topLeftCell="B84" activePane="bottomRight" state="frozen"/>
      <selection activeCell="C149" sqref="C149:O149"/>
      <selection pane="topRight" activeCell="C149" sqref="C149:O149"/>
      <selection pane="bottomLeft" activeCell="C149" sqref="C149:O149"/>
      <selection pane="bottomRight" activeCell="N120" sqref="N120:N121"/>
    </sheetView>
  </sheetViews>
  <sheetFormatPr defaultRowHeight="12.75" x14ac:dyDescent="0.2"/>
  <cols>
    <col min="1" max="1" width="9.85546875" style="139" bestFit="1" customWidth="1"/>
    <col min="2" max="13" width="7.7109375" customWidth="1"/>
    <col min="14" max="14" width="9.140625" style="103" bestFit="1" customWidth="1"/>
    <col min="16" max="36" width="9.140625" style="10"/>
  </cols>
  <sheetData>
    <row r="1" spans="1:27" ht="16.5" thickBot="1" x14ac:dyDescent="0.3">
      <c r="A1" s="243" t="s">
        <v>38</v>
      </c>
      <c r="B1" s="244"/>
      <c r="C1" s="244"/>
      <c r="D1" s="244"/>
      <c r="E1" s="245"/>
      <c r="F1" s="245"/>
      <c r="G1" s="245"/>
      <c r="H1" s="245"/>
      <c r="I1" s="245"/>
      <c r="J1" s="245"/>
      <c r="K1" s="245"/>
      <c r="L1" s="245"/>
      <c r="M1" s="245"/>
      <c r="N1" s="246"/>
    </row>
    <row r="2" spans="1:27" ht="13.5" thickBot="1" x14ac:dyDescent="0.25">
      <c r="A2" s="135" t="s">
        <v>151</v>
      </c>
      <c r="B2" s="40" t="s">
        <v>175</v>
      </c>
      <c r="C2" s="37" t="s">
        <v>488</v>
      </c>
      <c r="D2" s="38"/>
      <c r="E2" s="58"/>
      <c r="F2" s="68"/>
      <c r="G2" s="247" t="s">
        <v>80</v>
      </c>
      <c r="H2" s="247"/>
      <c r="I2" s="69"/>
      <c r="J2" s="69"/>
      <c r="K2" s="69"/>
      <c r="L2" s="69"/>
      <c r="M2" s="69"/>
      <c r="N2" s="165"/>
    </row>
    <row r="3" spans="1:27" ht="13.5" thickBot="1" x14ac:dyDescent="0.25">
      <c r="A3" s="136"/>
      <c r="B3" s="41" t="s">
        <v>176</v>
      </c>
      <c r="C3" s="36" t="s">
        <v>489</v>
      </c>
      <c r="D3" s="39"/>
      <c r="E3" s="41" t="s">
        <v>78</v>
      </c>
      <c r="F3" s="65">
        <v>110</v>
      </c>
      <c r="G3" s="17"/>
      <c r="H3" s="66" t="s">
        <v>81</v>
      </c>
      <c r="I3" s="67">
        <v>33.527999999999999</v>
      </c>
      <c r="J3" s="17"/>
      <c r="K3" s="17"/>
      <c r="L3" s="17"/>
      <c r="M3" s="17"/>
      <c r="N3" s="39"/>
    </row>
    <row r="4" spans="1:27" ht="15.75" thickBot="1" x14ac:dyDescent="0.3">
      <c r="A4" s="137"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c r="P4" s="23"/>
      <c r="Q4" s="23"/>
      <c r="R4" s="23"/>
      <c r="S4" s="23"/>
      <c r="T4" s="23"/>
      <c r="U4" s="23"/>
      <c r="V4" s="23"/>
      <c r="W4" s="23"/>
      <c r="X4" s="23"/>
      <c r="Y4" s="23"/>
      <c r="Z4" s="23"/>
      <c r="AA4" s="23"/>
    </row>
    <row r="5" spans="1:27" ht="14.25" x14ac:dyDescent="0.2">
      <c r="A5" s="138">
        <v>1907</v>
      </c>
      <c r="B5" s="15"/>
      <c r="C5" s="15"/>
      <c r="D5" s="15"/>
      <c r="E5" s="15"/>
      <c r="F5" s="15"/>
      <c r="G5" s="15"/>
      <c r="H5" s="15"/>
      <c r="I5" s="15"/>
      <c r="J5" s="15"/>
      <c r="K5" s="15"/>
      <c r="L5" s="15"/>
      <c r="M5" s="15">
        <v>116.84</v>
      </c>
      <c r="N5" s="173"/>
      <c r="O5" s="144"/>
    </row>
    <row r="6" spans="1:27" ht="14.25" x14ac:dyDescent="0.2">
      <c r="A6" s="138">
        <v>1908</v>
      </c>
      <c r="B6" s="15">
        <v>70.866</v>
      </c>
      <c r="C6" s="15">
        <v>35.052</v>
      </c>
      <c r="D6" s="15">
        <v>69.087999999999994</v>
      </c>
      <c r="E6" s="15">
        <v>92.201999999999998</v>
      </c>
      <c r="F6" s="15">
        <v>572.51599999999996</v>
      </c>
      <c r="G6" s="15">
        <v>367.79199999999997</v>
      </c>
      <c r="H6" s="15">
        <v>329.69200000000001</v>
      </c>
      <c r="I6" s="15">
        <v>403.35199999999998</v>
      </c>
      <c r="J6" s="15">
        <v>200.15199999999999</v>
      </c>
      <c r="K6" s="15">
        <v>343.66199999999998</v>
      </c>
      <c r="L6" s="15">
        <v>649.47799999999995</v>
      </c>
      <c r="M6" s="15">
        <v>161.036</v>
      </c>
      <c r="N6" s="174">
        <v>3294.8879999999999</v>
      </c>
      <c r="O6" s="144">
        <f t="shared" ref="O6:O37" si="0">RANK(N6,N$5:N$125,0)</f>
        <v>15</v>
      </c>
    </row>
    <row r="7" spans="1:27" ht="14.25" x14ac:dyDescent="0.2">
      <c r="A7" s="138">
        <v>1909</v>
      </c>
      <c r="B7" s="15">
        <v>201.67599999999999</v>
      </c>
      <c r="C7" s="15">
        <v>144.52600000000001</v>
      </c>
      <c r="D7" s="15">
        <v>123.19</v>
      </c>
      <c r="E7" s="15">
        <v>182.37200000000001</v>
      </c>
      <c r="F7" s="15">
        <v>235.96600000000001</v>
      </c>
      <c r="G7" s="15">
        <v>313.94400000000002</v>
      </c>
      <c r="H7" s="15">
        <v>397.00200000000001</v>
      </c>
      <c r="I7" s="15">
        <v>213.10600000000002</v>
      </c>
      <c r="J7" s="15">
        <v>250.69800000000001</v>
      </c>
      <c r="K7" s="15">
        <v>339.85199999999998</v>
      </c>
      <c r="L7" s="15">
        <v>882.14200000000005</v>
      </c>
      <c r="M7" s="15">
        <v>611.63199999999995</v>
      </c>
      <c r="N7" s="174">
        <v>3896.1060000000002</v>
      </c>
      <c r="O7" s="144">
        <f t="shared" si="0"/>
        <v>3</v>
      </c>
    </row>
    <row r="8" spans="1:27" ht="14.25" x14ac:dyDescent="0.2">
      <c r="A8" s="138">
        <v>1910</v>
      </c>
      <c r="B8" s="15">
        <v>108.96599999999999</v>
      </c>
      <c r="C8" s="15">
        <v>226.822</v>
      </c>
      <c r="D8" s="15">
        <v>243.078</v>
      </c>
      <c r="E8" s="15">
        <v>178.054</v>
      </c>
      <c r="F8" s="15">
        <v>300.73599999999999</v>
      </c>
      <c r="G8" s="15">
        <v>414.02</v>
      </c>
      <c r="H8" s="15">
        <v>504.69799999999998</v>
      </c>
      <c r="I8" s="15">
        <v>347.47199999999998</v>
      </c>
      <c r="J8" s="15">
        <v>564.38800000000003</v>
      </c>
      <c r="K8" s="15">
        <v>418.084</v>
      </c>
      <c r="L8" s="15">
        <v>650.24</v>
      </c>
      <c r="M8" s="15">
        <v>608.58399999999995</v>
      </c>
      <c r="N8" s="174">
        <v>4565.1419999999989</v>
      </c>
      <c r="O8" s="144">
        <f t="shared" si="0"/>
        <v>1</v>
      </c>
    </row>
    <row r="9" spans="1:27" ht="14.25" x14ac:dyDescent="0.2">
      <c r="A9" s="138">
        <v>1911</v>
      </c>
      <c r="B9" s="15">
        <v>22.606000000000002</v>
      </c>
      <c r="C9" s="15">
        <v>61.213999999999999</v>
      </c>
      <c r="D9" s="15">
        <v>35.814</v>
      </c>
      <c r="E9" s="15">
        <v>133.858</v>
      </c>
      <c r="F9" s="15">
        <v>500.38</v>
      </c>
      <c r="G9" s="15">
        <v>290.322</v>
      </c>
      <c r="H9" s="15">
        <v>268.73200000000003</v>
      </c>
      <c r="I9" s="15">
        <v>243.33199999999999</v>
      </c>
      <c r="J9" s="15">
        <v>284.226</v>
      </c>
      <c r="K9" s="15">
        <v>468.88400000000001</v>
      </c>
      <c r="L9" s="15">
        <v>509.27</v>
      </c>
      <c r="M9" s="15">
        <v>58.42</v>
      </c>
      <c r="N9" s="174">
        <v>2877.058</v>
      </c>
      <c r="O9" s="144">
        <f t="shared" si="0"/>
        <v>46</v>
      </c>
    </row>
    <row r="10" spans="1:27" ht="14.25" x14ac:dyDescent="0.2">
      <c r="A10" s="138">
        <v>1912</v>
      </c>
      <c r="B10" s="15">
        <v>54.356000000000002</v>
      </c>
      <c r="C10" s="15">
        <v>84.328000000000003</v>
      </c>
      <c r="D10" s="15">
        <v>6.0960000000000001</v>
      </c>
      <c r="E10" s="15">
        <v>32.765999999999998</v>
      </c>
      <c r="F10" s="15">
        <v>211.83600000000001</v>
      </c>
      <c r="G10" s="15">
        <v>343.154</v>
      </c>
      <c r="H10" s="15">
        <v>294.64</v>
      </c>
      <c r="I10" s="15">
        <v>207.01</v>
      </c>
      <c r="J10" s="15">
        <v>238.506</v>
      </c>
      <c r="K10" s="15">
        <v>537.71799999999996</v>
      </c>
      <c r="L10" s="15">
        <v>415.29</v>
      </c>
      <c r="M10" s="15">
        <v>133.096</v>
      </c>
      <c r="N10" s="174">
        <v>2558.7959999999998</v>
      </c>
      <c r="O10" s="144">
        <f t="shared" si="0"/>
        <v>70</v>
      </c>
    </row>
    <row r="11" spans="1:27" ht="14.25" x14ac:dyDescent="0.2">
      <c r="A11" s="138">
        <v>1913</v>
      </c>
      <c r="B11" s="15">
        <v>90.677999999999997</v>
      </c>
      <c r="C11" s="15">
        <v>64.007999999999996</v>
      </c>
      <c r="D11" s="15">
        <v>15.24</v>
      </c>
      <c r="E11" s="15">
        <v>89.915999999999997</v>
      </c>
      <c r="F11" s="15">
        <v>413.76600000000002</v>
      </c>
      <c r="G11" s="15">
        <v>272.03399999999999</v>
      </c>
      <c r="H11" s="15">
        <v>220.98</v>
      </c>
      <c r="I11" s="15">
        <v>264.66800000000001</v>
      </c>
      <c r="J11" s="15">
        <v>358.64800000000002</v>
      </c>
      <c r="K11" s="15">
        <v>378.46</v>
      </c>
      <c r="L11" s="15">
        <v>381.50799999999998</v>
      </c>
      <c r="M11" s="15">
        <v>182.626</v>
      </c>
      <c r="N11" s="174">
        <v>2732.5320000000002</v>
      </c>
      <c r="O11" s="144">
        <f t="shared" si="0"/>
        <v>59</v>
      </c>
    </row>
    <row r="12" spans="1:27" ht="14.25" x14ac:dyDescent="0.2">
      <c r="A12" s="138">
        <v>1914</v>
      </c>
      <c r="B12" s="15">
        <v>21.082000000000001</v>
      </c>
      <c r="C12" s="15">
        <v>39.369999999999997</v>
      </c>
      <c r="D12" s="15">
        <v>30.225999999999999</v>
      </c>
      <c r="E12" s="15">
        <v>112.776</v>
      </c>
      <c r="F12" s="15">
        <v>290.06799999999998</v>
      </c>
      <c r="G12" s="15">
        <v>369.57</v>
      </c>
      <c r="H12" s="15">
        <v>89.915999999999997</v>
      </c>
      <c r="I12" s="15">
        <v>427.99</v>
      </c>
      <c r="J12" s="15">
        <v>390.65199999999999</v>
      </c>
      <c r="K12" s="15">
        <v>461.51799999999997</v>
      </c>
      <c r="L12" s="15">
        <v>363.72800000000001</v>
      </c>
      <c r="M12" s="15">
        <v>127.508</v>
      </c>
      <c r="N12" s="174">
        <v>2724.404</v>
      </c>
      <c r="O12" s="144">
        <f t="shared" si="0"/>
        <v>60</v>
      </c>
    </row>
    <row r="13" spans="1:27" ht="14.25" x14ac:dyDescent="0.2">
      <c r="A13" s="138">
        <v>1915</v>
      </c>
      <c r="B13" s="15">
        <v>64.516000000000005</v>
      </c>
      <c r="C13" s="15">
        <v>166.87799999999999</v>
      </c>
      <c r="D13" s="15">
        <v>19.303999999999998</v>
      </c>
      <c r="E13" s="15">
        <v>309.62599999999998</v>
      </c>
      <c r="F13" s="15">
        <v>283.71800000000002</v>
      </c>
      <c r="G13" s="15">
        <v>264.16000000000003</v>
      </c>
      <c r="H13" s="15">
        <v>399.54199999999997</v>
      </c>
      <c r="I13" s="15">
        <v>316.738</v>
      </c>
      <c r="J13" s="15">
        <v>377.69799999999998</v>
      </c>
      <c r="K13" s="15">
        <v>451.61200000000002</v>
      </c>
      <c r="L13" s="15">
        <v>616.45799999999997</v>
      </c>
      <c r="M13" s="15">
        <v>258.06400000000002</v>
      </c>
      <c r="N13" s="174">
        <v>3528.3139999999999</v>
      </c>
      <c r="O13" s="144">
        <f t="shared" si="0"/>
        <v>9</v>
      </c>
    </row>
    <row r="14" spans="1:27" ht="14.25" x14ac:dyDescent="0.2">
      <c r="A14" s="138">
        <v>1916</v>
      </c>
      <c r="B14" s="15">
        <v>19.05</v>
      </c>
      <c r="C14" s="15">
        <v>66.040000000000006</v>
      </c>
      <c r="D14" s="15">
        <v>67.563999999999993</v>
      </c>
      <c r="E14" s="15">
        <v>120.142</v>
      </c>
      <c r="F14" s="15">
        <v>213.614</v>
      </c>
      <c r="G14" s="15">
        <v>299.97399999999999</v>
      </c>
      <c r="H14" s="15">
        <v>244.85599999999999</v>
      </c>
      <c r="I14" s="15">
        <v>266.7</v>
      </c>
      <c r="J14" s="15">
        <v>250.952</v>
      </c>
      <c r="K14" s="15">
        <v>439.166</v>
      </c>
      <c r="L14" s="15">
        <v>467.86799999999999</v>
      </c>
      <c r="M14" s="15">
        <v>164.846</v>
      </c>
      <c r="N14" s="174">
        <v>2620.7719999999999</v>
      </c>
      <c r="O14" s="144">
        <f t="shared" si="0"/>
        <v>64</v>
      </c>
    </row>
    <row r="15" spans="1:27" ht="14.25" x14ac:dyDescent="0.2">
      <c r="A15" s="138">
        <v>1917</v>
      </c>
      <c r="B15" s="15">
        <v>17.271999999999998</v>
      </c>
      <c r="C15" s="15">
        <v>13.97</v>
      </c>
      <c r="D15" s="15">
        <v>19.05</v>
      </c>
      <c r="E15" s="15">
        <v>96.774000000000001</v>
      </c>
      <c r="F15" s="15">
        <v>285.49599999999998</v>
      </c>
      <c r="G15" s="15">
        <v>368.3</v>
      </c>
      <c r="H15" s="15">
        <v>353.822</v>
      </c>
      <c r="I15" s="15">
        <v>325.88200000000001</v>
      </c>
      <c r="J15" s="15">
        <v>358.14</v>
      </c>
      <c r="K15" s="15">
        <v>255.01599999999999</v>
      </c>
      <c r="L15" s="15">
        <v>686.81600000000003</v>
      </c>
      <c r="M15" s="15">
        <v>253.238</v>
      </c>
      <c r="N15" s="174">
        <v>3033.7760000000003</v>
      </c>
      <c r="O15" s="144">
        <f t="shared" si="0"/>
        <v>33</v>
      </c>
    </row>
    <row r="16" spans="1:27" ht="14.25" x14ac:dyDescent="0.2">
      <c r="A16" s="138">
        <v>1918</v>
      </c>
      <c r="B16" s="15">
        <v>99.567999999999998</v>
      </c>
      <c r="C16" s="15">
        <v>19.303999999999998</v>
      </c>
      <c r="D16" s="15">
        <v>34.036000000000001</v>
      </c>
      <c r="E16" s="15">
        <v>106.68</v>
      </c>
      <c r="F16" s="15">
        <v>368.55399999999997</v>
      </c>
      <c r="G16" s="15">
        <v>239.52199999999999</v>
      </c>
      <c r="H16" s="15">
        <v>198.88200000000001</v>
      </c>
      <c r="I16" s="15">
        <v>300.22800000000001</v>
      </c>
      <c r="J16" s="15">
        <v>307.33999999999997</v>
      </c>
      <c r="K16" s="15">
        <v>598.678</v>
      </c>
      <c r="L16" s="15">
        <v>390.39800000000002</v>
      </c>
      <c r="M16" s="15">
        <v>26.416</v>
      </c>
      <c r="N16" s="174">
        <v>2689.6060000000002</v>
      </c>
      <c r="O16" s="144">
        <f t="shared" si="0"/>
        <v>61</v>
      </c>
    </row>
    <row r="17" spans="1:15" ht="14.25" x14ac:dyDescent="0.2">
      <c r="A17" s="138">
        <v>1919</v>
      </c>
      <c r="B17" s="15">
        <v>102.36200000000001</v>
      </c>
      <c r="C17" s="15">
        <v>29.21</v>
      </c>
      <c r="D17" s="15">
        <v>14.986000000000001</v>
      </c>
      <c r="E17" s="15">
        <v>296.16399999999999</v>
      </c>
      <c r="F17" s="15">
        <v>132.08000000000001</v>
      </c>
      <c r="G17" s="15">
        <v>207.26400000000001</v>
      </c>
      <c r="H17" s="15">
        <v>237.99799999999999</v>
      </c>
      <c r="I17" s="15">
        <v>258.31799999999998</v>
      </c>
      <c r="J17" s="15">
        <v>393.19200000000001</v>
      </c>
      <c r="K17" s="15">
        <v>402.33600000000001</v>
      </c>
      <c r="L17" s="15">
        <v>230.886</v>
      </c>
      <c r="M17" s="15">
        <v>196.34200000000001</v>
      </c>
      <c r="N17" s="174">
        <v>2501.1379999999999</v>
      </c>
      <c r="O17" s="144">
        <f t="shared" si="0"/>
        <v>76</v>
      </c>
    </row>
    <row r="18" spans="1:15" ht="14.25" x14ac:dyDescent="0.2">
      <c r="A18" s="138">
        <v>1920</v>
      </c>
      <c r="B18" s="15">
        <v>9.3979999999999997</v>
      </c>
      <c r="C18" s="15">
        <v>18.033999999999999</v>
      </c>
      <c r="D18" s="15">
        <v>19.812000000000001</v>
      </c>
      <c r="E18" s="15">
        <v>2.032</v>
      </c>
      <c r="F18" s="15">
        <v>161.036</v>
      </c>
      <c r="G18" s="15">
        <v>199.64400000000001</v>
      </c>
      <c r="H18" s="15">
        <v>345.69400000000002</v>
      </c>
      <c r="I18" s="15">
        <v>362.45800000000003</v>
      </c>
      <c r="J18" s="15">
        <v>231.648</v>
      </c>
      <c r="K18" s="15">
        <v>464.82</v>
      </c>
      <c r="L18" s="15">
        <v>263.90600000000001</v>
      </c>
      <c r="M18" s="15">
        <v>84.328000000000003</v>
      </c>
      <c r="N18" s="174">
        <v>2162.81</v>
      </c>
      <c r="O18" s="144">
        <f t="shared" si="0"/>
        <v>100</v>
      </c>
    </row>
    <row r="19" spans="1:15" ht="14.25" x14ac:dyDescent="0.2">
      <c r="A19" s="138">
        <v>1921</v>
      </c>
      <c r="B19" s="15">
        <v>84.328000000000003</v>
      </c>
      <c r="C19" s="15">
        <v>74.421999999999997</v>
      </c>
      <c r="D19" s="15">
        <v>6.6040000000000001</v>
      </c>
      <c r="E19" s="15">
        <v>168.40199999999999</v>
      </c>
      <c r="F19" s="15">
        <v>247.904</v>
      </c>
      <c r="G19" s="15">
        <v>386.84199999999998</v>
      </c>
      <c r="H19" s="15">
        <v>393.7</v>
      </c>
      <c r="I19" s="15">
        <v>391.41399999999999</v>
      </c>
      <c r="J19" s="15">
        <v>398.52600000000001</v>
      </c>
      <c r="K19" s="15">
        <v>235.71199999999999</v>
      </c>
      <c r="L19" s="15">
        <v>565.404</v>
      </c>
      <c r="M19" s="15">
        <v>225.298</v>
      </c>
      <c r="N19" s="174">
        <v>3178.5559999999996</v>
      </c>
      <c r="O19" s="144">
        <f t="shared" si="0"/>
        <v>23</v>
      </c>
    </row>
    <row r="20" spans="1:15" ht="14.25" x14ac:dyDescent="0.2">
      <c r="A20" s="138">
        <v>1922</v>
      </c>
      <c r="B20" s="15">
        <v>169.92599999999999</v>
      </c>
      <c r="C20" s="15">
        <v>34.29</v>
      </c>
      <c r="D20" s="15">
        <v>5.3339999999999996</v>
      </c>
      <c r="E20" s="15">
        <v>35.814</v>
      </c>
      <c r="F20" s="15">
        <v>312.166</v>
      </c>
      <c r="G20" s="15">
        <v>253.49199999999999</v>
      </c>
      <c r="H20" s="15">
        <v>143.76400000000001</v>
      </c>
      <c r="I20" s="15">
        <v>176.53</v>
      </c>
      <c r="J20" s="15">
        <v>350.012</v>
      </c>
      <c r="K20" s="15">
        <v>420.87799999999999</v>
      </c>
      <c r="L20" s="15">
        <v>274.32</v>
      </c>
      <c r="M20" s="15">
        <v>145.79599999999999</v>
      </c>
      <c r="N20" s="174">
        <v>2322.3219999999997</v>
      </c>
      <c r="O20" s="144">
        <f t="shared" si="0"/>
        <v>85</v>
      </c>
    </row>
    <row r="21" spans="1:15" ht="14.25" x14ac:dyDescent="0.2">
      <c r="A21" s="138">
        <v>1923</v>
      </c>
      <c r="B21" s="15">
        <v>22.352</v>
      </c>
      <c r="C21" s="15">
        <v>11.938000000000001</v>
      </c>
      <c r="D21" s="15">
        <v>20.32</v>
      </c>
      <c r="E21" s="15">
        <v>39.116</v>
      </c>
      <c r="F21" s="15">
        <v>231.90199999999999</v>
      </c>
      <c r="G21" s="15">
        <v>262.12799999999999</v>
      </c>
      <c r="H21" s="15">
        <v>173.482</v>
      </c>
      <c r="I21" s="15">
        <v>356.61599999999999</v>
      </c>
      <c r="J21" s="15">
        <v>245.87200000000001</v>
      </c>
      <c r="K21" s="15">
        <v>1072.3879999999999</v>
      </c>
      <c r="L21" s="15">
        <v>553.46600000000001</v>
      </c>
      <c r="M21" s="15">
        <v>55.118000000000002</v>
      </c>
      <c r="N21" s="174">
        <v>3044.6979999999994</v>
      </c>
      <c r="O21" s="144">
        <f t="shared" si="0"/>
        <v>31</v>
      </c>
    </row>
    <row r="22" spans="1:15" ht="14.25" x14ac:dyDescent="0.2">
      <c r="A22" s="138">
        <v>1924</v>
      </c>
      <c r="B22" s="15">
        <v>17.526</v>
      </c>
      <c r="C22" s="15">
        <v>117.85599999999999</v>
      </c>
      <c r="D22" s="15">
        <v>34.29</v>
      </c>
      <c r="E22" s="15">
        <v>316.738</v>
      </c>
      <c r="F22" s="15">
        <v>283.71800000000002</v>
      </c>
      <c r="G22" s="15">
        <v>346.202</v>
      </c>
      <c r="H22" s="15">
        <v>371.34800000000001</v>
      </c>
      <c r="I22" s="15">
        <v>225.04400000000001</v>
      </c>
      <c r="J22" s="15">
        <v>432.56200000000001</v>
      </c>
      <c r="K22" s="15">
        <v>376.428</v>
      </c>
      <c r="L22" s="15">
        <v>578.10400000000004</v>
      </c>
      <c r="M22" s="15">
        <v>190.24600000000001</v>
      </c>
      <c r="N22" s="174">
        <v>3290.0619999999999</v>
      </c>
      <c r="O22" s="144">
        <f t="shared" si="0"/>
        <v>16</v>
      </c>
    </row>
    <row r="23" spans="1:15" ht="14.25" x14ac:dyDescent="0.2">
      <c r="A23" s="138">
        <v>1925</v>
      </c>
      <c r="B23" s="15">
        <v>50.037999999999997</v>
      </c>
      <c r="C23" s="15">
        <v>44.704000000000001</v>
      </c>
      <c r="D23" s="15">
        <v>16.256</v>
      </c>
      <c r="E23" s="15">
        <v>101.6</v>
      </c>
      <c r="F23" s="15">
        <v>103.12399999999998</v>
      </c>
      <c r="G23" s="15">
        <v>258.31799999999998</v>
      </c>
      <c r="H23" s="15">
        <v>361.44200000000001</v>
      </c>
      <c r="I23" s="15">
        <v>184.15</v>
      </c>
      <c r="J23" s="15">
        <v>340.86799999999999</v>
      </c>
      <c r="K23" s="15">
        <v>595.12199999999996</v>
      </c>
      <c r="L23" s="15">
        <v>422.91</v>
      </c>
      <c r="M23" s="15">
        <v>106.42600000000002</v>
      </c>
      <c r="N23" s="174">
        <v>2584.9579999999996</v>
      </c>
      <c r="O23" s="144">
        <f t="shared" si="0"/>
        <v>69</v>
      </c>
    </row>
    <row r="24" spans="1:15" ht="14.25" x14ac:dyDescent="0.2">
      <c r="A24" s="138">
        <v>1926</v>
      </c>
      <c r="B24" s="15">
        <v>9.3979999999999997</v>
      </c>
      <c r="C24" s="15">
        <v>52.07</v>
      </c>
      <c r="D24" s="15">
        <v>27.431999999999999</v>
      </c>
      <c r="E24" s="15">
        <v>14.478</v>
      </c>
      <c r="F24" s="15">
        <v>264.66800000000001</v>
      </c>
      <c r="G24" s="15">
        <v>679.45</v>
      </c>
      <c r="H24" s="15">
        <v>462.53399999999999</v>
      </c>
      <c r="I24" s="15">
        <v>505.96800000000002</v>
      </c>
      <c r="J24" s="15">
        <v>210.05799999999999</v>
      </c>
      <c r="K24" s="15">
        <v>441.70600000000002</v>
      </c>
      <c r="L24" s="15">
        <v>681.22799999999995</v>
      </c>
      <c r="M24" s="15">
        <v>296.67200000000003</v>
      </c>
      <c r="N24" s="174">
        <v>3645.6620000000007</v>
      </c>
      <c r="O24" s="144">
        <f t="shared" si="0"/>
        <v>8</v>
      </c>
    </row>
    <row r="25" spans="1:15" ht="14.25" x14ac:dyDescent="0.2">
      <c r="A25" s="138">
        <v>1927</v>
      </c>
      <c r="B25" s="15">
        <v>103.12399999999998</v>
      </c>
      <c r="C25" s="15">
        <v>31.75</v>
      </c>
      <c r="D25" s="15">
        <v>97.028000000000006</v>
      </c>
      <c r="E25" s="15">
        <v>233.934</v>
      </c>
      <c r="F25" s="15">
        <v>446.024</v>
      </c>
      <c r="G25" s="15">
        <v>397.76400000000001</v>
      </c>
      <c r="H25" s="15">
        <v>445.00799999999998</v>
      </c>
      <c r="I25" s="15">
        <v>419.35400000000004</v>
      </c>
      <c r="J25" s="15">
        <v>315.72199999999998</v>
      </c>
      <c r="K25" s="15">
        <v>308.35599999999999</v>
      </c>
      <c r="L25" s="15">
        <v>645.41399999999999</v>
      </c>
      <c r="M25" s="15">
        <v>297.18</v>
      </c>
      <c r="N25" s="174">
        <v>3740.657999999999</v>
      </c>
      <c r="O25" s="144">
        <f t="shared" si="0"/>
        <v>6</v>
      </c>
    </row>
    <row r="26" spans="1:15" ht="14.25" x14ac:dyDescent="0.2">
      <c r="A26" s="138">
        <v>1928</v>
      </c>
      <c r="B26" s="15">
        <v>55.372</v>
      </c>
      <c r="C26" s="15">
        <v>43.688000000000002</v>
      </c>
      <c r="D26" s="15">
        <v>83.311999999999998</v>
      </c>
      <c r="E26" s="15">
        <v>22.352</v>
      </c>
      <c r="F26" s="15">
        <v>225.55199999999999</v>
      </c>
      <c r="G26" s="15">
        <v>353.06</v>
      </c>
      <c r="H26" s="15">
        <v>204.47</v>
      </c>
      <c r="I26" s="15">
        <v>560.32399999999996</v>
      </c>
      <c r="J26" s="15">
        <v>349.50400000000002</v>
      </c>
      <c r="K26" s="15">
        <v>341.37599999999998</v>
      </c>
      <c r="L26" s="15">
        <v>478.28199999999998</v>
      </c>
      <c r="M26" s="15">
        <v>382.524</v>
      </c>
      <c r="N26" s="174">
        <v>3099.8160000000003</v>
      </c>
      <c r="O26" s="144">
        <f t="shared" si="0"/>
        <v>27</v>
      </c>
    </row>
    <row r="27" spans="1:15" ht="14.25" x14ac:dyDescent="0.2">
      <c r="A27" s="138">
        <v>1929</v>
      </c>
      <c r="B27" s="15">
        <v>18.542000000000002</v>
      </c>
      <c r="C27" s="15">
        <v>15.494</v>
      </c>
      <c r="D27" s="15">
        <v>106.17199999999998</v>
      </c>
      <c r="E27" s="15">
        <v>66.293999999999997</v>
      </c>
      <c r="F27" s="15">
        <v>230.124</v>
      </c>
      <c r="G27" s="15">
        <v>370.33199999999999</v>
      </c>
      <c r="H27" s="15">
        <v>216.40799999999999</v>
      </c>
      <c r="I27" s="15">
        <v>519.68399999999997</v>
      </c>
      <c r="J27" s="15">
        <v>132.58799999999999</v>
      </c>
      <c r="K27" s="15">
        <v>393.44600000000003</v>
      </c>
      <c r="L27" s="15">
        <v>399.28800000000001</v>
      </c>
      <c r="M27" s="15">
        <v>152.4</v>
      </c>
      <c r="N27" s="174">
        <v>2620.7719999999999</v>
      </c>
      <c r="O27" s="144">
        <f t="shared" si="0"/>
        <v>64</v>
      </c>
    </row>
    <row r="28" spans="1:15" ht="14.25" x14ac:dyDescent="0.2">
      <c r="A28" s="138">
        <v>1930</v>
      </c>
      <c r="B28" s="15">
        <v>59.182000000000002</v>
      </c>
      <c r="C28" s="15">
        <v>15.494</v>
      </c>
      <c r="D28" s="15">
        <v>11.683999999999999</v>
      </c>
      <c r="E28" s="15">
        <v>108.20399999999999</v>
      </c>
      <c r="F28" s="15">
        <v>390.90600000000001</v>
      </c>
      <c r="G28" s="15">
        <v>165.35400000000001</v>
      </c>
      <c r="H28" s="15">
        <v>196.08799999999999</v>
      </c>
      <c r="I28" s="15">
        <v>197.10400000000001</v>
      </c>
      <c r="J28" s="15">
        <v>226.56800000000001</v>
      </c>
      <c r="K28" s="15">
        <v>142.24</v>
      </c>
      <c r="L28" s="15">
        <v>495.80799999999999</v>
      </c>
      <c r="M28" s="15">
        <v>207.01</v>
      </c>
      <c r="N28" s="174">
        <v>2215.6419999999998</v>
      </c>
      <c r="O28" s="144">
        <f t="shared" si="0"/>
        <v>94</v>
      </c>
    </row>
    <row r="29" spans="1:15" ht="14.25" x14ac:dyDescent="0.2">
      <c r="A29" s="138">
        <v>1931</v>
      </c>
      <c r="B29" s="15">
        <v>37.084000000000003</v>
      </c>
      <c r="C29" s="15">
        <v>35.052</v>
      </c>
      <c r="D29" s="15">
        <v>196.08799999999999</v>
      </c>
      <c r="E29" s="15">
        <v>100.33</v>
      </c>
      <c r="F29" s="15">
        <v>368.04599999999999</v>
      </c>
      <c r="G29" s="15">
        <v>351.79</v>
      </c>
      <c r="H29" s="15">
        <v>410.97199999999998</v>
      </c>
      <c r="I29" s="15">
        <v>257.30200000000002</v>
      </c>
      <c r="J29" s="15">
        <v>215.13800000000001</v>
      </c>
      <c r="K29" s="15">
        <v>293.87799999999999</v>
      </c>
      <c r="L29" s="15">
        <v>696.21400000000006</v>
      </c>
      <c r="M29" s="15">
        <v>34.29</v>
      </c>
      <c r="N29" s="174">
        <v>2996.1839999999997</v>
      </c>
      <c r="O29" s="144">
        <f t="shared" si="0"/>
        <v>36</v>
      </c>
    </row>
    <row r="30" spans="1:15" ht="14.25" x14ac:dyDescent="0.2">
      <c r="A30" s="138">
        <v>1932</v>
      </c>
      <c r="B30" s="15">
        <v>37.845999999999997</v>
      </c>
      <c r="C30" s="15">
        <v>23.114000000000001</v>
      </c>
      <c r="D30" s="15">
        <v>58.165999999999997</v>
      </c>
      <c r="E30" s="15">
        <v>63.753999999999998</v>
      </c>
      <c r="F30" s="15">
        <v>319.53199999999998</v>
      </c>
      <c r="G30" s="15">
        <v>306.32400000000001</v>
      </c>
      <c r="H30" s="15">
        <v>314.95999999999998</v>
      </c>
      <c r="I30" s="15">
        <v>250.19</v>
      </c>
      <c r="J30" s="15">
        <v>147.57400000000001</v>
      </c>
      <c r="K30" s="15">
        <v>326.89800000000002</v>
      </c>
      <c r="L30" s="15">
        <v>1008.126</v>
      </c>
      <c r="M30" s="15">
        <v>343.66199999999998</v>
      </c>
      <c r="N30" s="174">
        <v>3200.1460000000002</v>
      </c>
      <c r="O30" s="144">
        <f t="shared" si="0"/>
        <v>21</v>
      </c>
    </row>
    <row r="31" spans="1:15" ht="14.25" x14ac:dyDescent="0.2">
      <c r="A31" s="138">
        <v>1933</v>
      </c>
      <c r="B31" s="15">
        <v>30.988</v>
      </c>
      <c r="C31" s="15">
        <v>5.8419999999999996</v>
      </c>
      <c r="D31" s="15">
        <v>27.431999999999999</v>
      </c>
      <c r="E31" s="15">
        <v>1.016</v>
      </c>
      <c r="F31" s="15">
        <v>243.078</v>
      </c>
      <c r="G31" s="15">
        <v>325.37400000000002</v>
      </c>
      <c r="H31" s="15">
        <v>190.24600000000001</v>
      </c>
      <c r="I31" s="15">
        <v>214.63</v>
      </c>
      <c r="J31" s="15">
        <v>264.16000000000003</v>
      </c>
      <c r="K31" s="15">
        <v>211.328</v>
      </c>
      <c r="L31" s="15">
        <v>888.23800000000006</v>
      </c>
      <c r="M31" s="15">
        <v>440.43599999999998</v>
      </c>
      <c r="N31" s="174">
        <v>2842.7680000000005</v>
      </c>
      <c r="O31" s="144">
        <f t="shared" si="0"/>
        <v>50</v>
      </c>
    </row>
    <row r="32" spans="1:15" ht="14.25" x14ac:dyDescent="0.2">
      <c r="A32" s="138">
        <v>1934</v>
      </c>
      <c r="B32" s="15">
        <v>51.308</v>
      </c>
      <c r="C32" s="15">
        <v>24.384</v>
      </c>
      <c r="D32" s="15">
        <v>67.055999999999997</v>
      </c>
      <c r="E32" s="15">
        <v>197.358</v>
      </c>
      <c r="F32" s="15">
        <v>390.39800000000002</v>
      </c>
      <c r="G32" s="15">
        <v>154.94</v>
      </c>
      <c r="H32" s="15">
        <v>246.126</v>
      </c>
      <c r="I32" s="15">
        <v>414.02</v>
      </c>
      <c r="J32" s="15">
        <v>482.6</v>
      </c>
      <c r="K32" s="15">
        <v>421.38600000000002</v>
      </c>
      <c r="L32" s="15">
        <v>530.09799999999996</v>
      </c>
      <c r="M32" s="15">
        <v>434.34</v>
      </c>
      <c r="N32" s="174">
        <v>3414.0140000000001</v>
      </c>
      <c r="O32" s="144">
        <f t="shared" si="0"/>
        <v>10</v>
      </c>
    </row>
    <row r="33" spans="1:15" ht="14.25" x14ac:dyDescent="0.2">
      <c r="A33" s="138">
        <v>1935</v>
      </c>
      <c r="B33" s="15">
        <v>71.628</v>
      </c>
      <c r="C33" s="15">
        <v>84.328000000000003</v>
      </c>
      <c r="D33" s="15">
        <v>15.24</v>
      </c>
      <c r="E33" s="15">
        <v>108.96599999999999</v>
      </c>
      <c r="F33" s="15">
        <v>265.68400000000003</v>
      </c>
      <c r="G33" s="15">
        <v>237.744</v>
      </c>
      <c r="H33" s="15">
        <v>560.32399999999996</v>
      </c>
      <c r="I33" s="15">
        <v>339.59800000000001</v>
      </c>
      <c r="J33" s="15">
        <v>326.39</v>
      </c>
      <c r="K33" s="15">
        <v>256.54000000000002</v>
      </c>
      <c r="L33" s="15">
        <v>1054.0999999999999</v>
      </c>
      <c r="M33" s="15">
        <v>529.08199999999999</v>
      </c>
      <c r="N33" s="174">
        <v>3849.6239999999998</v>
      </c>
      <c r="O33" s="144">
        <f t="shared" si="0"/>
        <v>4</v>
      </c>
    </row>
    <row r="34" spans="1:15" ht="14.25" x14ac:dyDescent="0.2">
      <c r="A34" s="138">
        <v>1936</v>
      </c>
      <c r="B34" s="15">
        <v>33.527999999999999</v>
      </c>
      <c r="C34" s="15">
        <v>3.556</v>
      </c>
      <c r="D34" s="15">
        <v>25.908000000000001</v>
      </c>
      <c r="E34" s="15">
        <v>45.212000000000003</v>
      </c>
      <c r="F34" s="15">
        <v>246.38</v>
      </c>
      <c r="G34" s="15">
        <v>160.02000000000001</v>
      </c>
      <c r="H34" s="15">
        <v>225.55199999999999</v>
      </c>
      <c r="I34" s="15">
        <v>467.36</v>
      </c>
      <c r="J34" s="15">
        <v>341.88400000000001</v>
      </c>
      <c r="K34" s="15">
        <v>508</v>
      </c>
      <c r="L34" s="15">
        <v>355.6</v>
      </c>
      <c r="M34" s="15">
        <v>117.09399999999999</v>
      </c>
      <c r="N34" s="174">
        <v>2530.0940000000001</v>
      </c>
      <c r="O34" s="144">
        <f t="shared" si="0"/>
        <v>73</v>
      </c>
    </row>
    <row r="35" spans="1:15" ht="14.25" x14ac:dyDescent="0.2">
      <c r="A35" s="138">
        <v>1937</v>
      </c>
      <c r="B35" s="15">
        <v>78.739999999999995</v>
      </c>
      <c r="C35" s="15">
        <v>6.35</v>
      </c>
      <c r="D35" s="15">
        <v>14.478</v>
      </c>
      <c r="E35" s="15">
        <v>48.26</v>
      </c>
      <c r="F35" s="15">
        <v>338.83600000000001</v>
      </c>
      <c r="G35" s="15">
        <v>260.858</v>
      </c>
      <c r="H35" s="15">
        <v>271.01799999999997</v>
      </c>
      <c r="I35" s="15">
        <v>317.5</v>
      </c>
      <c r="J35" s="15">
        <v>325.12</v>
      </c>
      <c r="K35" s="15">
        <v>558.79999999999995</v>
      </c>
      <c r="L35" s="15">
        <v>539.75</v>
      </c>
      <c r="M35" s="15">
        <v>640.84199999999998</v>
      </c>
      <c r="N35" s="174">
        <v>3400.5520000000001</v>
      </c>
      <c r="O35" s="144">
        <f t="shared" si="0"/>
        <v>11</v>
      </c>
    </row>
    <row r="36" spans="1:15" ht="14.25" x14ac:dyDescent="0.2">
      <c r="A36" s="138">
        <v>1938</v>
      </c>
      <c r="B36" s="15">
        <v>36.576000000000001</v>
      </c>
      <c r="C36" s="15">
        <v>21.082000000000001</v>
      </c>
      <c r="D36" s="15">
        <v>30.48</v>
      </c>
      <c r="E36" s="15">
        <v>66.802000000000007</v>
      </c>
      <c r="F36" s="15">
        <v>377.19</v>
      </c>
      <c r="G36" s="15">
        <v>439.166</v>
      </c>
      <c r="H36" s="15">
        <v>390.90600000000001</v>
      </c>
      <c r="I36" s="15">
        <v>446.27800000000002</v>
      </c>
      <c r="J36" s="15">
        <v>263.14400000000001</v>
      </c>
      <c r="K36" s="15">
        <v>332.99400000000003</v>
      </c>
      <c r="L36" s="15">
        <v>282.95600000000002</v>
      </c>
      <c r="M36" s="15">
        <v>555.24400000000003</v>
      </c>
      <c r="N36" s="174">
        <v>3242.8180000000002</v>
      </c>
      <c r="O36" s="144">
        <f t="shared" si="0"/>
        <v>17</v>
      </c>
    </row>
    <row r="37" spans="1:15" ht="14.25" x14ac:dyDescent="0.2">
      <c r="A37" s="138">
        <v>1939</v>
      </c>
      <c r="B37" s="15">
        <v>8.89</v>
      </c>
      <c r="C37" s="15">
        <v>3.302</v>
      </c>
      <c r="D37" s="15">
        <v>10.16</v>
      </c>
      <c r="E37" s="15">
        <v>29.972000000000001</v>
      </c>
      <c r="F37" s="15">
        <v>118.872</v>
      </c>
      <c r="G37" s="15">
        <v>312.67399999999998</v>
      </c>
      <c r="H37" s="15">
        <v>272.79599999999999</v>
      </c>
      <c r="I37" s="15">
        <v>245.87200000000001</v>
      </c>
      <c r="J37" s="15">
        <v>415.036</v>
      </c>
      <c r="K37" s="15">
        <v>430.02199999999999</v>
      </c>
      <c r="L37" s="15">
        <v>829.05600000000004</v>
      </c>
      <c r="M37" s="15">
        <v>286.25799999999998</v>
      </c>
      <c r="N37" s="174">
        <v>2962.91</v>
      </c>
      <c r="O37" s="144">
        <f t="shared" si="0"/>
        <v>40</v>
      </c>
    </row>
    <row r="38" spans="1:15" ht="14.25" x14ac:dyDescent="0.2">
      <c r="A38" s="138">
        <v>1940</v>
      </c>
      <c r="B38" s="15">
        <v>122.428</v>
      </c>
      <c r="C38" s="15">
        <v>56.387999999999998</v>
      </c>
      <c r="D38" s="15">
        <v>36.83</v>
      </c>
      <c r="E38" s="15">
        <v>15.494</v>
      </c>
      <c r="F38" s="15">
        <v>183.642</v>
      </c>
      <c r="G38" s="15">
        <v>238.506</v>
      </c>
      <c r="H38" s="15">
        <v>249.68199999999999</v>
      </c>
      <c r="I38" s="15">
        <v>458.47</v>
      </c>
      <c r="J38" s="15">
        <v>278.63799999999998</v>
      </c>
      <c r="K38" s="15">
        <v>372.61799999999999</v>
      </c>
      <c r="L38" s="15">
        <v>455.93</v>
      </c>
      <c r="M38" s="15">
        <v>84.835999999999999</v>
      </c>
      <c r="N38" s="174">
        <v>2553.4619999999995</v>
      </c>
      <c r="O38" s="144">
        <f t="shared" ref="O38:O57" si="1">RANK(N38,N$5:N$125,0)</f>
        <v>71</v>
      </c>
    </row>
    <row r="39" spans="1:15" ht="14.25" x14ac:dyDescent="0.2">
      <c r="A39" s="138">
        <v>1941</v>
      </c>
      <c r="B39" s="15">
        <v>65.786000000000001</v>
      </c>
      <c r="C39" s="15">
        <v>73.66</v>
      </c>
      <c r="D39" s="15">
        <v>56.134</v>
      </c>
      <c r="E39" s="15">
        <v>86.867999999999995</v>
      </c>
      <c r="F39" s="15">
        <v>188.976</v>
      </c>
      <c r="G39" s="15">
        <v>338.58199999999999</v>
      </c>
      <c r="H39" s="15">
        <v>319.024</v>
      </c>
      <c r="I39" s="15">
        <v>386.08</v>
      </c>
      <c r="J39" s="15">
        <v>372.87200000000001</v>
      </c>
      <c r="K39" s="15">
        <v>603.50400000000002</v>
      </c>
      <c r="L39" s="15">
        <v>421.89400000000001</v>
      </c>
      <c r="M39" s="15">
        <v>75.945999999999998</v>
      </c>
      <c r="N39" s="174">
        <v>2989.326</v>
      </c>
      <c r="O39" s="144">
        <f t="shared" si="1"/>
        <v>37</v>
      </c>
    </row>
    <row r="40" spans="1:15" ht="14.25" x14ac:dyDescent="0.2">
      <c r="A40" s="138">
        <v>1942</v>
      </c>
      <c r="B40" s="15">
        <v>65.531999999999996</v>
      </c>
      <c r="C40" s="15">
        <v>28.702000000000002</v>
      </c>
      <c r="D40" s="15">
        <v>120.65</v>
      </c>
      <c r="E40" s="15">
        <v>160.02000000000001</v>
      </c>
      <c r="F40" s="15">
        <v>306.32400000000001</v>
      </c>
      <c r="G40" s="15">
        <v>342.13799999999998</v>
      </c>
      <c r="H40" s="15">
        <v>276.09800000000001</v>
      </c>
      <c r="I40" s="15">
        <v>212.59799999999998</v>
      </c>
      <c r="J40" s="15">
        <v>356.36200000000002</v>
      </c>
      <c r="K40" s="15">
        <v>585.97799999999995</v>
      </c>
      <c r="L40" s="15">
        <v>249.17400000000001</v>
      </c>
      <c r="M40" s="15">
        <v>660.4</v>
      </c>
      <c r="N40" s="174">
        <v>3363.9760000000001</v>
      </c>
      <c r="O40" s="144">
        <f t="shared" si="1"/>
        <v>13</v>
      </c>
    </row>
    <row r="41" spans="1:15" ht="14.25" x14ac:dyDescent="0.2">
      <c r="A41" s="138">
        <v>1943</v>
      </c>
      <c r="B41" s="15">
        <v>28.448</v>
      </c>
      <c r="C41" s="15">
        <v>61.213999999999999</v>
      </c>
      <c r="D41" s="15">
        <v>47.244</v>
      </c>
      <c r="E41" s="15">
        <v>17.271999999999998</v>
      </c>
      <c r="F41" s="15">
        <v>521.20799999999997</v>
      </c>
      <c r="G41" s="15">
        <v>391.66800000000001</v>
      </c>
      <c r="H41" s="15">
        <v>165.1</v>
      </c>
      <c r="I41" s="15">
        <v>271.27199999999999</v>
      </c>
      <c r="J41" s="15">
        <v>340.36</v>
      </c>
      <c r="K41" s="15">
        <v>318.00799999999998</v>
      </c>
      <c r="L41" s="15">
        <v>484.63200000000001</v>
      </c>
      <c r="M41" s="15">
        <v>311.14999999999998</v>
      </c>
      <c r="N41" s="174">
        <v>2957.576</v>
      </c>
      <c r="O41" s="144">
        <f t="shared" si="1"/>
        <v>42</v>
      </c>
    </row>
    <row r="42" spans="1:15" ht="14.25" x14ac:dyDescent="0.2">
      <c r="A42" s="138">
        <v>1944</v>
      </c>
      <c r="B42" s="15">
        <v>50.8</v>
      </c>
      <c r="C42" s="15">
        <v>37.845999999999997</v>
      </c>
      <c r="D42" s="15">
        <v>7.62</v>
      </c>
      <c r="E42" s="15">
        <v>184.15</v>
      </c>
      <c r="F42" s="15">
        <v>371.09399999999999</v>
      </c>
      <c r="G42" s="15">
        <v>277.62200000000001</v>
      </c>
      <c r="H42" s="15">
        <v>243.33199999999999</v>
      </c>
      <c r="I42" s="15">
        <v>541.02</v>
      </c>
      <c r="J42" s="15">
        <v>149.86000000000001</v>
      </c>
      <c r="K42" s="15">
        <v>590.29600000000005</v>
      </c>
      <c r="L42" s="15">
        <v>280.67</v>
      </c>
      <c r="M42" s="15">
        <v>398.01799999999997</v>
      </c>
      <c r="N42" s="174">
        <v>3132.3280000000004</v>
      </c>
      <c r="O42" s="144">
        <f t="shared" si="1"/>
        <v>25</v>
      </c>
    </row>
    <row r="43" spans="1:15" ht="14.25" x14ac:dyDescent="0.2">
      <c r="A43" s="138">
        <v>1945</v>
      </c>
      <c r="B43" s="15">
        <v>55.88</v>
      </c>
      <c r="C43" s="15">
        <v>7.8739999999999997</v>
      </c>
      <c r="D43" s="15">
        <v>16.763999999999999</v>
      </c>
      <c r="E43" s="15">
        <v>29.718</v>
      </c>
      <c r="F43" s="15">
        <v>298.45</v>
      </c>
      <c r="G43" s="15">
        <v>184.65799999999999</v>
      </c>
      <c r="H43" s="15">
        <v>163.322</v>
      </c>
      <c r="I43" s="15">
        <v>306.83199999999999</v>
      </c>
      <c r="J43" s="15">
        <v>300.48200000000003</v>
      </c>
      <c r="K43" s="15">
        <v>299.97399999999999</v>
      </c>
      <c r="L43" s="15">
        <v>588.01</v>
      </c>
      <c r="M43" s="15">
        <v>710.94600000000003</v>
      </c>
      <c r="N43" s="174">
        <v>2962.91</v>
      </c>
      <c r="O43" s="144">
        <f t="shared" si="1"/>
        <v>40</v>
      </c>
    </row>
    <row r="44" spans="1:15" ht="14.25" x14ac:dyDescent="0.2">
      <c r="A44" s="138">
        <v>1946</v>
      </c>
      <c r="B44" s="15">
        <v>17.271999999999998</v>
      </c>
      <c r="C44" s="15">
        <v>27.686</v>
      </c>
      <c r="D44" s="15">
        <v>48.514000000000003</v>
      </c>
      <c r="E44" s="15">
        <v>21.844000000000001</v>
      </c>
      <c r="F44" s="15">
        <v>335.53399999999999</v>
      </c>
      <c r="G44" s="15">
        <v>96.012</v>
      </c>
      <c r="H44" s="15">
        <v>326.64400000000001</v>
      </c>
      <c r="I44" s="15">
        <v>234.95</v>
      </c>
      <c r="J44" s="15">
        <v>296.41800000000001</v>
      </c>
      <c r="K44" s="15">
        <v>221.74199999999999</v>
      </c>
      <c r="L44" s="15">
        <v>435.35599999999999</v>
      </c>
      <c r="M44" s="15">
        <v>361.95</v>
      </c>
      <c r="N44" s="174">
        <v>2423.922</v>
      </c>
      <c r="O44" s="144">
        <f t="shared" si="1"/>
        <v>80</v>
      </c>
    </row>
    <row r="45" spans="1:15" ht="14.25" x14ac:dyDescent="0.2">
      <c r="A45" s="138">
        <v>1947</v>
      </c>
      <c r="B45" s="15">
        <v>0</v>
      </c>
      <c r="C45" s="15">
        <v>58.42</v>
      </c>
      <c r="D45" s="15">
        <v>37.845999999999997</v>
      </c>
      <c r="E45" s="15">
        <v>73.66</v>
      </c>
      <c r="F45" s="15">
        <v>178.56200000000001</v>
      </c>
      <c r="G45" s="15">
        <v>333.50200000000001</v>
      </c>
      <c r="H45" s="15">
        <v>328.67599999999999</v>
      </c>
      <c r="I45" s="15">
        <v>298.70400000000001</v>
      </c>
      <c r="J45" s="15">
        <v>261.36599999999999</v>
      </c>
      <c r="K45" s="15">
        <v>280.416</v>
      </c>
      <c r="L45" s="15">
        <v>198.374</v>
      </c>
      <c r="M45" s="15">
        <v>175.26</v>
      </c>
      <c r="N45" s="174">
        <v>2224.7860000000001</v>
      </c>
      <c r="O45" s="144">
        <f t="shared" si="1"/>
        <v>92</v>
      </c>
    </row>
    <row r="46" spans="1:15" ht="14.25" x14ac:dyDescent="0.2">
      <c r="A46" s="138">
        <v>1948</v>
      </c>
      <c r="B46" s="15">
        <v>62.484000000000002</v>
      </c>
      <c r="C46" s="15">
        <v>5.8419999999999996</v>
      </c>
      <c r="D46" s="15">
        <v>7.3659999999999997</v>
      </c>
      <c r="E46" s="15">
        <v>10.922000000000001</v>
      </c>
      <c r="F46" s="15">
        <v>186.43600000000001</v>
      </c>
      <c r="G46" s="15">
        <v>119.126</v>
      </c>
      <c r="H46" s="15">
        <v>247.65</v>
      </c>
      <c r="I46" s="15">
        <v>282.95600000000002</v>
      </c>
      <c r="J46" s="15">
        <v>237.49</v>
      </c>
      <c r="K46" s="15">
        <v>246.88800000000001</v>
      </c>
      <c r="L46" s="15">
        <v>340.61399999999998</v>
      </c>
      <c r="M46" s="15">
        <v>85.852000000000004</v>
      </c>
      <c r="N46" s="174">
        <v>1833.626</v>
      </c>
      <c r="O46" s="144">
        <f t="shared" si="1"/>
        <v>105</v>
      </c>
    </row>
    <row r="47" spans="1:15" ht="14.25" x14ac:dyDescent="0.2">
      <c r="A47" s="138">
        <v>1949</v>
      </c>
      <c r="B47" s="15">
        <v>5.3339999999999996</v>
      </c>
      <c r="C47" s="15">
        <v>1.016</v>
      </c>
      <c r="D47" s="15">
        <v>0</v>
      </c>
      <c r="E47" s="15">
        <v>6.8579999999999997</v>
      </c>
      <c r="F47" s="15">
        <v>249.93600000000001</v>
      </c>
      <c r="G47" s="15">
        <v>471.93200000000002</v>
      </c>
      <c r="H47" s="15">
        <v>268.98599999999999</v>
      </c>
      <c r="I47" s="15">
        <v>256.54000000000002</v>
      </c>
      <c r="J47" s="15">
        <v>165.1</v>
      </c>
      <c r="K47" s="15">
        <v>480.06</v>
      </c>
      <c r="L47" s="15">
        <v>835.15200000000004</v>
      </c>
      <c r="M47" s="15">
        <v>302.26</v>
      </c>
      <c r="N47" s="174">
        <v>3043.174</v>
      </c>
      <c r="O47" s="144">
        <f t="shared" si="1"/>
        <v>32</v>
      </c>
    </row>
    <row r="48" spans="1:15" ht="14.25" x14ac:dyDescent="0.2">
      <c r="A48" s="138">
        <v>1950</v>
      </c>
      <c r="B48" s="15">
        <v>8.89</v>
      </c>
      <c r="C48" s="15">
        <v>56.896000000000001</v>
      </c>
      <c r="D48" s="15">
        <v>29.21</v>
      </c>
      <c r="E48" s="15">
        <v>71.373999999999995</v>
      </c>
      <c r="F48" s="15">
        <v>138.43</v>
      </c>
      <c r="G48" s="15">
        <v>362.45800000000003</v>
      </c>
      <c r="H48" s="15">
        <v>379.22199999999998</v>
      </c>
      <c r="I48" s="15">
        <v>298.70400000000001</v>
      </c>
      <c r="J48" s="15">
        <v>172.46600000000001</v>
      </c>
      <c r="K48" s="15">
        <v>343.154</v>
      </c>
      <c r="L48" s="15">
        <v>682.24400000000003</v>
      </c>
      <c r="M48" s="15">
        <v>528.06600000000003</v>
      </c>
      <c r="N48" s="174">
        <v>3071.1140000000005</v>
      </c>
      <c r="O48" s="144">
        <f t="shared" si="1"/>
        <v>29</v>
      </c>
    </row>
    <row r="49" spans="1:16" ht="14.25" x14ac:dyDescent="0.2">
      <c r="A49" s="138">
        <v>1951</v>
      </c>
      <c r="B49" s="15">
        <v>48.768000000000001</v>
      </c>
      <c r="C49" s="15">
        <v>116.586</v>
      </c>
      <c r="D49" s="15">
        <v>17.526</v>
      </c>
      <c r="E49" s="15">
        <v>242.06200000000001</v>
      </c>
      <c r="F49" s="15">
        <v>317.5</v>
      </c>
      <c r="G49" s="15">
        <v>224.536</v>
      </c>
      <c r="H49" s="15">
        <v>221.488</v>
      </c>
      <c r="I49" s="15">
        <v>189.99199999999999</v>
      </c>
      <c r="J49" s="15">
        <v>233.934</v>
      </c>
      <c r="K49" s="15">
        <v>502.41199999999998</v>
      </c>
      <c r="L49" s="15">
        <v>443.48399999999998</v>
      </c>
      <c r="M49" s="15">
        <v>304.54599999999999</v>
      </c>
      <c r="N49" s="174">
        <v>2862.8339999999998</v>
      </c>
      <c r="O49" s="144">
        <f t="shared" si="1"/>
        <v>49</v>
      </c>
    </row>
    <row r="50" spans="1:16" ht="14.25" x14ac:dyDescent="0.2">
      <c r="A50" s="138">
        <v>1952</v>
      </c>
      <c r="B50" s="15">
        <v>67.31</v>
      </c>
      <c r="C50" s="15">
        <v>14.731999999999999</v>
      </c>
      <c r="D50" s="15">
        <v>7.62</v>
      </c>
      <c r="E50" s="15">
        <v>137.16</v>
      </c>
      <c r="F50" s="15">
        <v>354.33</v>
      </c>
      <c r="G50" s="15">
        <v>229.108</v>
      </c>
      <c r="H50" s="15">
        <v>284.988</v>
      </c>
      <c r="I50" s="15">
        <v>288.29000000000002</v>
      </c>
      <c r="J50" s="15">
        <v>254.25399999999999</v>
      </c>
      <c r="K50" s="15">
        <v>394.46199999999999</v>
      </c>
      <c r="L50" s="15">
        <v>240.792</v>
      </c>
      <c r="M50" s="15">
        <v>558.29200000000003</v>
      </c>
      <c r="N50" s="174">
        <v>2831.3379999999997</v>
      </c>
      <c r="O50" s="144">
        <f t="shared" si="1"/>
        <v>51</v>
      </c>
    </row>
    <row r="51" spans="1:16" ht="14.25" x14ac:dyDescent="0.2">
      <c r="A51" s="138">
        <v>1953</v>
      </c>
      <c r="B51" s="15">
        <v>148.08199999999999</v>
      </c>
      <c r="C51" s="15">
        <v>12.446</v>
      </c>
      <c r="D51" s="15">
        <v>47.752000000000002</v>
      </c>
      <c r="E51" s="15">
        <v>80.772000000000006</v>
      </c>
      <c r="F51" s="15">
        <v>209.55</v>
      </c>
      <c r="G51" s="15">
        <v>109.982</v>
      </c>
      <c r="H51" s="15">
        <v>458.21600000000001</v>
      </c>
      <c r="I51" s="15">
        <v>361.69600000000003</v>
      </c>
      <c r="J51" s="15">
        <v>110.744</v>
      </c>
      <c r="K51" s="15">
        <v>512.82600000000002</v>
      </c>
      <c r="L51" s="15">
        <v>425.19599999999997</v>
      </c>
      <c r="M51" s="15">
        <v>163.83000000000001</v>
      </c>
      <c r="N51" s="174">
        <v>2641.0919999999996</v>
      </c>
      <c r="O51" s="144">
        <f t="shared" si="1"/>
        <v>63</v>
      </c>
    </row>
    <row r="52" spans="1:16" ht="14.25" x14ac:dyDescent="0.2">
      <c r="A52" s="138">
        <v>1954</v>
      </c>
      <c r="B52" s="15">
        <v>24.891999999999999</v>
      </c>
      <c r="C52" s="15">
        <v>32.765999999999998</v>
      </c>
      <c r="D52" s="15">
        <v>18.795999999999999</v>
      </c>
      <c r="E52" s="15">
        <v>53.085999999999991</v>
      </c>
      <c r="F52" s="15">
        <v>220.47200000000001</v>
      </c>
      <c r="G52" s="15">
        <v>288.54399999999998</v>
      </c>
      <c r="H52" s="15">
        <v>328.67599999999999</v>
      </c>
      <c r="I52" s="15">
        <v>253.74600000000001</v>
      </c>
      <c r="J52" s="15">
        <v>235.71199999999999</v>
      </c>
      <c r="K52" s="15">
        <v>256.54000000000002</v>
      </c>
      <c r="L52" s="15">
        <v>488.69600000000003</v>
      </c>
      <c r="M52" s="15">
        <v>194.81800000000001</v>
      </c>
      <c r="N52" s="174">
        <v>2396.7440000000001</v>
      </c>
      <c r="O52" s="144">
        <f t="shared" si="1"/>
        <v>82</v>
      </c>
    </row>
    <row r="53" spans="1:16" ht="14.25" x14ac:dyDescent="0.2">
      <c r="A53" s="138">
        <v>1955</v>
      </c>
      <c r="B53" s="15">
        <v>221.99600000000001</v>
      </c>
      <c r="C53" s="15">
        <v>18.542000000000002</v>
      </c>
      <c r="D53" s="15">
        <v>9.3979999999999997</v>
      </c>
      <c r="E53" s="15">
        <v>21.335999999999999</v>
      </c>
      <c r="F53" s="15">
        <v>308.35599999999999</v>
      </c>
      <c r="G53" s="15">
        <v>296.16399999999999</v>
      </c>
      <c r="H53" s="15">
        <v>211.83600000000001</v>
      </c>
      <c r="I53" s="15">
        <v>306.57799999999997</v>
      </c>
      <c r="J53" s="15">
        <v>235.458</v>
      </c>
      <c r="K53" s="15">
        <v>313.18200000000002</v>
      </c>
      <c r="L53" s="15">
        <v>541.274</v>
      </c>
      <c r="M53" s="15">
        <v>346.202</v>
      </c>
      <c r="N53" s="174">
        <v>2830.3220000000001</v>
      </c>
      <c r="O53" s="144">
        <f t="shared" si="1"/>
        <v>52</v>
      </c>
    </row>
    <row r="54" spans="1:16" ht="14.25" x14ac:dyDescent="0.2">
      <c r="A54" s="138">
        <v>1956</v>
      </c>
      <c r="B54" s="15">
        <v>167.64</v>
      </c>
      <c r="C54" s="15">
        <v>37.845999999999997</v>
      </c>
      <c r="D54" s="15">
        <v>82.042000000000002</v>
      </c>
      <c r="E54" s="15">
        <v>70.866</v>
      </c>
      <c r="F54" s="15">
        <v>390.65199999999999</v>
      </c>
      <c r="G54" s="15">
        <v>126.238</v>
      </c>
      <c r="H54" s="15">
        <v>448.31</v>
      </c>
      <c r="I54" s="15">
        <v>352.80599999999998</v>
      </c>
      <c r="J54" s="15">
        <v>314.452</v>
      </c>
      <c r="K54" s="15">
        <v>518.92200000000003</v>
      </c>
      <c r="L54" s="15">
        <v>427.73599999999999</v>
      </c>
      <c r="M54" s="15">
        <v>74.676000000000002</v>
      </c>
      <c r="N54" s="174">
        <v>3012.1860000000001</v>
      </c>
      <c r="O54" s="144">
        <f t="shared" si="1"/>
        <v>35</v>
      </c>
    </row>
    <row r="55" spans="1:16" ht="14.25" x14ac:dyDescent="0.2">
      <c r="A55" s="138">
        <v>1957</v>
      </c>
      <c r="B55" s="15">
        <v>10.667999999999999</v>
      </c>
      <c r="C55" s="15">
        <v>14.731999999999999</v>
      </c>
      <c r="D55" s="15">
        <v>4.8259999999999996</v>
      </c>
      <c r="E55" s="15">
        <v>3.556</v>
      </c>
      <c r="F55" s="15">
        <v>160.02000000000001</v>
      </c>
      <c r="G55" s="15">
        <v>314.70600000000002</v>
      </c>
      <c r="H55" s="15">
        <v>165.86199999999999</v>
      </c>
      <c r="I55" s="15">
        <v>551.43399999999997</v>
      </c>
      <c r="J55" s="15">
        <v>336.55</v>
      </c>
      <c r="K55" s="15">
        <v>242.82400000000001</v>
      </c>
      <c r="L55" s="15">
        <v>437.642</v>
      </c>
      <c r="M55" s="15">
        <v>171.958</v>
      </c>
      <c r="N55" s="174">
        <v>2414.7780000000002</v>
      </c>
      <c r="O55" s="144">
        <f t="shared" si="1"/>
        <v>81</v>
      </c>
    </row>
    <row r="56" spans="1:16" ht="14.25" x14ac:dyDescent="0.2">
      <c r="A56" s="138">
        <v>1958</v>
      </c>
      <c r="B56" s="15">
        <v>106.17199999999998</v>
      </c>
      <c r="C56" s="15">
        <v>187.452</v>
      </c>
      <c r="D56" s="15">
        <v>58.673999999999999</v>
      </c>
      <c r="E56" s="15">
        <v>186.18199999999999</v>
      </c>
      <c r="F56" s="15">
        <v>214.88399999999999</v>
      </c>
      <c r="G56" s="15">
        <v>244.85599999999999</v>
      </c>
      <c r="H56" s="15">
        <v>284.73399999999998</v>
      </c>
      <c r="I56" s="15">
        <v>218.94800000000001</v>
      </c>
      <c r="J56" s="15">
        <v>243.33199999999999</v>
      </c>
      <c r="K56" s="15">
        <v>399.03399999999999</v>
      </c>
      <c r="L56" s="15">
        <v>214.63</v>
      </c>
      <c r="M56" s="15">
        <v>245.87200000000001</v>
      </c>
      <c r="N56" s="174">
        <v>2604.77</v>
      </c>
      <c r="O56" s="144">
        <f t="shared" si="1"/>
        <v>67</v>
      </c>
    </row>
    <row r="57" spans="1:16" ht="14.25" x14ac:dyDescent="0.2">
      <c r="A57" s="138">
        <v>1959</v>
      </c>
      <c r="B57" s="15">
        <v>29.21</v>
      </c>
      <c r="C57" s="15">
        <v>4.8259999999999996</v>
      </c>
      <c r="D57" s="15">
        <v>4.8259999999999996</v>
      </c>
      <c r="E57" s="15">
        <v>122.428</v>
      </c>
      <c r="F57" s="15">
        <v>200.91399999999999</v>
      </c>
      <c r="G57" s="15">
        <v>228.6</v>
      </c>
      <c r="H57" s="15">
        <v>285.75</v>
      </c>
      <c r="I57" s="15">
        <v>340.36</v>
      </c>
      <c r="J57" s="15">
        <v>368.80799999999999</v>
      </c>
      <c r="K57" s="15">
        <v>178.816</v>
      </c>
      <c r="L57" s="15">
        <v>230.63200000000001</v>
      </c>
      <c r="M57" s="15">
        <v>762.25400000000002</v>
      </c>
      <c r="N57" s="174">
        <v>2757.424</v>
      </c>
      <c r="O57" s="144">
        <f t="shared" si="1"/>
        <v>56</v>
      </c>
    </row>
    <row r="58" spans="1:16" x14ac:dyDescent="0.2">
      <c r="A58" s="138">
        <v>1960</v>
      </c>
      <c r="B58" s="15">
        <v>62.484000000000002</v>
      </c>
      <c r="C58" s="15">
        <v>37.084000000000003</v>
      </c>
      <c r="D58" s="15" t="s">
        <v>60</v>
      </c>
      <c r="E58" s="15">
        <v>312.928</v>
      </c>
      <c r="F58" s="15">
        <v>447.80200000000002</v>
      </c>
      <c r="G58" s="15" t="s">
        <v>60</v>
      </c>
      <c r="H58" s="15" t="s">
        <v>60</v>
      </c>
      <c r="I58" s="15" t="s">
        <v>60</v>
      </c>
      <c r="J58" s="15" t="s">
        <v>60</v>
      </c>
      <c r="K58" s="15">
        <v>654.81200000000001</v>
      </c>
      <c r="L58" s="15">
        <v>469.13799999999998</v>
      </c>
      <c r="M58" s="15">
        <v>564.13400000000001</v>
      </c>
      <c r="N58" s="174"/>
    </row>
    <row r="59" spans="1:16" ht="14.25" x14ac:dyDescent="0.2">
      <c r="A59" s="138">
        <v>1961</v>
      </c>
      <c r="B59" s="15">
        <v>21.082000000000001</v>
      </c>
      <c r="C59" s="15">
        <v>0.50800000000000001</v>
      </c>
      <c r="D59" s="15">
        <v>3.81</v>
      </c>
      <c r="E59" s="15">
        <v>103.63200000000001</v>
      </c>
      <c r="F59" s="15">
        <v>98.298000000000002</v>
      </c>
      <c r="G59" s="15">
        <v>452.62799999999999</v>
      </c>
      <c r="H59" s="15">
        <v>183.642</v>
      </c>
      <c r="I59" s="15">
        <v>378.20600000000002</v>
      </c>
      <c r="J59" s="15">
        <v>251.20599999999999</v>
      </c>
      <c r="K59" s="15">
        <v>437.38799999999998</v>
      </c>
      <c r="L59" s="15">
        <v>310.38799999999998</v>
      </c>
      <c r="M59" s="15">
        <v>133.35</v>
      </c>
      <c r="N59" s="174">
        <v>2374.1379999999999</v>
      </c>
      <c r="O59" s="144">
        <f>RANK(N59,N$5:N$125,0)</f>
        <v>83</v>
      </c>
    </row>
    <row r="60" spans="1:16" ht="14.25" x14ac:dyDescent="0.2">
      <c r="A60" s="138">
        <v>1962</v>
      </c>
      <c r="B60" s="15">
        <v>56.642000000000003</v>
      </c>
      <c r="C60" s="15">
        <v>22.606000000000002</v>
      </c>
      <c r="D60" s="15">
        <v>12.192</v>
      </c>
      <c r="E60" s="15">
        <v>91.947999999999993</v>
      </c>
      <c r="F60" s="15">
        <v>469.9</v>
      </c>
      <c r="G60" s="15">
        <v>243.078</v>
      </c>
      <c r="H60" s="15">
        <v>378.714</v>
      </c>
      <c r="I60" s="15">
        <v>286.512</v>
      </c>
      <c r="J60" s="15">
        <v>309.62599999999998</v>
      </c>
      <c r="K60" s="15">
        <v>271.52600000000001</v>
      </c>
      <c r="L60" s="15">
        <v>391.92200000000003</v>
      </c>
      <c r="M60" s="15">
        <v>337.05799999999999</v>
      </c>
      <c r="N60" s="174">
        <v>2871.7239999999997</v>
      </c>
      <c r="O60" s="144">
        <f>RANK(N60,N$5:N$125,0)</f>
        <v>48</v>
      </c>
    </row>
    <row r="61" spans="1:16" ht="14.25" x14ac:dyDescent="0.2">
      <c r="A61" s="138">
        <v>1963</v>
      </c>
      <c r="B61" s="15">
        <v>158.49600000000001</v>
      </c>
      <c r="C61" s="15">
        <v>55.118000000000002</v>
      </c>
      <c r="D61" s="15">
        <v>61.213999999999999</v>
      </c>
      <c r="E61" s="15">
        <v>127</v>
      </c>
      <c r="F61" s="15">
        <v>233.42599999999999</v>
      </c>
      <c r="G61" s="15">
        <v>262.38200000000001</v>
      </c>
      <c r="H61" s="15">
        <v>359.91800000000001</v>
      </c>
      <c r="I61" s="15">
        <v>411.48</v>
      </c>
      <c r="J61" s="15">
        <v>187.70599999999999</v>
      </c>
      <c r="K61" s="15">
        <v>303.02199999999999</v>
      </c>
      <c r="L61" s="15">
        <v>288.54399999999998</v>
      </c>
      <c r="M61" s="15">
        <v>63.5</v>
      </c>
      <c r="N61" s="174">
        <v>2511.806</v>
      </c>
      <c r="O61" s="144">
        <f>RANK(N61,N$5:N$125,0)</f>
        <v>74</v>
      </c>
    </row>
    <row r="62" spans="1:16" x14ac:dyDescent="0.2">
      <c r="A62" s="138">
        <v>1964</v>
      </c>
      <c r="B62" s="15">
        <v>0</v>
      </c>
      <c r="C62" s="15">
        <v>0</v>
      </c>
      <c r="D62" s="15">
        <v>0</v>
      </c>
      <c r="E62" s="15">
        <v>61.213999999999999</v>
      </c>
      <c r="F62" s="15" t="s">
        <v>60</v>
      </c>
      <c r="G62" s="15" t="s">
        <v>60</v>
      </c>
      <c r="H62" s="15" t="s">
        <v>60</v>
      </c>
      <c r="I62" s="15" t="s">
        <v>60</v>
      </c>
      <c r="J62" s="15">
        <v>289.81400000000002</v>
      </c>
      <c r="K62" s="15" t="s">
        <v>60</v>
      </c>
      <c r="L62" s="15" t="s">
        <v>60</v>
      </c>
      <c r="M62" s="15" t="s">
        <v>60</v>
      </c>
      <c r="N62" s="174"/>
    </row>
    <row r="63" spans="1:16" x14ac:dyDescent="0.2">
      <c r="A63" s="138">
        <v>1965</v>
      </c>
      <c r="B63" s="15" t="s">
        <v>60</v>
      </c>
      <c r="C63" s="15" t="s">
        <v>60</v>
      </c>
      <c r="D63" s="15" t="s">
        <v>60</v>
      </c>
      <c r="E63" s="15">
        <v>51.053999999999995</v>
      </c>
      <c r="F63" s="15">
        <v>226.06</v>
      </c>
      <c r="G63" s="15">
        <v>201.16799999999995</v>
      </c>
      <c r="H63" s="15">
        <v>186.18199999999996</v>
      </c>
      <c r="I63" s="15">
        <v>260.09600000000006</v>
      </c>
      <c r="J63" s="15">
        <v>283.71799999999996</v>
      </c>
      <c r="K63" s="15">
        <v>498.85600000000011</v>
      </c>
      <c r="L63" s="15">
        <v>769.11200000000008</v>
      </c>
      <c r="M63" s="15">
        <v>182.11799999999994</v>
      </c>
      <c r="N63" s="174"/>
      <c r="P63" s="13"/>
    </row>
    <row r="64" spans="1:16" x14ac:dyDescent="0.2">
      <c r="A64" s="138">
        <v>1966</v>
      </c>
      <c r="B64" s="15">
        <v>72.39</v>
      </c>
      <c r="C64" s="15" t="s">
        <v>60</v>
      </c>
      <c r="D64" s="15">
        <v>27.686</v>
      </c>
      <c r="E64" s="15">
        <v>134.62</v>
      </c>
      <c r="F64" s="15">
        <v>309.88</v>
      </c>
      <c r="G64" s="15">
        <v>161.29</v>
      </c>
      <c r="H64" s="15">
        <v>275.58999999999997</v>
      </c>
      <c r="I64" s="15">
        <v>378.71399999999988</v>
      </c>
      <c r="J64" s="15">
        <v>254.50800000000004</v>
      </c>
      <c r="K64" s="15">
        <v>261.36599999999993</v>
      </c>
      <c r="L64" s="15">
        <v>661.16200000000003</v>
      </c>
      <c r="M64" s="15">
        <v>455.42200000000003</v>
      </c>
      <c r="N64" s="174"/>
      <c r="P64" s="13"/>
    </row>
    <row r="65" spans="1:16" x14ac:dyDescent="0.2">
      <c r="A65" s="138">
        <v>1967</v>
      </c>
      <c r="B65" s="15" t="s">
        <v>60</v>
      </c>
      <c r="C65" s="15" t="s">
        <v>60</v>
      </c>
      <c r="D65" s="15">
        <v>19.812000000000001</v>
      </c>
      <c r="E65" s="15">
        <v>71.373999999999995</v>
      </c>
      <c r="F65" s="15">
        <v>192.27799999999996</v>
      </c>
      <c r="G65" s="15"/>
      <c r="H65" s="15">
        <v>366.52199999999999</v>
      </c>
      <c r="I65" s="15">
        <v>212.59799999999998</v>
      </c>
      <c r="J65" s="15">
        <v>163.06799999999998</v>
      </c>
      <c r="K65" s="15">
        <v>440.18200000000002</v>
      </c>
      <c r="L65" s="15"/>
      <c r="M65" s="15">
        <v>130.04799999999997</v>
      </c>
      <c r="N65" s="174"/>
      <c r="P65" s="13"/>
    </row>
    <row r="66" spans="1:16" x14ac:dyDescent="0.2">
      <c r="A66" s="138">
        <v>1968</v>
      </c>
      <c r="B66" s="15">
        <v>1.27</v>
      </c>
      <c r="C66" s="15">
        <v>36.576000000000001</v>
      </c>
      <c r="D66" s="15">
        <v>81.787999999999997</v>
      </c>
      <c r="E66" s="15">
        <v>7.8739999999999997</v>
      </c>
      <c r="F66" s="15">
        <v>266.95400000000001</v>
      </c>
      <c r="G66" s="15">
        <v>236.22</v>
      </c>
      <c r="H66" s="15">
        <v>153.92400000000001</v>
      </c>
      <c r="I66" s="15">
        <v>433.83199999999999</v>
      </c>
      <c r="J66" s="15"/>
      <c r="K66" s="15">
        <v>517.90599999999995</v>
      </c>
      <c r="L66" s="15">
        <v>288.54399999999993</v>
      </c>
      <c r="M66" s="15">
        <v>73.913999999999973</v>
      </c>
      <c r="N66" s="174"/>
      <c r="P66" s="13"/>
    </row>
    <row r="67" spans="1:16" ht="14.25" x14ac:dyDescent="0.2">
      <c r="A67" s="138">
        <v>1969</v>
      </c>
      <c r="B67" s="15">
        <v>45.72</v>
      </c>
      <c r="C67" s="15">
        <v>4.5720000000000001</v>
      </c>
      <c r="D67" s="15">
        <v>19.303999999999998</v>
      </c>
      <c r="E67" s="15">
        <v>43.433999999999997</v>
      </c>
      <c r="F67" s="15">
        <v>356.108</v>
      </c>
      <c r="G67" s="15">
        <v>146.05000000000001</v>
      </c>
      <c r="H67" s="15">
        <v>432.05399999999997</v>
      </c>
      <c r="I67" s="15">
        <v>286.25799999999992</v>
      </c>
      <c r="J67" s="15">
        <v>486.66400000000021</v>
      </c>
      <c r="K67" s="15">
        <v>317.75400000000008</v>
      </c>
      <c r="L67" s="15">
        <v>311.91199999999998</v>
      </c>
      <c r="M67" s="15">
        <v>446.024</v>
      </c>
      <c r="N67" s="174">
        <v>2895.8539999999998</v>
      </c>
      <c r="O67" s="144">
        <f t="shared" ref="O67" si="2">RANK(N67,N$5:N$125,0)</f>
        <v>43</v>
      </c>
      <c r="P67" s="13"/>
    </row>
    <row r="68" spans="1:16" x14ac:dyDescent="0.2">
      <c r="A68" s="138">
        <v>1970</v>
      </c>
      <c r="B68" s="15">
        <v>275.59000000000003</v>
      </c>
      <c r="C68" s="15">
        <v>53.085999999999999</v>
      </c>
      <c r="D68" s="15">
        <v>39.623999999999995</v>
      </c>
      <c r="E68" s="15" t="s">
        <v>60</v>
      </c>
      <c r="F68" s="15">
        <v>374.14200000000005</v>
      </c>
      <c r="G68" s="15">
        <v>178.30800000000002</v>
      </c>
      <c r="H68" s="15">
        <v>336.04200000000009</v>
      </c>
      <c r="I68" s="15">
        <v>368.55400000000003</v>
      </c>
      <c r="J68" s="15">
        <v>259.08000000000004</v>
      </c>
      <c r="K68" s="15">
        <v>312.41999999999996</v>
      </c>
      <c r="L68" s="15">
        <v>530.86</v>
      </c>
      <c r="M68" s="15">
        <v>416.56000000000012</v>
      </c>
      <c r="N68" s="174"/>
      <c r="P68" s="13"/>
    </row>
    <row r="69" spans="1:16" x14ac:dyDescent="0.2">
      <c r="A69" s="138">
        <v>1971</v>
      </c>
      <c r="B69" s="15">
        <v>126.23800000000001</v>
      </c>
      <c r="C69" s="15">
        <v>12.7</v>
      </c>
      <c r="D69" s="15" t="s">
        <v>60</v>
      </c>
      <c r="E69" s="15" t="s">
        <v>60</v>
      </c>
      <c r="F69" s="15">
        <v>378.46000000000004</v>
      </c>
      <c r="G69" s="15">
        <v>279.40000000000003</v>
      </c>
      <c r="H69" s="15">
        <v>248.91999999999996</v>
      </c>
      <c r="I69" s="15">
        <v>434.34</v>
      </c>
      <c r="J69" s="15">
        <v>187.95999999999998</v>
      </c>
      <c r="K69" s="15" t="s">
        <v>60</v>
      </c>
      <c r="L69" s="15">
        <v>304.79999999999995</v>
      </c>
      <c r="M69" s="15">
        <v>20.32</v>
      </c>
      <c r="N69" s="174"/>
      <c r="P69" s="13"/>
    </row>
    <row r="70" spans="1:16" ht="14.25" x14ac:dyDescent="0.2">
      <c r="A70" s="138">
        <v>1972</v>
      </c>
      <c r="B70" s="15">
        <v>299.72000000000003</v>
      </c>
      <c r="C70" s="15">
        <v>38.1</v>
      </c>
      <c r="D70" s="15">
        <v>5.08</v>
      </c>
      <c r="E70" s="15">
        <v>147.32</v>
      </c>
      <c r="F70" s="15">
        <v>154.93999999999997</v>
      </c>
      <c r="G70" s="15">
        <v>170.17999999999998</v>
      </c>
      <c r="H70" s="15">
        <v>121.92000000000002</v>
      </c>
      <c r="I70" s="15">
        <v>205.74</v>
      </c>
      <c r="J70" s="15">
        <v>264.15999999999997</v>
      </c>
      <c r="K70" s="15">
        <v>375.92000000000007</v>
      </c>
      <c r="L70" s="15">
        <v>215.89999999999998</v>
      </c>
      <c r="M70" s="15">
        <v>167.64</v>
      </c>
      <c r="N70" s="174">
        <v>2166.62</v>
      </c>
      <c r="O70" s="144">
        <f t="shared" ref="O70:O112" si="3">RANK(N70,N$5:N$125,0)</f>
        <v>99</v>
      </c>
      <c r="P70" s="13"/>
    </row>
    <row r="71" spans="1:16" ht="14.25" x14ac:dyDescent="0.2">
      <c r="A71" s="138">
        <v>1973</v>
      </c>
      <c r="B71" s="15">
        <v>101.60000000000001</v>
      </c>
      <c r="C71" s="15">
        <v>12.7</v>
      </c>
      <c r="D71" s="15">
        <v>0</v>
      </c>
      <c r="E71" s="15">
        <v>20.32</v>
      </c>
      <c r="F71" s="15">
        <v>109.22000000000003</v>
      </c>
      <c r="G71" s="15">
        <v>243.84000000000003</v>
      </c>
      <c r="H71" s="15">
        <v>345.44000000000005</v>
      </c>
      <c r="I71" s="15">
        <v>312.42000000000007</v>
      </c>
      <c r="J71" s="15">
        <v>358.14000000000004</v>
      </c>
      <c r="K71" s="15">
        <v>340.36000000000007</v>
      </c>
      <c r="L71" s="15">
        <v>594.3599999999999</v>
      </c>
      <c r="M71" s="15">
        <v>170.18</v>
      </c>
      <c r="N71" s="174">
        <f t="shared" ref="N71:N106" si="4">IF(COUNT(B71:M71)=12,SUM(B71:M71),"")</f>
        <v>2608.5800000000004</v>
      </c>
      <c r="O71" s="144">
        <f t="shared" si="3"/>
        <v>66</v>
      </c>
      <c r="P71" s="13"/>
    </row>
    <row r="72" spans="1:16" ht="14.25" x14ac:dyDescent="0.2">
      <c r="A72" s="138">
        <v>1974</v>
      </c>
      <c r="B72" s="15">
        <v>0</v>
      </c>
      <c r="C72" s="15">
        <v>17.78</v>
      </c>
      <c r="D72" s="15">
        <v>20.32</v>
      </c>
      <c r="E72" s="15">
        <v>30.479999999999997</v>
      </c>
      <c r="F72" s="15">
        <v>142.24</v>
      </c>
      <c r="G72" s="15">
        <v>279.40000000000003</v>
      </c>
      <c r="H72" s="15">
        <v>378.46000000000009</v>
      </c>
      <c r="I72" s="15">
        <v>228.6</v>
      </c>
      <c r="J72" s="15">
        <v>325.12</v>
      </c>
      <c r="K72" s="15">
        <v>535.94000000000005</v>
      </c>
      <c r="L72" s="15">
        <v>393.70000000000005</v>
      </c>
      <c r="M72" s="15">
        <v>116.84</v>
      </c>
      <c r="N72" s="174">
        <f t="shared" si="4"/>
        <v>2468.88</v>
      </c>
      <c r="O72" s="144">
        <f t="shared" si="3"/>
        <v>77</v>
      </c>
      <c r="P72" s="13"/>
    </row>
    <row r="73" spans="1:16" ht="14.25" x14ac:dyDescent="0.2">
      <c r="A73" s="138">
        <v>1975</v>
      </c>
      <c r="B73" s="15">
        <v>2.54</v>
      </c>
      <c r="C73" s="15">
        <v>25.4</v>
      </c>
      <c r="D73" s="15">
        <v>33.019999999999996</v>
      </c>
      <c r="E73" s="15">
        <v>7.62</v>
      </c>
      <c r="F73" s="15">
        <v>220.97999999999996</v>
      </c>
      <c r="G73" s="15">
        <v>254.00000000000006</v>
      </c>
      <c r="H73" s="15">
        <v>238.76000000000002</v>
      </c>
      <c r="I73" s="15">
        <v>439.41999999999996</v>
      </c>
      <c r="J73" s="15">
        <v>406.40000000000009</v>
      </c>
      <c r="K73" s="15">
        <v>459.73999999999995</v>
      </c>
      <c r="L73" s="15">
        <v>302.26000000000005</v>
      </c>
      <c r="M73" s="15">
        <v>495.3</v>
      </c>
      <c r="N73" s="174">
        <f t="shared" si="4"/>
        <v>2885.44</v>
      </c>
      <c r="O73" s="144">
        <f t="shared" si="3"/>
        <v>44</v>
      </c>
      <c r="P73" s="13"/>
    </row>
    <row r="74" spans="1:16" ht="14.25" x14ac:dyDescent="0.2">
      <c r="A74" s="138">
        <v>1976</v>
      </c>
      <c r="B74" s="15">
        <v>30.48</v>
      </c>
      <c r="C74" s="15">
        <v>5.08</v>
      </c>
      <c r="D74" s="15">
        <v>0</v>
      </c>
      <c r="E74" s="15">
        <v>63.5</v>
      </c>
      <c r="F74" s="15">
        <v>205.74000000000004</v>
      </c>
      <c r="G74" s="15">
        <v>266.7</v>
      </c>
      <c r="H74" s="15">
        <v>142.23999999999998</v>
      </c>
      <c r="I74" s="15">
        <v>236.21999999999997</v>
      </c>
      <c r="J74" s="15">
        <v>251.46000000000004</v>
      </c>
      <c r="K74" s="15">
        <v>309.88</v>
      </c>
      <c r="L74" s="15">
        <v>243.84000000000006</v>
      </c>
      <c r="M74" s="15">
        <v>10.16</v>
      </c>
      <c r="N74" s="174">
        <f t="shared" si="4"/>
        <v>1765.3000000000004</v>
      </c>
      <c r="O74" s="144">
        <f t="shared" si="3"/>
        <v>106</v>
      </c>
      <c r="P74" s="13"/>
    </row>
    <row r="75" spans="1:16" ht="14.25" x14ac:dyDescent="0.2">
      <c r="A75" s="138">
        <v>1977</v>
      </c>
      <c r="B75" s="15">
        <v>22.86</v>
      </c>
      <c r="C75" s="15">
        <v>0</v>
      </c>
      <c r="D75" s="15">
        <v>10.16</v>
      </c>
      <c r="E75" s="15">
        <v>33.020000000000003</v>
      </c>
      <c r="F75" s="15">
        <v>170.18</v>
      </c>
      <c r="G75" s="15">
        <v>205.74</v>
      </c>
      <c r="H75" s="15">
        <v>144.78</v>
      </c>
      <c r="I75" s="15">
        <v>510.54000000000008</v>
      </c>
      <c r="J75" s="15">
        <v>223.51999999999995</v>
      </c>
      <c r="K75" s="15">
        <v>492.76000000000005</v>
      </c>
      <c r="L75" s="15">
        <v>510.54000000000008</v>
      </c>
      <c r="M75" s="15">
        <v>106.67999999999999</v>
      </c>
      <c r="N75" s="174">
        <f t="shared" si="4"/>
        <v>2430.7800000000002</v>
      </c>
      <c r="O75" s="144">
        <f t="shared" si="3"/>
        <v>79</v>
      </c>
      <c r="P75" s="13"/>
    </row>
    <row r="76" spans="1:16" ht="14.25" x14ac:dyDescent="0.2">
      <c r="A76" s="138">
        <v>1978</v>
      </c>
      <c r="B76" s="15">
        <v>35.56</v>
      </c>
      <c r="C76" s="15">
        <v>25.4</v>
      </c>
      <c r="D76" s="15">
        <v>101.6</v>
      </c>
      <c r="E76" s="15">
        <v>248.92000000000002</v>
      </c>
      <c r="F76" s="15">
        <v>165.10000000000002</v>
      </c>
      <c r="G76" s="15">
        <v>396.2399999999999</v>
      </c>
      <c r="H76" s="15">
        <v>335.28000000000003</v>
      </c>
      <c r="I76" s="15">
        <v>340.35999999999996</v>
      </c>
      <c r="J76" s="15">
        <v>195.57999999999998</v>
      </c>
      <c r="K76" s="15">
        <v>314.96000000000004</v>
      </c>
      <c r="L76" s="15">
        <v>309.88000000000011</v>
      </c>
      <c r="M76" s="15">
        <v>38.099999999999994</v>
      </c>
      <c r="N76" s="174">
        <f t="shared" si="4"/>
        <v>2506.98</v>
      </c>
      <c r="O76" s="144">
        <f t="shared" si="3"/>
        <v>75</v>
      </c>
      <c r="P76" s="13"/>
    </row>
    <row r="77" spans="1:16" ht="14.25" x14ac:dyDescent="0.2">
      <c r="A77" s="138">
        <v>1979</v>
      </c>
      <c r="B77" s="15">
        <v>2.54</v>
      </c>
      <c r="C77" s="15">
        <v>17.78</v>
      </c>
      <c r="D77" s="15">
        <v>5.08</v>
      </c>
      <c r="E77" s="15">
        <v>172.72000000000003</v>
      </c>
      <c r="F77" s="15">
        <v>320.04000000000002</v>
      </c>
      <c r="G77" s="15">
        <v>269.24</v>
      </c>
      <c r="H77" s="15">
        <v>243.83999999999997</v>
      </c>
      <c r="I77" s="15">
        <v>307.33999999999992</v>
      </c>
      <c r="J77" s="15">
        <v>203.20000000000005</v>
      </c>
      <c r="K77" s="15">
        <v>261.62</v>
      </c>
      <c r="L77" s="15">
        <v>330.2</v>
      </c>
      <c r="M77" s="15">
        <v>152.39999999999998</v>
      </c>
      <c r="N77" s="174">
        <f t="shared" si="4"/>
        <v>2286</v>
      </c>
      <c r="O77" s="144">
        <f t="shared" si="3"/>
        <v>87</v>
      </c>
      <c r="P77" s="13"/>
    </row>
    <row r="78" spans="1:16" ht="14.25" x14ac:dyDescent="0.2">
      <c r="A78" s="138">
        <v>1980</v>
      </c>
      <c r="B78" s="15">
        <v>121.92000000000003</v>
      </c>
      <c r="C78" s="15">
        <v>55.879999999999995</v>
      </c>
      <c r="D78" s="15">
        <v>5.08</v>
      </c>
      <c r="E78" s="15">
        <v>30.479999999999997</v>
      </c>
      <c r="F78" s="15">
        <v>355.60000000000014</v>
      </c>
      <c r="G78" s="15">
        <v>149.86000000000001</v>
      </c>
      <c r="H78" s="15">
        <v>215.90000000000003</v>
      </c>
      <c r="I78" s="15">
        <v>228.60000000000005</v>
      </c>
      <c r="J78" s="15">
        <v>134.62</v>
      </c>
      <c r="K78" s="15">
        <v>271.77999999999997</v>
      </c>
      <c r="L78" s="15">
        <v>248.92000000000002</v>
      </c>
      <c r="M78" s="15">
        <v>195.57999999999996</v>
      </c>
      <c r="N78" s="174">
        <f t="shared" si="4"/>
        <v>2014.2200000000005</v>
      </c>
      <c r="O78" s="144">
        <f t="shared" si="3"/>
        <v>102</v>
      </c>
      <c r="P78" s="13"/>
    </row>
    <row r="79" spans="1:16" ht="14.25" x14ac:dyDescent="0.2">
      <c r="A79" s="138">
        <v>1981</v>
      </c>
      <c r="B79" s="15">
        <v>281.94000000000005</v>
      </c>
      <c r="C79" s="15">
        <v>22.86</v>
      </c>
      <c r="D79" s="15">
        <v>114.3</v>
      </c>
      <c r="E79" s="15">
        <v>259.08000000000004</v>
      </c>
      <c r="F79" s="15">
        <v>469.90000000000009</v>
      </c>
      <c r="G79" s="15">
        <v>322.57999999999993</v>
      </c>
      <c r="H79" s="15">
        <v>233.67999999999995</v>
      </c>
      <c r="I79" s="15">
        <v>332.74</v>
      </c>
      <c r="J79" s="15">
        <v>180.34</v>
      </c>
      <c r="K79" s="15">
        <v>248.92000000000002</v>
      </c>
      <c r="L79" s="15">
        <v>967.74</v>
      </c>
      <c r="M79" s="15">
        <v>378.46000000000009</v>
      </c>
      <c r="N79" s="174">
        <f t="shared" si="4"/>
        <v>3812.54</v>
      </c>
      <c r="O79" s="144">
        <f t="shared" si="3"/>
        <v>5</v>
      </c>
      <c r="P79" s="13"/>
    </row>
    <row r="80" spans="1:16" ht="14.25" x14ac:dyDescent="0.2">
      <c r="A80" s="138">
        <v>1982</v>
      </c>
      <c r="B80" s="15">
        <v>193.04</v>
      </c>
      <c r="C80" s="15">
        <v>48.26</v>
      </c>
      <c r="D80" s="15">
        <v>20.32</v>
      </c>
      <c r="E80" s="15">
        <v>185.41999999999996</v>
      </c>
      <c r="F80" s="15">
        <v>241.3</v>
      </c>
      <c r="G80" s="15">
        <v>152.40000000000003</v>
      </c>
      <c r="H80" s="15">
        <v>210.81999999999996</v>
      </c>
      <c r="I80" s="15">
        <v>116.84000000000002</v>
      </c>
      <c r="J80" s="15">
        <v>302.26</v>
      </c>
      <c r="K80" s="15">
        <v>416.56000000000006</v>
      </c>
      <c r="L80" s="15">
        <v>182.88</v>
      </c>
      <c r="M80" s="15">
        <v>83.820000000000007</v>
      </c>
      <c r="N80" s="174">
        <f t="shared" si="4"/>
        <v>2153.92</v>
      </c>
      <c r="O80" s="144">
        <f t="shared" si="3"/>
        <v>101</v>
      </c>
      <c r="P80" s="13"/>
    </row>
    <row r="81" spans="1:16" ht="14.25" x14ac:dyDescent="0.2">
      <c r="A81" s="138">
        <v>1983</v>
      </c>
      <c r="B81" s="15">
        <v>15.239999999999998</v>
      </c>
      <c r="C81" s="15">
        <v>0</v>
      </c>
      <c r="D81" s="15">
        <v>0</v>
      </c>
      <c r="E81" s="15">
        <v>127.00000000000001</v>
      </c>
      <c r="F81" s="15">
        <v>276.85999999999996</v>
      </c>
      <c r="G81" s="15">
        <v>231.14000000000004</v>
      </c>
      <c r="H81" s="15">
        <v>170.18</v>
      </c>
      <c r="I81" s="15">
        <v>198.12000000000003</v>
      </c>
      <c r="J81" s="15">
        <v>269.24000000000007</v>
      </c>
      <c r="K81" s="15">
        <v>314.96000000000004</v>
      </c>
      <c r="L81" s="15">
        <v>292.10000000000002</v>
      </c>
      <c r="M81" s="15">
        <v>335.28000000000003</v>
      </c>
      <c r="N81" s="174">
        <f t="shared" si="4"/>
        <v>2230.1200000000003</v>
      </c>
      <c r="O81" s="144">
        <f t="shared" si="3"/>
        <v>90</v>
      </c>
      <c r="P81" s="13"/>
    </row>
    <row r="82" spans="1:16" ht="14.25" x14ac:dyDescent="0.2">
      <c r="A82" s="138">
        <v>1984</v>
      </c>
      <c r="B82" s="15">
        <v>55.879999999999995</v>
      </c>
      <c r="C82" s="15">
        <v>66.039999999999992</v>
      </c>
      <c r="D82" s="15">
        <v>5.08</v>
      </c>
      <c r="E82" s="15">
        <v>22.86</v>
      </c>
      <c r="F82" s="15">
        <v>294.64</v>
      </c>
      <c r="G82" s="15">
        <v>228.60000000000005</v>
      </c>
      <c r="H82" s="15">
        <v>160.01999999999998</v>
      </c>
      <c r="I82" s="15">
        <v>378.46</v>
      </c>
      <c r="J82" s="15">
        <v>200.66</v>
      </c>
      <c r="K82" s="15">
        <v>307.34000000000009</v>
      </c>
      <c r="L82" s="15">
        <v>462.28000000000014</v>
      </c>
      <c r="M82" s="15">
        <v>38.099999999999994</v>
      </c>
      <c r="N82" s="174">
        <f t="shared" si="4"/>
        <v>2219.96</v>
      </c>
      <c r="O82" s="144">
        <f t="shared" si="3"/>
        <v>93</v>
      </c>
      <c r="P82" s="13"/>
    </row>
    <row r="83" spans="1:16" ht="14.25" x14ac:dyDescent="0.2">
      <c r="A83" s="138">
        <v>1985</v>
      </c>
      <c r="B83" s="15">
        <v>68.58</v>
      </c>
      <c r="C83" s="15">
        <v>55.879999999999995</v>
      </c>
      <c r="D83" s="15">
        <v>35.56</v>
      </c>
      <c r="E83" s="15">
        <v>20.32</v>
      </c>
      <c r="F83" s="15">
        <v>337.82</v>
      </c>
      <c r="G83" s="15">
        <v>198.11999999999998</v>
      </c>
      <c r="H83" s="15">
        <v>279.39999999999998</v>
      </c>
      <c r="I83" s="15">
        <v>299.72000000000003</v>
      </c>
      <c r="J83" s="15">
        <v>238.76</v>
      </c>
      <c r="K83" s="15">
        <v>363.22</v>
      </c>
      <c r="L83" s="15">
        <v>220.97999999999996</v>
      </c>
      <c r="M83" s="15">
        <v>414.02000000000015</v>
      </c>
      <c r="N83" s="174">
        <f t="shared" si="4"/>
        <v>2532.38</v>
      </c>
      <c r="O83" s="144">
        <f t="shared" si="3"/>
        <v>72</v>
      </c>
      <c r="P83" s="13"/>
    </row>
    <row r="84" spans="1:16" ht="14.25" x14ac:dyDescent="0.2">
      <c r="A84" s="138">
        <v>1986</v>
      </c>
      <c r="B84" s="15">
        <v>60.959999999999994</v>
      </c>
      <c r="C84" s="15">
        <v>15.239999999999998</v>
      </c>
      <c r="D84" s="15">
        <v>45.72</v>
      </c>
      <c r="E84" s="15">
        <v>116.84000000000003</v>
      </c>
      <c r="F84" s="15">
        <v>111.76</v>
      </c>
      <c r="G84" s="15">
        <v>292.10000000000002</v>
      </c>
      <c r="H84" s="15">
        <v>187.95999999999998</v>
      </c>
      <c r="I84" s="15">
        <v>368.30000000000007</v>
      </c>
      <c r="J84" s="15">
        <v>261.62000000000006</v>
      </c>
      <c r="K84" s="15">
        <v>457.2</v>
      </c>
      <c r="L84" s="15">
        <v>223.51999999999998</v>
      </c>
      <c r="M84" s="15">
        <v>88.9</v>
      </c>
      <c r="N84" s="174">
        <f t="shared" si="4"/>
        <v>2230.1200000000003</v>
      </c>
      <c r="O84" s="144">
        <f t="shared" si="3"/>
        <v>90</v>
      </c>
      <c r="P84" s="13"/>
    </row>
    <row r="85" spans="1:16" ht="14.25" x14ac:dyDescent="0.2">
      <c r="A85" s="138">
        <v>1987</v>
      </c>
      <c r="B85" s="15">
        <v>15.239999999999998</v>
      </c>
      <c r="C85" s="15">
        <v>38.099999999999994</v>
      </c>
      <c r="D85" s="15">
        <v>2.54</v>
      </c>
      <c r="E85" s="15">
        <v>347.98000000000008</v>
      </c>
      <c r="F85" s="15">
        <v>452.12000000000012</v>
      </c>
      <c r="G85" s="15">
        <v>190.49999999999997</v>
      </c>
      <c r="H85" s="15">
        <v>345.44000000000005</v>
      </c>
      <c r="I85" s="15">
        <v>375.92000000000007</v>
      </c>
      <c r="J85" s="15">
        <v>403.86</v>
      </c>
      <c r="K85" s="15">
        <v>530.8599999999999</v>
      </c>
      <c r="L85" s="15">
        <v>274.32000000000005</v>
      </c>
      <c r="M85" s="15">
        <v>246.37999999999997</v>
      </c>
      <c r="N85" s="174">
        <f t="shared" si="4"/>
        <v>3223.2600000000007</v>
      </c>
      <c r="O85" s="144">
        <f t="shared" si="3"/>
        <v>19</v>
      </c>
      <c r="P85" s="13"/>
    </row>
    <row r="86" spans="1:16" ht="14.25" x14ac:dyDescent="0.2">
      <c r="A86" s="138">
        <v>1988</v>
      </c>
      <c r="B86" s="15">
        <v>2.54</v>
      </c>
      <c r="C86" s="15">
        <v>33.019999999999996</v>
      </c>
      <c r="D86" s="15">
        <v>5.08</v>
      </c>
      <c r="E86" s="15">
        <v>33.020000000000003</v>
      </c>
      <c r="F86" s="15">
        <v>142.24</v>
      </c>
      <c r="G86" s="15">
        <v>177.79999999999998</v>
      </c>
      <c r="H86" s="15">
        <v>193.03999999999996</v>
      </c>
      <c r="I86" s="15">
        <v>281.94</v>
      </c>
      <c r="J86" s="15">
        <v>368.2999999999999</v>
      </c>
      <c r="K86" s="15">
        <v>416.56000000000006</v>
      </c>
      <c r="L86" s="15">
        <v>358.14000000000004</v>
      </c>
      <c r="M86" s="15">
        <v>160.01999999999998</v>
      </c>
      <c r="N86" s="174">
        <f t="shared" si="4"/>
        <v>2171.6999999999998</v>
      </c>
      <c r="O86" s="144">
        <f t="shared" si="3"/>
        <v>98</v>
      </c>
      <c r="P86" s="13"/>
    </row>
    <row r="87" spans="1:16" ht="14.25" x14ac:dyDescent="0.2">
      <c r="A87" s="138">
        <v>1989</v>
      </c>
      <c r="B87" s="15">
        <v>10.16</v>
      </c>
      <c r="C87" s="15">
        <v>25.4</v>
      </c>
      <c r="D87" s="15">
        <v>7.62</v>
      </c>
      <c r="E87" s="15">
        <v>17.78</v>
      </c>
      <c r="F87" s="15">
        <v>238.76</v>
      </c>
      <c r="G87" s="15">
        <v>167.63999999999996</v>
      </c>
      <c r="H87" s="15">
        <v>330.19999999999993</v>
      </c>
      <c r="I87" s="15">
        <v>299.72000000000003</v>
      </c>
      <c r="J87" s="15">
        <v>134.62000000000003</v>
      </c>
      <c r="K87" s="15">
        <v>515.62000000000012</v>
      </c>
      <c r="L87" s="15">
        <v>467.36</v>
      </c>
      <c r="M87" s="15">
        <v>68.579999999999984</v>
      </c>
      <c r="N87" s="174">
        <f t="shared" si="4"/>
        <v>2283.46</v>
      </c>
      <c r="O87" s="144">
        <f t="shared" si="3"/>
        <v>88</v>
      </c>
      <c r="P87" s="13"/>
    </row>
    <row r="88" spans="1:16" ht="14.25" x14ac:dyDescent="0.2">
      <c r="A88" s="138">
        <v>1990</v>
      </c>
      <c r="B88" s="15">
        <v>22.86</v>
      </c>
      <c r="C88" s="15">
        <v>7.62</v>
      </c>
      <c r="D88" s="15">
        <v>53.339999999999989</v>
      </c>
      <c r="E88" s="15">
        <v>157.48000000000002</v>
      </c>
      <c r="F88" s="15">
        <v>284.48</v>
      </c>
      <c r="G88" s="15">
        <v>241.30000000000004</v>
      </c>
      <c r="H88" s="15">
        <v>299.72000000000008</v>
      </c>
      <c r="I88" s="15">
        <v>271.77999999999997</v>
      </c>
      <c r="J88" s="15">
        <v>566.42000000000007</v>
      </c>
      <c r="K88" s="15">
        <v>599.43999999999994</v>
      </c>
      <c r="L88" s="15">
        <v>248.91999999999996</v>
      </c>
      <c r="M88" s="15">
        <v>307.34000000000003</v>
      </c>
      <c r="N88" s="174">
        <f t="shared" si="4"/>
        <v>3060.7000000000003</v>
      </c>
      <c r="O88" s="144">
        <f t="shared" si="3"/>
        <v>30</v>
      </c>
      <c r="P88" s="13"/>
    </row>
    <row r="89" spans="1:16" ht="14.25" x14ac:dyDescent="0.2">
      <c r="A89" s="138">
        <v>1991</v>
      </c>
      <c r="B89" s="15">
        <v>20.32</v>
      </c>
      <c r="C89" s="15">
        <v>30.479999999999997</v>
      </c>
      <c r="D89" s="15">
        <v>129.54</v>
      </c>
      <c r="E89" s="15">
        <v>40.64</v>
      </c>
      <c r="F89" s="15">
        <v>271.78000000000003</v>
      </c>
      <c r="G89" s="15">
        <v>226.06</v>
      </c>
      <c r="H89" s="15">
        <v>391.16</v>
      </c>
      <c r="I89" s="15">
        <v>200.66000000000003</v>
      </c>
      <c r="J89" s="15">
        <v>449.5800000000001</v>
      </c>
      <c r="K89" s="15">
        <v>165.09999999999997</v>
      </c>
      <c r="L89" s="15">
        <v>599.44000000000005</v>
      </c>
      <c r="M89" s="15">
        <v>63.499999999999993</v>
      </c>
      <c r="N89" s="174">
        <f t="shared" si="4"/>
        <v>2588.2600000000002</v>
      </c>
      <c r="O89" s="144">
        <f t="shared" si="3"/>
        <v>68</v>
      </c>
      <c r="P89" s="13"/>
    </row>
    <row r="90" spans="1:16" ht="14.25" x14ac:dyDescent="0.2">
      <c r="A90" s="138">
        <v>1992</v>
      </c>
      <c r="B90" s="15">
        <v>15.239999999999998</v>
      </c>
      <c r="C90" s="15">
        <v>7.62</v>
      </c>
      <c r="D90" s="15">
        <v>10.16</v>
      </c>
      <c r="E90" s="15">
        <v>208.28000000000003</v>
      </c>
      <c r="F90" s="15">
        <v>436.88</v>
      </c>
      <c r="G90" s="15">
        <v>269.24</v>
      </c>
      <c r="H90" s="15">
        <v>309.88000000000005</v>
      </c>
      <c r="I90" s="15">
        <v>292.10000000000008</v>
      </c>
      <c r="J90" s="15">
        <v>375.92000000000007</v>
      </c>
      <c r="K90" s="15">
        <v>322.58000000000004</v>
      </c>
      <c r="L90" s="15">
        <v>332.7399999999999</v>
      </c>
      <c r="M90" s="15">
        <v>170.18</v>
      </c>
      <c r="N90" s="174">
        <f t="shared" si="4"/>
        <v>2750.82</v>
      </c>
      <c r="O90" s="144">
        <f t="shared" si="3"/>
        <v>57</v>
      </c>
      <c r="P90" s="13"/>
    </row>
    <row r="91" spans="1:16" ht="14.25" x14ac:dyDescent="0.2">
      <c r="A91" s="138">
        <v>1993</v>
      </c>
      <c r="B91" s="15">
        <v>116.84000000000002</v>
      </c>
      <c r="C91" s="15">
        <v>30.479999999999997</v>
      </c>
      <c r="D91" s="15">
        <v>127</v>
      </c>
      <c r="E91" s="15">
        <v>294.64</v>
      </c>
      <c r="F91" s="15">
        <v>228.60000000000002</v>
      </c>
      <c r="G91" s="15">
        <v>238.76</v>
      </c>
      <c r="H91" s="15">
        <v>248.92000000000002</v>
      </c>
      <c r="I91" s="15">
        <v>358.14000000000004</v>
      </c>
      <c r="J91" s="15">
        <v>553.72</v>
      </c>
      <c r="K91" s="15">
        <v>330.20000000000005</v>
      </c>
      <c r="L91" s="15">
        <v>406.40000000000003</v>
      </c>
      <c r="M91" s="15">
        <v>256.54000000000002</v>
      </c>
      <c r="N91" s="174">
        <f t="shared" si="4"/>
        <v>3190.2400000000002</v>
      </c>
      <c r="O91" s="144">
        <f t="shared" si="3"/>
        <v>22</v>
      </c>
      <c r="P91" s="13"/>
    </row>
    <row r="92" spans="1:16" ht="14.25" x14ac:dyDescent="0.2">
      <c r="A92" s="138">
        <v>1994</v>
      </c>
      <c r="B92" s="15">
        <v>76.200000000000017</v>
      </c>
      <c r="C92" s="15">
        <v>10.16</v>
      </c>
      <c r="D92" s="15">
        <v>99.06</v>
      </c>
      <c r="E92" s="15">
        <v>109.22</v>
      </c>
      <c r="F92" s="15">
        <v>327.65999999999997</v>
      </c>
      <c r="G92" s="15">
        <v>500.38000000000005</v>
      </c>
      <c r="H92" s="15">
        <v>266.7</v>
      </c>
      <c r="I92" s="15">
        <v>378.46000000000004</v>
      </c>
      <c r="J92" s="15">
        <v>226.06000000000003</v>
      </c>
      <c r="K92" s="15">
        <v>238.76</v>
      </c>
      <c r="L92" s="15">
        <v>401.32000000000005</v>
      </c>
      <c r="M92" s="15">
        <v>30.48</v>
      </c>
      <c r="N92" s="174">
        <f t="shared" si="4"/>
        <v>2664.46</v>
      </c>
      <c r="O92" s="144">
        <f t="shared" si="3"/>
        <v>62</v>
      </c>
      <c r="P92" s="13"/>
    </row>
    <row r="93" spans="1:16" ht="14.25" x14ac:dyDescent="0.2">
      <c r="A93" s="138">
        <v>1995</v>
      </c>
      <c r="B93" s="15">
        <v>276.86</v>
      </c>
      <c r="C93" s="15">
        <v>25.400000000000002</v>
      </c>
      <c r="D93" s="15">
        <v>15.24</v>
      </c>
      <c r="E93" s="15">
        <v>93.98</v>
      </c>
      <c r="F93" s="15">
        <v>254.00000000000003</v>
      </c>
      <c r="G93" s="15">
        <v>347.98000000000008</v>
      </c>
      <c r="H93" s="15">
        <v>337.82</v>
      </c>
      <c r="I93" s="15">
        <v>195.58</v>
      </c>
      <c r="J93" s="15">
        <v>177.8</v>
      </c>
      <c r="K93" s="15">
        <v>195.58</v>
      </c>
      <c r="L93" s="15">
        <v>525.78000000000009</v>
      </c>
      <c r="M93" s="15">
        <v>317.50000000000006</v>
      </c>
      <c r="N93" s="174">
        <f t="shared" si="4"/>
        <v>2763.52</v>
      </c>
      <c r="O93" s="144">
        <f t="shared" si="3"/>
        <v>55</v>
      </c>
      <c r="P93" s="13"/>
    </row>
    <row r="94" spans="1:16" ht="14.25" x14ac:dyDescent="0.2">
      <c r="A94" s="138">
        <v>1996</v>
      </c>
      <c r="B94" s="15">
        <v>444.50000000000006</v>
      </c>
      <c r="C94" s="15">
        <v>114.30000000000001</v>
      </c>
      <c r="D94" s="15">
        <v>88.9</v>
      </c>
      <c r="E94" s="15">
        <v>76.200000000000017</v>
      </c>
      <c r="F94" s="15">
        <v>312.41999999999996</v>
      </c>
      <c r="G94" s="15">
        <v>396.24</v>
      </c>
      <c r="H94" s="15">
        <v>208.27999999999997</v>
      </c>
      <c r="I94" s="15">
        <v>271.78000000000003</v>
      </c>
      <c r="J94" s="15">
        <v>238.76000000000002</v>
      </c>
      <c r="K94" s="15">
        <v>271.77999999999997</v>
      </c>
      <c r="L94" s="15">
        <v>675.64</v>
      </c>
      <c r="M94" s="15">
        <v>127</v>
      </c>
      <c r="N94" s="174">
        <f t="shared" si="4"/>
        <v>3225.7999999999997</v>
      </c>
      <c r="O94" s="144">
        <f t="shared" si="3"/>
        <v>18</v>
      </c>
      <c r="P94" s="13"/>
    </row>
    <row r="95" spans="1:16" ht="14.25" x14ac:dyDescent="0.2">
      <c r="A95" s="138">
        <v>1997</v>
      </c>
      <c r="B95" s="15">
        <v>38.1</v>
      </c>
      <c r="C95" s="15">
        <v>22.86</v>
      </c>
      <c r="D95" s="15">
        <v>0</v>
      </c>
      <c r="E95" s="15">
        <v>5.08</v>
      </c>
      <c r="F95" s="15">
        <v>243.84</v>
      </c>
      <c r="G95" s="15">
        <v>228.60000000000002</v>
      </c>
      <c r="H95" s="15">
        <v>223.52</v>
      </c>
      <c r="I95" s="15">
        <v>281.94</v>
      </c>
      <c r="J95" s="15">
        <v>231.14000000000001</v>
      </c>
      <c r="K95" s="15">
        <v>254.00000000000003</v>
      </c>
      <c r="L95" s="15">
        <v>190.49999999999997</v>
      </c>
      <c r="M95" s="15">
        <v>17.78</v>
      </c>
      <c r="N95" s="174">
        <f t="shared" si="4"/>
        <v>1737.3600000000001</v>
      </c>
      <c r="O95" s="144">
        <f t="shared" si="3"/>
        <v>107</v>
      </c>
      <c r="P95" s="13"/>
    </row>
    <row r="96" spans="1:16" ht="14.25" x14ac:dyDescent="0.2">
      <c r="A96" s="138">
        <v>1998</v>
      </c>
      <c r="B96" s="15">
        <v>15.239999999999998</v>
      </c>
      <c r="C96" s="15">
        <v>43.18</v>
      </c>
      <c r="D96" s="15">
        <v>30.479999999999997</v>
      </c>
      <c r="E96" s="15">
        <v>320.04000000000008</v>
      </c>
      <c r="F96" s="15">
        <v>307.34000000000003</v>
      </c>
      <c r="G96" s="15">
        <v>266.7</v>
      </c>
      <c r="H96" s="15">
        <v>347.98</v>
      </c>
      <c r="I96" s="15">
        <v>337.82</v>
      </c>
      <c r="J96" s="15">
        <v>220.98</v>
      </c>
      <c r="K96" s="15">
        <v>350.52000000000004</v>
      </c>
      <c r="L96" s="15">
        <v>276.86</v>
      </c>
      <c r="M96" s="15">
        <v>355.6</v>
      </c>
      <c r="N96" s="174">
        <f t="shared" si="4"/>
        <v>2872.7400000000002</v>
      </c>
      <c r="O96" s="144">
        <f t="shared" si="3"/>
        <v>47</v>
      </c>
      <c r="P96" s="13"/>
    </row>
    <row r="97" spans="1:16" ht="14.25" x14ac:dyDescent="0.2">
      <c r="A97" s="138">
        <v>1999</v>
      </c>
      <c r="B97" s="15">
        <v>99.060000000000031</v>
      </c>
      <c r="C97" s="15">
        <v>63.5</v>
      </c>
      <c r="D97" s="15">
        <v>152.4</v>
      </c>
      <c r="E97" s="15">
        <v>180.34</v>
      </c>
      <c r="F97" s="15">
        <v>299.71999999999991</v>
      </c>
      <c r="G97" s="15">
        <v>350.52000000000004</v>
      </c>
      <c r="H97" s="15">
        <v>287.02</v>
      </c>
      <c r="I97" s="15">
        <v>530.86</v>
      </c>
      <c r="J97" s="15">
        <v>208.27999999999997</v>
      </c>
      <c r="K97" s="15">
        <v>259.08000000000004</v>
      </c>
      <c r="L97" s="15">
        <v>579.12000000000012</v>
      </c>
      <c r="M97" s="15">
        <v>698.50000000000011</v>
      </c>
      <c r="N97" s="174">
        <f t="shared" si="4"/>
        <v>3708.3999999999996</v>
      </c>
      <c r="O97" s="144">
        <f t="shared" si="3"/>
        <v>7</v>
      </c>
      <c r="P97" s="13"/>
    </row>
    <row r="98" spans="1:16" ht="14.25" x14ac:dyDescent="0.2">
      <c r="A98" s="138">
        <v>2000</v>
      </c>
      <c r="B98" s="15">
        <v>86.360000000000028</v>
      </c>
      <c r="C98" s="15">
        <v>20.32</v>
      </c>
      <c r="D98" s="15">
        <v>7.62</v>
      </c>
      <c r="E98" s="15">
        <v>132.07999999999998</v>
      </c>
      <c r="F98" s="15">
        <v>236.21999999999997</v>
      </c>
      <c r="G98" s="15">
        <v>320.04000000000002</v>
      </c>
      <c r="H98" s="15">
        <v>259.08</v>
      </c>
      <c r="I98" s="15">
        <v>256.53999999999996</v>
      </c>
      <c r="J98" s="15">
        <v>121.92000000000002</v>
      </c>
      <c r="K98" s="15">
        <v>543.56000000000006</v>
      </c>
      <c r="L98" s="15">
        <v>215.90000000000003</v>
      </c>
      <c r="M98" s="15">
        <v>563.88000000000011</v>
      </c>
      <c r="N98" s="174">
        <f t="shared" si="4"/>
        <v>2763.5200000000004</v>
      </c>
      <c r="O98" s="144">
        <f t="shared" si="3"/>
        <v>54</v>
      </c>
      <c r="P98" s="13"/>
    </row>
    <row r="99" spans="1:16" ht="14.25" x14ac:dyDescent="0.2">
      <c r="A99" s="138">
        <v>2001</v>
      </c>
      <c r="B99" s="15">
        <v>99.060000000000016</v>
      </c>
      <c r="C99" s="15">
        <v>5.08</v>
      </c>
      <c r="D99" s="15">
        <v>20.32</v>
      </c>
      <c r="E99" s="15">
        <v>48.26</v>
      </c>
      <c r="F99" s="15">
        <v>167.64000000000001</v>
      </c>
      <c r="G99" s="15">
        <v>144.78</v>
      </c>
      <c r="H99" s="15">
        <v>198.11999999999998</v>
      </c>
      <c r="I99" s="15">
        <v>220.98000000000002</v>
      </c>
      <c r="J99" s="15">
        <v>248.92</v>
      </c>
      <c r="K99" s="15">
        <v>284.48000000000008</v>
      </c>
      <c r="L99" s="15">
        <v>541.02</v>
      </c>
      <c r="M99" s="15">
        <v>381.00000000000006</v>
      </c>
      <c r="N99" s="174">
        <f t="shared" si="4"/>
        <v>2359.6600000000003</v>
      </c>
      <c r="O99" s="144">
        <f t="shared" si="3"/>
        <v>84</v>
      </c>
    </row>
    <row r="100" spans="1:16" ht="14.25" x14ac:dyDescent="0.2">
      <c r="A100" s="138">
        <v>2002</v>
      </c>
      <c r="B100" s="15">
        <v>167.64</v>
      </c>
      <c r="C100" s="15">
        <v>15.239999999999998</v>
      </c>
      <c r="D100" s="15">
        <v>38.099999999999994</v>
      </c>
      <c r="E100" s="15">
        <v>182.88</v>
      </c>
      <c r="F100" s="15">
        <v>129.54</v>
      </c>
      <c r="G100" s="15">
        <v>182.88</v>
      </c>
      <c r="H100" s="15">
        <v>246.38</v>
      </c>
      <c r="I100" s="15">
        <v>424.18000000000012</v>
      </c>
      <c r="J100" s="15">
        <v>149.85999999999999</v>
      </c>
      <c r="K100" s="15">
        <v>170.18000000000004</v>
      </c>
      <c r="L100" s="15">
        <v>434.34000000000003</v>
      </c>
      <c r="M100" s="15">
        <v>40.64</v>
      </c>
      <c r="N100" s="174">
        <f t="shared" si="4"/>
        <v>2181.86</v>
      </c>
      <c r="O100" s="144">
        <f t="shared" si="3"/>
        <v>96</v>
      </c>
    </row>
    <row r="101" spans="1:16" ht="14.25" x14ac:dyDescent="0.2">
      <c r="A101" s="138">
        <v>2003</v>
      </c>
      <c r="B101" s="15">
        <v>27.94</v>
      </c>
      <c r="C101" s="15">
        <v>7.62</v>
      </c>
      <c r="D101" s="15">
        <v>2.54</v>
      </c>
      <c r="E101" s="15">
        <v>144.78</v>
      </c>
      <c r="F101" s="15">
        <v>264.16000000000003</v>
      </c>
      <c r="G101" s="15">
        <v>248.92000000000002</v>
      </c>
      <c r="H101" s="15">
        <v>236.21999999999997</v>
      </c>
      <c r="I101" s="15">
        <v>302.26000000000005</v>
      </c>
      <c r="J101" s="15">
        <v>624.84</v>
      </c>
      <c r="K101" s="15">
        <v>223.52000000000004</v>
      </c>
      <c r="L101" s="15">
        <v>485.1400000000001</v>
      </c>
      <c r="M101" s="15">
        <v>541.0200000000001</v>
      </c>
      <c r="N101" s="174">
        <f t="shared" si="4"/>
        <v>3108.9600000000005</v>
      </c>
      <c r="O101" s="144">
        <f t="shared" si="3"/>
        <v>26</v>
      </c>
    </row>
    <row r="102" spans="1:16" ht="14.25" x14ac:dyDescent="0.2">
      <c r="A102" s="138">
        <v>2004</v>
      </c>
      <c r="B102" s="15">
        <v>50.8</v>
      </c>
      <c r="C102" s="15">
        <v>12.7</v>
      </c>
      <c r="D102" s="15">
        <v>78.740000000000023</v>
      </c>
      <c r="E102" s="15">
        <v>160.02000000000001</v>
      </c>
      <c r="F102" s="15">
        <v>279.40000000000003</v>
      </c>
      <c r="G102" s="15">
        <v>274.32</v>
      </c>
      <c r="H102" s="15">
        <v>294.64000000000004</v>
      </c>
      <c r="I102" s="15">
        <v>347.98</v>
      </c>
      <c r="J102" s="15">
        <v>251.46000000000004</v>
      </c>
      <c r="K102" s="15">
        <v>571.50000000000011</v>
      </c>
      <c r="L102" s="15">
        <v>439.42000000000007</v>
      </c>
      <c r="M102" s="15">
        <v>226.06</v>
      </c>
      <c r="N102" s="174">
        <f t="shared" si="4"/>
        <v>2987.0400000000004</v>
      </c>
      <c r="O102" s="144">
        <f t="shared" si="3"/>
        <v>38</v>
      </c>
    </row>
    <row r="103" spans="1:16" ht="14.25" x14ac:dyDescent="0.2">
      <c r="A103" s="138">
        <v>2005</v>
      </c>
      <c r="B103" s="15">
        <v>134.62000000000003</v>
      </c>
      <c r="C103" s="15">
        <v>53.339999999999996</v>
      </c>
      <c r="D103" s="15">
        <v>58.42</v>
      </c>
      <c r="E103" s="15">
        <v>220.98000000000005</v>
      </c>
      <c r="F103" s="15">
        <v>236.22</v>
      </c>
      <c r="G103" s="15">
        <v>175.26000000000002</v>
      </c>
      <c r="H103" s="15">
        <v>172.72</v>
      </c>
      <c r="I103" s="15">
        <v>391.16</v>
      </c>
      <c r="J103" s="15">
        <v>393.70000000000005</v>
      </c>
      <c r="K103" s="15">
        <v>187.96</v>
      </c>
      <c r="L103" s="15">
        <v>551.18000000000006</v>
      </c>
      <c r="M103" s="15">
        <v>170.17999999999998</v>
      </c>
      <c r="N103" s="174">
        <f t="shared" si="4"/>
        <v>2745.7400000000002</v>
      </c>
      <c r="O103" s="144">
        <f t="shared" si="3"/>
        <v>58</v>
      </c>
    </row>
    <row r="104" spans="1:16" ht="14.25" x14ac:dyDescent="0.2">
      <c r="A104" s="138">
        <v>2006</v>
      </c>
      <c r="B104" s="15">
        <v>114.30000000000001</v>
      </c>
      <c r="C104" s="15">
        <v>60.959999999999994</v>
      </c>
      <c r="D104" s="15">
        <v>132.08000000000001</v>
      </c>
      <c r="E104" s="15">
        <v>83.820000000000007</v>
      </c>
      <c r="F104" s="15">
        <v>365.76000000000005</v>
      </c>
      <c r="G104" s="15">
        <v>144.78000000000003</v>
      </c>
      <c r="H104" s="15">
        <v>431.80000000000007</v>
      </c>
      <c r="I104" s="15">
        <v>281.94000000000005</v>
      </c>
      <c r="J104" s="15">
        <v>287.02000000000004</v>
      </c>
      <c r="K104" s="15">
        <v>355.60000000000008</v>
      </c>
      <c r="L104" s="15">
        <v>525.78</v>
      </c>
      <c r="M104" s="15">
        <v>297.18</v>
      </c>
      <c r="N104" s="174">
        <f t="shared" si="4"/>
        <v>3081.02</v>
      </c>
      <c r="O104" s="144">
        <f t="shared" si="3"/>
        <v>28</v>
      </c>
    </row>
    <row r="105" spans="1:16" ht="14.25" x14ac:dyDescent="0.2">
      <c r="A105" s="138">
        <v>2007</v>
      </c>
      <c r="B105" s="15">
        <v>0</v>
      </c>
      <c r="C105" s="15">
        <v>30.479999999999997</v>
      </c>
      <c r="D105" s="15">
        <v>121.92</v>
      </c>
      <c r="E105" s="15">
        <v>226</v>
      </c>
      <c r="F105" s="15">
        <v>491</v>
      </c>
      <c r="G105" s="15">
        <v>273</v>
      </c>
      <c r="H105" s="15">
        <v>245</v>
      </c>
      <c r="I105" s="15">
        <v>255</v>
      </c>
      <c r="J105" s="15">
        <v>294</v>
      </c>
      <c r="K105" s="15">
        <v>330</v>
      </c>
      <c r="L105" s="15">
        <v>531</v>
      </c>
      <c r="M105" s="15">
        <v>227</v>
      </c>
      <c r="N105" s="174">
        <f t="shared" si="4"/>
        <v>3024.4</v>
      </c>
      <c r="O105" s="144">
        <f t="shared" si="3"/>
        <v>34</v>
      </c>
    </row>
    <row r="106" spans="1:16" ht="14.25" x14ac:dyDescent="0.2">
      <c r="A106" s="138">
        <v>2008</v>
      </c>
      <c r="B106" s="15">
        <v>100</v>
      </c>
      <c r="C106" s="15">
        <v>33</v>
      </c>
      <c r="D106" s="15">
        <v>21</v>
      </c>
      <c r="E106" s="15">
        <v>39</v>
      </c>
      <c r="F106" s="15">
        <v>276</v>
      </c>
      <c r="G106" s="15">
        <v>461</v>
      </c>
      <c r="H106" s="15">
        <v>382</v>
      </c>
      <c r="I106" s="15">
        <v>387</v>
      </c>
      <c r="J106" s="15">
        <v>133</v>
      </c>
      <c r="K106" s="15">
        <v>177</v>
      </c>
      <c r="L106" s="15">
        <v>646</v>
      </c>
      <c r="M106" s="15">
        <v>119</v>
      </c>
      <c r="N106" s="174">
        <f t="shared" si="4"/>
        <v>2774</v>
      </c>
      <c r="O106" s="144">
        <f t="shared" si="3"/>
        <v>53</v>
      </c>
    </row>
    <row r="107" spans="1:16" ht="14.25" x14ac:dyDescent="0.2">
      <c r="A107" s="138">
        <v>2009</v>
      </c>
      <c r="B107" s="15">
        <v>60</v>
      </c>
      <c r="C107" s="15">
        <v>78</v>
      </c>
      <c r="D107" s="15">
        <v>61</v>
      </c>
      <c r="E107" s="15">
        <v>63</v>
      </c>
      <c r="F107" s="15">
        <v>122</v>
      </c>
      <c r="G107" s="15">
        <v>280</v>
      </c>
      <c r="H107" s="15">
        <v>309</v>
      </c>
      <c r="I107" s="15">
        <v>453</v>
      </c>
      <c r="J107" s="15">
        <v>71</v>
      </c>
      <c r="K107" s="15">
        <v>198</v>
      </c>
      <c r="L107" s="15">
        <v>418</v>
      </c>
      <c r="M107" s="15">
        <v>60</v>
      </c>
      <c r="N107" s="174">
        <f t="shared" ref="N107:N117" si="5">IF(COUNT(B107:M107)=12,SUM(B107:M107),"")</f>
        <v>2173</v>
      </c>
      <c r="O107" s="144">
        <f t="shared" si="3"/>
        <v>97</v>
      </c>
    </row>
    <row r="108" spans="1:16" ht="14.25" x14ac:dyDescent="0.2">
      <c r="A108" s="138">
        <v>2010</v>
      </c>
      <c r="B108" s="15">
        <v>35</v>
      </c>
      <c r="C108" s="15">
        <v>45</v>
      </c>
      <c r="D108" s="15">
        <v>31</v>
      </c>
      <c r="E108" s="15">
        <v>245</v>
      </c>
      <c r="F108" s="15">
        <v>114</v>
      </c>
      <c r="G108" s="15">
        <v>503</v>
      </c>
      <c r="H108" s="15">
        <v>415</v>
      </c>
      <c r="I108" s="15">
        <v>404</v>
      </c>
      <c r="J108" s="15">
        <v>224</v>
      </c>
      <c r="K108" s="15">
        <v>534</v>
      </c>
      <c r="L108" s="15">
        <v>739</v>
      </c>
      <c r="M108" s="15">
        <v>1191</v>
      </c>
      <c r="N108" s="174">
        <f t="shared" si="5"/>
        <v>4480</v>
      </c>
      <c r="O108" s="144">
        <f t="shared" si="3"/>
        <v>2</v>
      </c>
    </row>
    <row r="109" spans="1:16" ht="14.25" x14ac:dyDescent="0.2">
      <c r="A109" s="138">
        <v>2011</v>
      </c>
      <c r="B109" s="15">
        <v>176</v>
      </c>
      <c r="C109" s="15">
        <v>43</v>
      </c>
      <c r="D109" s="15">
        <v>46</v>
      </c>
      <c r="E109" s="15">
        <v>94</v>
      </c>
      <c r="F109" s="15">
        <v>215</v>
      </c>
      <c r="G109" s="15">
        <v>300</v>
      </c>
      <c r="H109" s="15">
        <v>584</v>
      </c>
      <c r="I109" s="15">
        <v>215</v>
      </c>
      <c r="J109" s="15">
        <v>187</v>
      </c>
      <c r="K109" s="15">
        <v>269</v>
      </c>
      <c r="L109" s="15">
        <v>764</v>
      </c>
      <c r="M109" s="15">
        <v>328</v>
      </c>
      <c r="N109" s="174">
        <f t="shared" si="5"/>
        <v>3221</v>
      </c>
      <c r="O109" s="144">
        <f t="shared" si="3"/>
        <v>20</v>
      </c>
    </row>
    <row r="110" spans="1:16" ht="14.25" x14ac:dyDescent="0.2">
      <c r="A110" s="138">
        <v>2012</v>
      </c>
      <c r="B110" s="15">
        <v>25</v>
      </c>
      <c r="C110" s="15">
        <v>8</v>
      </c>
      <c r="D110" s="15">
        <v>54</v>
      </c>
      <c r="E110" s="15">
        <v>100</v>
      </c>
      <c r="F110" s="15">
        <v>297</v>
      </c>
      <c r="G110" s="15">
        <v>294</v>
      </c>
      <c r="H110" s="15">
        <v>339</v>
      </c>
      <c r="I110" s="15">
        <v>201</v>
      </c>
      <c r="J110" s="15">
        <v>228</v>
      </c>
      <c r="K110" s="15">
        <v>333</v>
      </c>
      <c r="L110" s="15">
        <v>1019</v>
      </c>
      <c r="M110" s="15">
        <v>433</v>
      </c>
      <c r="N110" s="174">
        <f t="shared" si="5"/>
        <v>3331</v>
      </c>
      <c r="O110" s="144">
        <f t="shared" si="3"/>
        <v>14</v>
      </c>
    </row>
    <row r="111" spans="1:16" ht="14.25" x14ac:dyDescent="0.2">
      <c r="A111" s="138">
        <v>2013</v>
      </c>
      <c r="B111" s="15">
        <v>4</v>
      </c>
      <c r="C111" s="15">
        <v>76</v>
      </c>
      <c r="D111" s="15">
        <v>67</v>
      </c>
      <c r="E111" s="15">
        <v>51</v>
      </c>
      <c r="F111" s="15">
        <v>329</v>
      </c>
      <c r="G111" s="15">
        <v>288</v>
      </c>
      <c r="H111" s="15">
        <v>255</v>
      </c>
      <c r="I111" s="15">
        <v>274</v>
      </c>
      <c r="J111" s="15">
        <v>194</v>
      </c>
      <c r="K111" s="15">
        <v>187</v>
      </c>
      <c r="L111" s="15">
        <v>153</v>
      </c>
      <c r="M111" s="15">
        <v>99</v>
      </c>
      <c r="N111" s="174">
        <f t="shared" si="5"/>
        <v>1977</v>
      </c>
      <c r="O111" s="144">
        <f t="shared" si="3"/>
        <v>103</v>
      </c>
    </row>
    <row r="112" spans="1:16" ht="14.25" x14ac:dyDescent="0.2">
      <c r="A112" s="138">
        <v>2014</v>
      </c>
      <c r="B112" s="15">
        <v>16</v>
      </c>
      <c r="C112" s="15">
        <v>18</v>
      </c>
      <c r="D112" s="15">
        <v>17</v>
      </c>
      <c r="E112" s="15">
        <v>77</v>
      </c>
      <c r="F112" s="15">
        <v>290</v>
      </c>
      <c r="G112" s="15">
        <v>308</v>
      </c>
      <c r="H112" s="15">
        <v>150</v>
      </c>
      <c r="I112" s="15">
        <v>335</v>
      </c>
      <c r="J112" s="15">
        <v>164</v>
      </c>
      <c r="K112" s="15">
        <v>237</v>
      </c>
      <c r="L112" s="15">
        <v>355</v>
      </c>
      <c r="M112" s="15">
        <v>352</v>
      </c>
      <c r="N112" s="174">
        <f t="shared" si="5"/>
        <v>2319</v>
      </c>
      <c r="O112" s="144">
        <f t="shared" si="3"/>
        <v>86</v>
      </c>
    </row>
    <row r="113" spans="1:15" x14ac:dyDescent="0.2">
      <c r="A113" s="138">
        <v>2015</v>
      </c>
      <c r="B113" s="15">
        <v>34</v>
      </c>
      <c r="C113" s="15">
        <v>41</v>
      </c>
      <c r="D113" s="15">
        <v>8</v>
      </c>
      <c r="E113" s="15">
        <v>40</v>
      </c>
      <c r="F113" s="15"/>
      <c r="G113" s="15">
        <v>135</v>
      </c>
      <c r="H113" s="15">
        <v>117</v>
      </c>
      <c r="I113" s="15">
        <v>237</v>
      </c>
      <c r="J113" s="15">
        <v>339</v>
      </c>
      <c r="K113" s="15">
        <v>406</v>
      </c>
      <c r="L113" s="15">
        <v>265</v>
      </c>
      <c r="M113" s="15">
        <v>69</v>
      </c>
      <c r="N113" s="174"/>
    </row>
    <row r="114" spans="1:15" ht="14.25" x14ac:dyDescent="0.2">
      <c r="A114" s="138">
        <v>2016</v>
      </c>
      <c r="B114" s="15">
        <v>36</v>
      </c>
      <c r="C114" s="15">
        <v>18</v>
      </c>
      <c r="D114" s="15">
        <v>8</v>
      </c>
      <c r="E114" s="15">
        <v>79</v>
      </c>
      <c r="F114" s="15">
        <v>264</v>
      </c>
      <c r="G114" s="15">
        <v>301</v>
      </c>
      <c r="H114" s="15">
        <v>405</v>
      </c>
      <c r="I114" s="15">
        <v>168</v>
      </c>
      <c r="J114" s="15">
        <v>344</v>
      </c>
      <c r="K114" s="15">
        <v>284</v>
      </c>
      <c r="L114" s="15">
        <v>946</v>
      </c>
      <c r="M114" s="15">
        <v>126</v>
      </c>
      <c r="N114" s="174">
        <f t="shared" si="5"/>
        <v>2979</v>
      </c>
      <c r="O114" s="144">
        <f>RANK(N114,N$5:N$125,0)</f>
        <v>39</v>
      </c>
    </row>
    <row r="115" spans="1:15" ht="14.25" x14ac:dyDescent="0.2">
      <c r="A115" s="138">
        <v>2017</v>
      </c>
      <c r="B115" s="15">
        <v>11</v>
      </c>
      <c r="C115" s="15">
        <v>17</v>
      </c>
      <c r="D115" s="15">
        <v>52</v>
      </c>
      <c r="E115" s="15">
        <v>63</v>
      </c>
      <c r="F115" s="15">
        <v>317</v>
      </c>
      <c r="G115" s="15">
        <v>146</v>
      </c>
      <c r="H115" s="15">
        <v>354</v>
      </c>
      <c r="I115" s="15">
        <v>191</v>
      </c>
      <c r="J115" s="15">
        <v>185</v>
      </c>
      <c r="K115" s="15">
        <v>172</v>
      </c>
      <c r="L115" s="15">
        <v>437</v>
      </c>
      <c r="M115" s="15">
        <v>290</v>
      </c>
      <c r="N115" s="174">
        <f t="shared" si="5"/>
        <v>2235</v>
      </c>
      <c r="O115" s="144">
        <f>RANK(N115,N$5:N$125,0)</f>
        <v>89</v>
      </c>
    </row>
    <row r="116" spans="1:15" ht="14.25" x14ac:dyDescent="0.2">
      <c r="A116" s="138">
        <v>2018</v>
      </c>
      <c r="B116" s="15">
        <v>450</v>
      </c>
      <c r="C116" s="15">
        <v>24</v>
      </c>
      <c r="D116" s="15">
        <v>74</v>
      </c>
      <c r="E116" s="15">
        <v>31</v>
      </c>
      <c r="F116" s="15">
        <v>406</v>
      </c>
      <c r="G116" s="15">
        <v>232</v>
      </c>
      <c r="H116" s="15">
        <v>305</v>
      </c>
      <c r="I116" s="15">
        <v>319</v>
      </c>
      <c r="J116" s="15">
        <v>497</v>
      </c>
      <c r="K116" s="15">
        <v>272</v>
      </c>
      <c r="L116" s="15">
        <v>235</v>
      </c>
      <c r="M116" s="15">
        <v>33</v>
      </c>
      <c r="N116" s="174">
        <f t="shared" si="5"/>
        <v>2878</v>
      </c>
      <c r="O116" s="144">
        <f>RANK(N116,N$5:N$125,0)</f>
        <v>45</v>
      </c>
    </row>
    <row r="117" spans="1:15" ht="14.25" x14ac:dyDescent="0.2">
      <c r="A117" s="138">
        <v>2019</v>
      </c>
      <c r="B117" s="170">
        <v>29</v>
      </c>
      <c r="C117" s="170">
        <v>4</v>
      </c>
      <c r="D117" s="170">
        <v>18</v>
      </c>
      <c r="E117" s="170">
        <v>90</v>
      </c>
      <c r="F117" s="170">
        <v>149</v>
      </c>
      <c r="G117" s="170">
        <v>158</v>
      </c>
      <c r="H117" s="170">
        <v>310</v>
      </c>
      <c r="I117" s="170">
        <v>189</v>
      </c>
      <c r="J117" s="15">
        <v>298</v>
      </c>
      <c r="K117" s="15">
        <v>121</v>
      </c>
      <c r="L117" s="15">
        <v>260</v>
      </c>
      <c r="M117" s="15">
        <v>586</v>
      </c>
      <c r="N117" s="174">
        <f t="shared" si="5"/>
        <v>2212</v>
      </c>
      <c r="O117" s="144">
        <f>RANK(N117,N$5:N$125,0)</f>
        <v>95</v>
      </c>
    </row>
    <row r="118" spans="1:15" ht="14.25" x14ac:dyDescent="0.2">
      <c r="A118" s="138">
        <v>2020</v>
      </c>
      <c r="B118" s="3">
        <v>52</v>
      </c>
      <c r="C118" s="3">
        <v>21</v>
      </c>
      <c r="D118" s="3">
        <v>14</v>
      </c>
      <c r="E118" s="3">
        <v>126</v>
      </c>
      <c r="F118" s="3">
        <v>231</v>
      </c>
      <c r="G118" s="3">
        <v>338</v>
      </c>
      <c r="H118" s="3">
        <v>261</v>
      </c>
      <c r="I118" s="3">
        <v>332</v>
      </c>
      <c r="J118" s="15">
        <v>230</v>
      </c>
      <c r="K118" s="15">
        <v>238</v>
      </c>
      <c r="L118" s="15">
        <v>388</v>
      </c>
      <c r="M118" s="15">
        <v>232</v>
      </c>
      <c r="N118" s="174">
        <f t="shared" ref="N118" si="6">IF(COUNT(B118:M118)=12,SUM(B118:M118),"")</f>
        <v>2463</v>
      </c>
      <c r="O118" s="144">
        <f t="shared" ref="O118" si="7">RANK(N118,N$5:N$125,0)</f>
        <v>78</v>
      </c>
    </row>
    <row r="119" spans="1:15" ht="14.25" x14ac:dyDescent="0.2">
      <c r="A119" s="138">
        <v>2021</v>
      </c>
      <c r="B119" s="3">
        <v>64</v>
      </c>
      <c r="C119" s="3">
        <v>18</v>
      </c>
      <c r="D119" s="3">
        <v>42</v>
      </c>
      <c r="E119" s="3">
        <v>141</v>
      </c>
      <c r="F119" s="3">
        <v>268</v>
      </c>
      <c r="G119" s="3">
        <v>288</v>
      </c>
      <c r="H119" s="3">
        <v>444</v>
      </c>
      <c r="I119" s="3">
        <v>439</v>
      </c>
      <c r="J119" s="3">
        <v>470</v>
      </c>
      <c r="K119" s="3">
        <v>190</v>
      </c>
      <c r="L119" s="3">
        <v>633</v>
      </c>
      <c r="M119" s="3">
        <v>162</v>
      </c>
      <c r="N119" s="174">
        <f t="shared" ref="N119" si="8">IF(COUNT(B119:M119)=12,SUM(B119:M119),"")</f>
        <v>3159</v>
      </c>
      <c r="O119" s="144">
        <f t="shared" ref="O119" si="9">RANK(N119,N$5:N$125,0)</f>
        <v>24</v>
      </c>
    </row>
    <row r="120" spans="1:15" ht="14.25" x14ac:dyDescent="0.2">
      <c r="A120" s="138">
        <v>2022</v>
      </c>
      <c r="B120" s="3">
        <v>61</v>
      </c>
      <c r="C120" s="3">
        <v>43</v>
      </c>
      <c r="D120" s="3">
        <v>225</v>
      </c>
      <c r="E120" s="3">
        <v>153</v>
      </c>
      <c r="F120" s="3">
        <v>419</v>
      </c>
      <c r="G120" s="3">
        <v>395</v>
      </c>
      <c r="H120" s="3">
        <v>377</v>
      </c>
      <c r="I120" s="3">
        <v>364</v>
      </c>
      <c r="J120" s="3">
        <v>313</v>
      </c>
      <c r="K120" s="3">
        <v>423</v>
      </c>
      <c r="L120" s="3">
        <v>509</v>
      </c>
      <c r="M120" s="3">
        <v>98</v>
      </c>
      <c r="N120" s="174">
        <f t="shared" ref="N120:N121" si="10">IF(COUNT(B120:M120)=12,SUM(B120:M120),"")</f>
        <v>3380</v>
      </c>
      <c r="O120" s="144">
        <f t="shared" ref="O120:O121" si="11">RANK(N120,N$5:N$125,0)</f>
        <v>12</v>
      </c>
    </row>
    <row r="121" spans="1:15" ht="14.25" x14ac:dyDescent="0.2">
      <c r="A121" s="138">
        <v>2023</v>
      </c>
      <c r="B121" s="3">
        <v>70</v>
      </c>
      <c r="C121" s="3">
        <v>3</v>
      </c>
      <c r="D121" s="3">
        <v>10</v>
      </c>
      <c r="E121" s="3">
        <v>3</v>
      </c>
      <c r="F121" s="3">
        <v>127</v>
      </c>
      <c r="G121" s="3">
        <v>277</v>
      </c>
      <c r="H121" s="3">
        <v>307</v>
      </c>
      <c r="I121" s="3">
        <v>147</v>
      </c>
      <c r="J121" s="3">
        <v>283</v>
      </c>
      <c r="K121" s="3">
        <v>133</v>
      </c>
      <c r="L121" s="3">
        <v>516</v>
      </c>
      <c r="M121" s="3">
        <v>70</v>
      </c>
      <c r="N121" s="174">
        <f t="shared" si="10"/>
        <v>1946</v>
      </c>
      <c r="O121" s="144">
        <f t="shared" si="11"/>
        <v>104</v>
      </c>
    </row>
    <row r="122" spans="1:15" ht="14.25" x14ac:dyDescent="0.2">
      <c r="A122" s="138">
        <v>2024</v>
      </c>
      <c r="B122" s="3"/>
      <c r="C122" s="3"/>
      <c r="D122" s="3"/>
      <c r="E122" s="3"/>
      <c r="F122" s="3"/>
      <c r="G122" s="3"/>
      <c r="H122" s="3"/>
      <c r="I122" s="3"/>
      <c r="J122" s="15"/>
      <c r="K122" s="15"/>
      <c r="L122" s="15"/>
      <c r="M122" s="15"/>
      <c r="N122" s="174"/>
      <c r="O122" s="144"/>
    </row>
    <row r="123" spans="1:15" ht="14.25" x14ac:dyDescent="0.2">
      <c r="A123" s="138">
        <v>2025</v>
      </c>
      <c r="B123" s="3"/>
      <c r="C123" s="3"/>
      <c r="D123" s="3"/>
      <c r="E123" s="3"/>
      <c r="F123" s="3"/>
      <c r="G123" s="3"/>
      <c r="H123" s="3"/>
      <c r="I123" s="3"/>
      <c r="J123" s="15"/>
      <c r="K123" s="15"/>
      <c r="L123" s="15"/>
      <c r="M123" s="15"/>
      <c r="N123" s="174"/>
      <c r="O123" s="144"/>
    </row>
    <row r="124" spans="1:15" ht="14.25" x14ac:dyDescent="0.2">
      <c r="A124" s="138">
        <v>2026</v>
      </c>
      <c r="B124" s="3"/>
      <c r="C124" s="3"/>
      <c r="D124" s="3"/>
      <c r="E124" s="3"/>
      <c r="F124" s="3"/>
      <c r="G124" s="3"/>
      <c r="H124" s="3"/>
      <c r="I124" s="3"/>
      <c r="J124" s="15"/>
      <c r="K124" s="15"/>
      <c r="L124" s="15"/>
      <c r="M124" s="15"/>
      <c r="N124" s="174"/>
      <c r="O124" s="144"/>
    </row>
    <row r="125" spans="1:15" ht="13.5" thickBot="1" x14ac:dyDescent="0.25">
      <c r="A125" s="146"/>
      <c r="B125" s="98"/>
      <c r="C125" s="98"/>
      <c r="D125" s="98"/>
      <c r="E125" s="98"/>
      <c r="F125" s="98"/>
      <c r="G125" s="98"/>
      <c r="H125" s="98"/>
      <c r="I125" s="98"/>
      <c r="J125" s="15"/>
      <c r="K125" s="15"/>
      <c r="L125" s="15"/>
      <c r="M125" s="15"/>
      <c r="N125" s="175"/>
    </row>
    <row r="126" spans="1:15" x14ac:dyDescent="0.2">
      <c r="A126" s="147" t="s">
        <v>603</v>
      </c>
      <c r="B126" s="105">
        <f>AVERAGE(B5:B125)</f>
        <v>73.122947368421052</v>
      </c>
      <c r="C126" s="105">
        <f>AVERAGE(C5:C125)</f>
        <v>37.605787610619466</v>
      </c>
      <c r="D126" s="105">
        <f t="shared" ref="D126:N126" si="12">AVERAGE(D5:D125)</f>
        <v>42.534619469026538</v>
      </c>
      <c r="E126" s="105">
        <f t="shared" si="12"/>
        <v>106.02692982456138</v>
      </c>
      <c r="F126" s="105">
        <f t="shared" si="12"/>
        <v>275.72410526315787</v>
      </c>
      <c r="G126" s="105">
        <f t="shared" si="12"/>
        <v>275.05162831858411</v>
      </c>
      <c r="H126" s="105">
        <f t="shared" si="12"/>
        <v>288.71071929824558</v>
      </c>
      <c r="I126" s="105">
        <f t="shared" si="12"/>
        <v>315.82384210526311</v>
      </c>
      <c r="J126" s="105">
        <f t="shared" si="12"/>
        <v>284.47205263157889</v>
      </c>
      <c r="K126" s="105">
        <f t="shared" si="12"/>
        <v>365.49326315789466</v>
      </c>
      <c r="L126" s="105">
        <f t="shared" si="12"/>
        <v>468.221789473684</v>
      </c>
      <c r="M126" s="105">
        <f t="shared" si="12"/>
        <v>259.2094310344828</v>
      </c>
      <c r="N126" s="105">
        <f t="shared" si="12"/>
        <v>2796.8277383177556</v>
      </c>
    </row>
    <row r="127" spans="1:15" x14ac:dyDescent="0.2">
      <c r="A127" s="148" t="s">
        <v>604</v>
      </c>
      <c r="B127" s="3">
        <f>STDEV(B5:B125)</f>
        <v>81.414183993591323</v>
      </c>
      <c r="C127" s="3">
        <f>STDEV(C5:C125)</f>
        <v>37.844810873168804</v>
      </c>
      <c r="D127" s="3">
        <f t="shared" ref="D127:N127" si="13">STDEV(D5:D125)</f>
        <v>46.690756486604549</v>
      </c>
      <c r="E127" s="3">
        <f t="shared" si="13"/>
        <v>84.052118282438016</v>
      </c>
      <c r="F127" s="3">
        <f t="shared" si="13"/>
        <v>101.15399668580061</v>
      </c>
      <c r="G127" s="3">
        <f t="shared" si="13"/>
        <v>96.048966832231756</v>
      </c>
      <c r="H127" s="3">
        <f t="shared" si="13"/>
        <v>96.503856872671435</v>
      </c>
      <c r="I127" s="3">
        <f t="shared" si="13"/>
        <v>95.877876600344095</v>
      </c>
      <c r="J127" s="3">
        <f t="shared" si="13"/>
        <v>104.13470702500234</v>
      </c>
      <c r="K127" s="3">
        <f t="shared" si="13"/>
        <v>141.9817980138296</v>
      </c>
      <c r="L127" s="3">
        <f t="shared" si="13"/>
        <v>202.24624651482662</v>
      </c>
      <c r="M127" s="3">
        <f t="shared" si="13"/>
        <v>202.46383173294547</v>
      </c>
      <c r="N127" s="114">
        <f t="shared" si="13"/>
        <v>528.71814563885357</v>
      </c>
    </row>
    <row r="128" spans="1:15" x14ac:dyDescent="0.2">
      <c r="A128" s="148" t="s">
        <v>605</v>
      </c>
      <c r="B128" s="3">
        <f>B127/B126*100</f>
        <v>111.33876152912148</v>
      </c>
      <c r="C128" s="3">
        <f>C127/C126*100</f>
        <v>100.63560233074827</v>
      </c>
      <c r="D128" s="3">
        <f t="shared" ref="D128:N128" si="14">D127/D126*100</f>
        <v>109.77118655217895</v>
      </c>
      <c r="E128" s="3">
        <f t="shared" si="14"/>
        <v>79.274311178788054</v>
      </c>
      <c r="F128" s="3">
        <f t="shared" si="14"/>
        <v>36.686671478816386</v>
      </c>
      <c r="G128" s="3">
        <f t="shared" si="14"/>
        <v>34.920341108099571</v>
      </c>
      <c r="H128" s="3">
        <f t="shared" si="14"/>
        <v>33.425796280525518</v>
      </c>
      <c r="I128" s="3">
        <f t="shared" si="14"/>
        <v>30.358023625204421</v>
      </c>
      <c r="J128" s="3">
        <f t="shared" si="14"/>
        <v>36.606304929316799</v>
      </c>
      <c r="K128" s="3">
        <f t="shared" si="14"/>
        <v>38.846625184577718</v>
      </c>
      <c r="L128" s="3">
        <f t="shared" si="14"/>
        <v>43.194539652280255</v>
      </c>
      <c r="M128" s="3">
        <f t="shared" si="14"/>
        <v>78.108204213453774</v>
      </c>
      <c r="N128" s="114">
        <f t="shared" si="14"/>
        <v>18.904208449994442</v>
      </c>
    </row>
    <row r="129" spans="1:14" x14ac:dyDescent="0.2">
      <c r="A129" s="148" t="s">
        <v>606</v>
      </c>
      <c r="B129" s="3">
        <f>MIN(B5:B125)</f>
        <v>0</v>
      </c>
      <c r="C129" s="3">
        <f>MIN(C5:C125)</f>
        <v>0</v>
      </c>
      <c r="D129" s="3">
        <f t="shared" ref="D129:N129" si="15">MIN(D5:D125)</f>
        <v>0</v>
      </c>
      <c r="E129" s="3">
        <f t="shared" si="15"/>
        <v>1.016</v>
      </c>
      <c r="F129" s="3">
        <f t="shared" si="15"/>
        <v>98.298000000000002</v>
      </c>
      <c r="G129" s="3">
        <f t="shared" si="15"/>
        <v>96.012</v>
      </c>
      <c r="H129" s="3">
        <f t="shared" si="15"/>
        <v>89.915999999999997</v>
      </c>
      <c r="I129" s="3">
        <f t="shared" si="15"/>
        <v>116.84000000000002</v>
      </c>
      <c r="J129" s="3">
        <f t="shared" si="15"/>
        <v>71</v>
      </c>
      <c r="K129" s="3">
        <f t="shared" si="15"/>
        <v>121</v>
      </c>
      <c r="L129" s="3">
        <f t="shared" si="15"/>
        <v>153</v>
      </c>
      <c r="M129" s="3">
        <f t="shared" si="15"/>
        <v>10.16</v>
      </c>
      <c r="N129" s="114">
        <f t="shared" si="15"/>
        <v>1737.3600000000001</v>
      </c>
    </row>
    <row r="130" spans="1:14" x14ac:dyDescent="0.2">
      <c r="A130" s="148" t="s">
        <v>607</v>
      </c>
      <c r="B130" s="15">
        <f>MAX(B5:B125)</f>
        <v>450</v>
      </c>
      <c r="C130" s="15">
        <f>MAX(C5:C125)</f>
        <v>226.822</v>
      </c>
      <c r="D130" s="15">
        <f t="shared" ref="D130:N130" si="16">MAX(D5:D125)</f>
        <v>243.078</v>
      </c>
      <c r="E130" s="15">
        <f t="shared" si="16"/>
        <v>347.98000000000008</v>
      </c>
      <c r="F130" s="15">
        <f t="shared" si="16"/>
        <v>572.51599999999996</v>
      </c>
      <c r="G130" s="15">
        <f t="shared" si="16"/>
        <v>679.45</v>
      </c>
      <c r="H130" s="15">
        <f t="shared" si="16"/>
        <v>584</v>
      </c>
      <c r="I130" s="15">
        <f t="shared" si="16"/>
        <v>560.32399999999996</v>
      </c>
      <c r="J130" s="15">
        <f t="shared" si="16"/>
        <v>624.84</v>
      </c>
      <c r="K130" s="15">
        <f t="shared" si="16"/>
        <v>1072.3879999999999</v>
      </c>
      <c r="L130" s="15">
        <f t="shared" si="16"/>
        <v>1054.0999999999999</v>
      </c>
      <c r="M130" s="15">
        <f t="shared" si="16"/>
        <v>1191</v>
      </c>
      <c r="N130" s="164">
        <f t="shared" si="16"/>
        <v>4565.1419999999989</v>
      </c>
    </row>
    <row r="131" spans="1:14" x14ac:dyDescent="0.2">
      <c r="A131" s="148" t="s">
        <v>608</v>
      </c>
      <c r="B131" s="15">
        <f>QUARTILE(B5:B125,1)</f>
        <v>21.082000000000001</v>
      </c>
      <c r="C131" s="15">
        <f>QUARTILE(C5:C125,1)</f>
        <v>14.731999999999999</v>
      </c>
      <c r="D131" s="15">
        <f t="shared" ref="D131:N131" si="17">QUARTILE(D5:D125,1)</f>
        <v>10.16</v>
      </c>
      <c r="E131" s="15">
        <f t="shared" si="17"/>
        <v>39.028999999999996</v>
      </c>
      <c r="F131" s="15">
        <f t="shared" si="17"/>
        <v>212.28050000000002</v>
      </c>
      <c r="G131" s="15">
        <f t="shared" si="17"/>
        <v>207.26400000000001</v>
      </c>
      <c r="H131" s="15">
        <f t="shared" si="17"/>
        <v>217.55099999999999</v>
      </c>
      <c r="I131" s="15">
        <f t="shared" si="17"/>
        <v>243.96699999999998</v>
      </c>
      <c r="J131" s="15">
        <f t="shared" si="17"/>
        <v>221.61499999999998</v>
      </c>
      <c r="K131" s="15">
        <f t="shared" si="17"/>
        <v>261.42949999999996</v>
      </c>
      <c r="L131" s="15">
        <f t="shared" si="17"/>
        <v>302.89500000000004</v>
      </c>
      <c r="M131" s="15">
        <f t="shared" si="17"/>
        <v>106.6165</v>
      </c>
      <c r="N131" s="164">
        <f t="shared" si="17"/>
        <v>2419.3500000000004</v>
      </c>
    </row>
    <row r="132" spans="1:14" x14ac:dyDescent="0.2">
      <c r="A132" s="148" t="s">
        <v>609</v>
      </c>
      <c r="B132" s="15">
        <f>QUARTILE(B5:B125,2)</f>
        <v>51.653999999999996</v>
      </c>
      <c r="C132" s="15">
        <f>QUARTILE(C5:C125,2)</f>
        <v>27.686</v>
      </c>
      <c r="D132" s="15">
        <f t="shared" ref="D132:N132" si="18">QUARTILE(D5:D125,2)</f>
        <v>27.431999999999999</v>
      </c>
      <c r="E132" s="15">
        <f t="shared" si="18"/>
        <v>89.957999999999998</v>
      </c>
      <c r="F132" s="15">
        <f t="shared" si="18"/>
        <v>267.47699999999998</v>
      </c>
      <c r="G132" s="15">
        <f t="shared" si="18"/>
        <v>269.24</v>
      </c>
      <c r="H132" s="15">
        <f t="shared" si="18"/>
        <v>277.74900000000002</v>
      </c>
      <c r="I132" s="15">
        <f t="shared" si="18"/>
        <v>301.24400000000003</v>
      </c>
      <c r="J132" s="15">
        <f t="shared" si="18"/>
        <v>262.38200000000006</v>
      </c>
      <c r="K132" s="15">
        <f t="shared" si="18"/>
        <v>340.10599999999999</v>
      </c>
      <c r="L132" s="15">
        <f t="shared" si="18"/>
        <v>437.32100000000003</v>
      </c>
      <c r="M132" s="15">
        <f t="shared" si="18"/>
        <v>195.19899999999998</v>
      </c>
      <c r="N132" s="164">
        <f t="shared" si="18"/>
        <v>2763.5200000000004</v>
      </c>
    </row>
    <row r="133" spans="1:14" x14ac:dyDescent="0.2">
      <c r="A133" s="148" t="s">
        <v>610</v>
      </c>
      <c r="B133" s="15">
        <f>QUARTILE(B5:B125,3)</f>
        <v>99.060000000000031</v>
      </c>
      <c r="C133" s="15">
        <f>QUARTILE(C5:C125,3)</f>
        <v>52.07</v>
      </c>
      <c r="D133" s="15">
        <f t="shared" ref="D133:N133" si="19">QUARTILE(D5:D125,3)</f>
        <v>58.42</v>
      </c>
      <c r="E133" s="15">
        <f t="shared" si="19"/>
        <v>151.57999999999998</v>
      </c>
      <c r="F133" s="15">
        <f t="shared" si="19"/>
        <v>333.90049999999997</v>
      </c>
      <c r="G133" s="15">
        <f t="shared" si="19"/>
        <v>333.50200000000001</v>
      </c>
      <c r="H133" s="15">
        <f t="shared" si="19"/>
        <v>352.36149999999998</v>
      </c>
      <c r="I133" s="15">
        <f t="shared" si="19"/>
        <v>378.3965</v>
      </c>
      <c r="J133" s="15">
        <f t="shared" si="19"/>
        <v>343.471</v>
      </c>
      <c r="K133" s="15">
        <f t="shared" si="19"/>
        <v>455.803</v>
      </c>
      <c r="L133" s="15">
        <f t="shared" si="19"/>
        <v>574.92900000000009</v>
      </c>
      <c r="M133" s="15">
        <f t="shared" si="19"/>
        <v>357.1875</v>
      </c>
      <c r="N133" s="164">
        <f t="shared" si="19"/>
        <v>3090.4180000000001</v>
      </c>
    </row>
    <row r="134" spans="1:14" x14ac:dyDescent="0.2">
      <c r="A134" s="148" t="s">
        <v>611</v>
      </c>
      <c r="B134" s="10">
        <f>RANK(B121,B5:B125,0)</f>
        <v>39</v>
      </c>
      <c r="C134" s="10">
        <f t="shared" ref="C134:N134" si="20">RANK(C121,C5:C125,0)</f>
        <v>108</v>
      </c>
      <c r="D134" s="10">
        <f t="shared" si="20"/>
        <v>86</v>
      </c>
      <c r="E134" s="10">
        <f t="shared" si="20"/>
        <v>112</v>
      </c>
      <c r="F134" s="10">
        <f t="shared" si="20"/>
        <v>107</v>
      </c>
      <c r="G134" s="10">
        <f t="shared" si="20"/>
        <v>52</v>
      </c>
      <c r="H134" s="10">
        <f t="shared" si="20"/>
        <v>48</v>
      </c>
      <c r="I134" s="10">
        <f t="shared" si="20"/>
        <v>113</v>
      </c>
      <c r="J134" s="10">
        <f t="shared" si="20"/>
        <v>52</v>
      </c>
      <c r="K134" s="10">
        <f t="shared" si="20"/>
        <v>113</v>
      </c>
      <c r="L134" s="10">
        <f t="shared" si="20"/>
        <v>41</v>
      </c>
      <c r="M134" s="10">
        <f t="shared" si="20"/>
        <v>99</v>
      </c>
      <c r="N134" s="142">
        <f t="shared" si="20"/>
        <v>104</v>
      </c>
    </row>
    <row r="135" spans="1:14" x14ac:dyDescent="0.2">
      <c r="A135" s="148" t="s">
        <v>612</v>
      </c>
      <c r="B135" s="10">
        <f>COUNT(B5:B125)</f>
        <v>114</v>
      </c>
      <c r="C135" s="10">
        <f>COUNT(C5:C125)</f>
        <v>113</v>
      </c>
      <c r="D135" s="10">
        <f t="shared" ref="D135:N135" si="21">COUNT(D5:D125)</f>
        <v>113</v>
      </c>
      <c r="E135" s="10">
        <f t="shared" si="21"/>
        <v>114</v>
      </c>
      <c r="F135" s="10">
        <f t="shared" si="21"/>
        <v>114</v>
      </c>
      <c r="G135" s="10">
        <f t="shared" si="21"/>
        <v>113</v>
      </c>
      <c r="H135" s="10">
        <f t="shared" si="21"/>
        <v>114</v>
      </c>
      <c r="I135" s="10">
        <f t="shared" si="21"/>
        <v>114</v>
      </c>
      <c r="J135" s="10">
        <f t="shared" si="21"/>
        <v>114</v>
      </c>
      <c r="K135" s="10">
        <f t="shared" si="21"/>
        <v>114</v>
      </c>
      <c r="L135" s="10">
        <f t="shared" si="21"/>
        <v>114</v>
      </c>
      <c r="M135" s="10">
        <f t="shared" si="21"/>
        <v>116</v>
      </c>
      <c r="N135" s="142">
        <f t="shared" si="21"/>
        <v>107</v>
      </c>
    </row>
    <row r="136" spans="1:14" x14ac:dyDescent="0.2">
      <c r="A136" s="148" t="s">
        <v>614</v>
      </c>
      <c r="B136" s="15">
        <f>B121</f>
        <v>70</v>
      </c>
      <c r="C136" s="15">
        <f>B136+C121</f>
        <v>73</v>
      </c>
      <c r="D136" s="15">
        <f t="shared" ref="D136:M136" si="22">C136+D121</f>
        <v>83</v>
      </c>
      <c r="E136" s="15">
        <f t="shared" si="22"/>
        <v>86</v>
      </c>
      <c r="F136" s="15">
        <f t="shared" si="22"/>
        <v>213</v>
      </c>
      <c r="G136" s="15">
        <f t="shared" si="22"/>
        <v>490</v>
      </c>
      <c r="H136" s="15">
        <f t="shared" si="22"/>
        <v>797</v>
      </c>
      <c r="I136" s="15">
        <f t="shared" si="22"/>
        <v>944</v>
      </c>
      <c r="J136" s="15">
        <f t="shared" si="22"/>
        <v>1227</v>
      </c>
      <c r="K136" s="15">
        <f t="shared" si="22"/>
        <v>1360</v>
      </c>
      <c r="L136" s="15">
        <f t="shared" si="22"/>
        <v>1876</v>
      </c>
      <c r="M136" s="15">
        <f t="shared" si="22"/>
        <v>1946</v>
      </c>
      <c r="N136" s="10"/>
    </row>
    <row r="137" spans="1:14" x14ac:dyDescent="0.2">
      <c r="A137" s="148" t="s">
        <v>613</v>
      </c>
      <c r="B137" s="15">
        <f>B126</f>
        <v>73.122947368421052</v>
      </c>
      <c r="C137" s="15">
        <f>B137+C126</f>
        <v>110.72873497904052</v>
      </c>
      <c r="D137" s="15">
        <f t="shared" ref="D137:M137" si="23">C137+D126</f>
        <v>153.26335444806705</v>
      </c>
      <c r="E137" s="15">
        <f t="shared" si="23"/>
        <v>259.29028427262841</v>
      </c>
      <c r="F137" s="15">
        <f t="shared" si="23"/>
        <v>535.01438953578622</v>
      </c>
      <c r="G137" s="15">
        <f t="shared" si="23"/>
        <v>810.06601785437033</v>
      </c>
      <c r="H137" s="15">
        <f t="shared" si="23"/>
        <v>1098.7767371526159</v>
      </c>
      <c r="I137" s="15">
        <f t="shared" si="23"/>
        <v>1414.600579257879</v>
      </c>
      <c r="J137" s="15">
        <f t="shared" si="23"/>
        <v>1699.0726318894579</v>
      </c>
      <c r="K137" s="15">
        <f t="shared" si="23"/>
        <v>2064.5658950473526</v>
      </c>
      <c r="L137" s="15">
        <f t="shared" si="23"/>
        <v>2532.7876845210367</v>
      </c>
      <c r="M137" s="15">
        <f t="shared" si="23"/>
        <v>2791.9971155555195</v>
      </c>
      <c r="N137" s="10"/>
    </row>
  </sheetData>
  <customSheetViews>
    <customSheetView guid="{5162BB63-DB3B-11D3-AA0A-00104B61DA78}" showRuler="0">
      <pane xSplit="1" ySplit="4" topLeftCell="B99" activePane="bottomRight" state="frozen"/>
      <selection pane="bottomRight" activeCell="N111" sqref="N111"/>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125">
    <cfRule type="top10" dxfId="747" priority="31" bottom="1" rank="1"/>
    <cfRule type="top10" dxfId="746" priority="32" rank="1"/>
  </conditionalFormatting>
  <conditionalFormatting sqref="C5:C125">
    <cfRule type="top10" dxfId="745" priority="27" bottom="1" rank="1"/>
    <cfRule type="top10" dxfId="744" priority="28" rank="1"/>
  </conditionalFormatting>
  <conditionalFormatting sqref="D5:D125">
    <cfRule type="top10" dxfId="743" priority="25" bottom="1" rank="1"/>
    <cfRule type="top10" dxfId="742" priority="26" rank="1"/>
  </conditionalFormatting>
  <conditionalFormatting sqref="E5:E125">
    <cfRule type="top10" dxfId="741" priority="23" bottom="1" rank="1"/>
    <cfRule type="top10" dxfId="740" priority="24" rank="1"/>
  </conditionalFormatting>
  <conditionalFormatting sqref="F5:F125">
    <cfRule type="top10" dxfId="739" priority="21" bottom="1" rank="1"/>
    <cfRule type="top10" dxfId="738" priority="22" rank="1"/>
  </conditionalFormatting>
  <conditionalFormatting sqref="G5:G125">
    <cfRule type="top10" dxfId="737" priority="19" bottom="1" rank="1"/>
    <cfRule type="top10" dxfId="736" priority="20" rank="1"/>
  </conditionalFormatting>
  <conditionalFormatting sqref="H5:H125">
    <cfRule type="top10" dxfId="735" priority="17" bottom="1" rank="1"/>
    <cfRule type="top10" dxfId="734" priority="18" rank="1"/>
  </conditionalFormatting>
  <conditionalFormatting sqref="I5:I125">
    <cfRule type="top10" dxfId="733" priority="15" bottom="1" rank="1"/>
    <cfRule type="top10" dxfId="732" priority="16" rank="1"/>
  </conditionalFormatting>
  <conditionalFormatting sqref="J5:J125">
    <cfRule type="top10" dxfId="731" priority="11" bottom="1" rank="1"/>
    <cfRule type="top10" dxfId="730" priority="12" rank="1"/>
  </conditionalFormatting>
  <conditionalFormatting sqref="K5:K125">
    <cfRule type="top10" dxfId="729" priority="9" bottom="1" rank="1"/>
    <cfRule type="top10" dxfId="728" priority="10" rank="1"/>
  </conditionalFormatting>
  <conditionalFormatting sqref="L5:L125">
    <cfRule type="top10" dxfId="727" priority="7" bottom="1" rank="1"/>
    <cfRule type="top10" dxfId="726" priority="8" rank="1"/>
  </conditionalFormatting>
  <conditionalFormatting sqref="M5:M125">
    <cfRule type="top10" dxfId="725" priority="5" bottom="1" rank="1"/>
    <cfRule type="top10" dxfId="724" priority="6" rank="1"/>
  </conditionalFormatting>
  <conditionalFormatting sqref="N5:N125">
    <cfRule type="top10" dxfId="723" priority="3" bottom="1" rank="1"/>
    <cfRule type="top10" dxfId="722" priority="4"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6"/>
  <dimension ref="A1:AJ28"/>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A20" sqref="A20:N28"/>
    </sheetView>
  </sheetViews>
  <sheetFormatPr defaultRowHeight="12.75" x14ac:dyDescent="0.2"/>
  <cols>
    <col min="1" max="1" width="9.28515625" style="139" bestFit="1" customWidth="1"/>
    <col min="2" max="13" width="7.7109375" customWidth="1"/>
    <col min="14" max="14" width="9.140625" bestFit="1" customWidth="1"/>
    <col min="16" max="36" width="9.140625" style="10"/>
  </cols>
  <sheetData>
    <row r="1" spans="1:27" ht="16.5" thickBot="1" x14ac:dyDescent="0.3">
      <c r="A1" s="243" t="s">
        <v>66</v>
      </c>
      <c r="B1" s="244"/>
      <c r="C1" s="244"/>
      <c r="D1" s="244"/>
      <c r="E1" s="245"/>
      <c r="F1" s="245"/>
      <c r="G1" s="245"/>
      <c r="H1" s="245"/>
      <c r="I1" s="245"/>
      <c r="J1" s="245"/>
      <c r="K1" s="245"/>
      <c r="L1" s="245"/>
      <c r="M1" s="245"/>
      <c r="N1" s="246"/>
    </row>
    <row r="2" spans="1:27" ht="13.5" thickBot="1" x14ac:dyDescent="0.25">
      <c r="A2" s="135" t="s">
        <v>152</v>
      </c>
      <c r="B2" s="40" t="s">
        <v>175</v>
      </c>
      <c r="C2" s="37" t="s">
        <v>490</v>
      </c>
      <c r="D2" s="38"/>
      <c r="E2" s="58"/>
      <c r="F2" s="68"/>
      <c r="G2" s="247" t="s">
        <v>80</v>
      </c>
      <c r="H2" s="247"/>
      <c r="I2" s="69"/>
      <c r="J2" s="69"/>
      <c r="K2" s="69"/>
      <c r="L2" s="69"/>
      <c r="M2" s="69"/>
      <c r="N2" s="70"/>
    </row>
    <row r="3" spans="1:27" ht="13.5" thickBot="1" x14ac:dyDescent="0.25">
      <c r="A3" s="136"/>
      <c r="B3" s="41" t="s">
        <v>176</v>
      </c>
      <c r="C3" s="36" t="s">
        <v>491</v>
      </c>
      <c r="D3" s="39"/>
      <c r="E3" s="41" t="s">
        <v>78</v>
      </c>
      <c r="F3" s="65" t="s">
        <v>60</v>
      </c>
      <c r="G3" s="17"/>
      <c r="H3" s="66" t="s">
        <v>81</v>
      </c>
      <c r="I3" s="67" t="s">
        <v>60</v>
      </c>
      <c r="J3" s="17"/>
      <c r="K3" s="17"/>
      <c r="L3" s="17"/>
      <c r="M3" s="17"/>
      <c r="N3" s="18"/>
    </row>
    <row r="4" spans="1:27" ht="13.5" thickBot="1" x14ac:dyDescent="0.25">
      <c r="A4" s="137" t="s">
        <v>1</v>
      </c>
      <c r="B4" s="49" t="s">
        <v>2</v>
      </c>
      <c r="C4" s="43" t="s">
        <v>3</v>
      </c>
      <c r="D4" s="49" t="s">
        <v>4</v>
      </c>
      <c r="E4" s="43" t="s">
        <v>5</v>
      </c>
      <c r="F4" s="49" t="s">
        <v>6</v>
      </c>
      <c r="G4" s="43" t="s">
        <v>7</v>
      </c>
      <c r="H4" s="49" t="s">
        <v>8</v>
      </c>
      <c r="I4" s="43" t="s">
        <v>9</v>
      </c>
      <c r="J4" s="49" t="s">
        <v>10</v>
      </c>
      <c r="K4" s="43" t="s">
        <v>11</v>
      </c>
      <c r="L4" s="49" t="s">
        <v>12</v>
      </c>
      <c r="M4" s="45" t="s">
        <v>13</v>
      </c>
      <c r="N4" s="140" t="s">
        <v>582</v>
      </c>
      <c r="P4" s="23"/>
      <c r="Q4" s="23"/>
      <c r="R4" s="23"/>
      <c r="S4" s="23"/>
      <c r="T4" s="23"/>
      <c r="U4" s="23"/>
      <c r="V4" s="23"/>
      <c r="W4" s="23"/>
      <c r="X4" s="23"/>
      <c r="Y4" s="23"/>
      <c r="Z4" s="23"/>
      <c r="AA4" s="23"/>
    </row>
    <row r="5" spans="1:27" x14ac:dyDescent="0.2">
      <c r="A5" s="138">
        <v>2003</v>
      </c>
      <c r="B5" s="98" t="s">
        <v>60</v>
      </c>
      <c r="C5" s="98" t="s">
        <v>60</v>
      </c>
      <c r="D5" s="98" t="s">
        <v>60</v>
      </c>
      <c r="E5" s="98" t="s">
        <v>60</v>
      </c>
      <c r="F5" s="98" t="s">
        <v>60</v>
      </c>
      <c r="G5" s="98" t="s">
        <v>60</v>
      </c>
      <c r="H5" s="98" t="s">
        <v>60</v>
      </c>
      <c r="I5" s="98" t="s">
        <v>60</v>
      </c>
      <c r="J5" s="98">
        <v>210.82000000000002</v>
      </c>
      <c r="K5" s="98">
        <v>264.16000000000003</v>
      </c>
      <c r="L5" s="98">
        <v>772.16000000000008</v>
      </c>
      <c r="M5" s="98" t="s">
        <v>60</v>
      </c>
      <c r="N5" s="122" t="str">
        <f t="shared" ref="N5:N10" si="0">IF(COUNT(B5:M5)=12,SUM(B5:M5),"")</f>
        <v/>
      </c>
    </row>
    <row r="6" spans="1:27" x14ac:dyDescent="0.2">
      <c r="A6" s="138">
        <v>2004</v>
      </c>
      <c r="B6" s="98">
        <v>251.45999999999998</v>
      </c>
      <c r="C6" s="98">
        <v>160.02000000000001</v>
      </c>
      <c r="D6" s="98">
        <v>281.94</v>
      </c>
      <c r="E6" s="98">
        <v>281.94</v>
      </c>
      <c r="F6" s="98">
        <v>518.16000000000031</v>
      </c>
      <c r="G6" s="98">
        <v>599.43999999999994</v>
      </c>
      <c r="H6" s="98">
        <v>447.03999999999996</v>
      </c>
      <c r="I6" s="98">
        <v>378.46000000000004</v>
      </c>
      <c r="J6" s="98">
        <v>294.64000000000004</v>
      </c>
      <c r="K6" s="98">
        <v>228.59999999999997</v>
      </c>
      <c r="L6" s="98">
        <v>1082.0400000000002</v>
      </c>
      <c r="M6" s="98">
        <v>528.32000000000005</v>
      </c>
      <c r="N6" s="123">
        <f t="shared" si="0"/>
        <v>5052.0600000000004</v>
      </c>
    </row>
    <row r="7" spans="1:27" x14ac:dyDescent="0.2">
      <c r="A7" s="138">
        <v>2005</v>
      </c>
      <c r="B7" s="98">
        <v>355.60000000000008</v>
      </c>
      <c r="C7" s="98">
        <v>198.12</v>
      </c>
      <c r="D7" s="98">
        <v>208.27999999999997</v>
      </c>
      <c r="E7" s="98">
        <v>190.50000000000003</v>
      </c>
      <c r="F7" s="98">
        <v>276.86000000000007</v>
      </c>
      <c r="G7" s="98">
        <v>228.60000000000005</v>
      </c>
      <c r="H7" s="98">
        <v>601.98000000000013</v>
      </c>
      <c r="I7" s="98">
        <v>421.6400000000001</v>
      </c>
      <c r="J7" s="98">
        <v>368.30000000000007</v>
      </c>
      <c r="K7" s="98">
        <v>424.18</v>
      </c>
      <c r="L7" s="98">
        <v>764.54</v>
      </c>
      <c r="M7" s="98">
        <v>307.33999999999997</v>
      </c>
      <c r="N7" s="123">
        <f t="shared" si="0"/>
        <v>4345.9400000000005</v>
      </c>
    </row>
    <row r="8" spans="1:27" x14ac:dyDescent="0.2">
      <c r="A8" s="138">
        <v>2006</v>
      </c>
      <c r="B8" s="98">
        <v>441.96000000000009</v>
      </c>
      <c r="C8" s="98">
        <v>27.94</v>
      </c>
      <c r="D8" s="98">
        <v>281.94</v>
      </c>
      <c r="E8" s="98">
        <v>541.01999999999987</v>
      </c>
      <c r="F8" s="98">
        <v>543.56000000000006</v>
      </c>
      <c r="G8" s="98">
        <v>309.88000000000005</v>
      </c>
      <c r="H8" s="98">
        <v>457.19999999999993</v>
      </c>
      <c r="I8" s="98">
        <v>388.61999999999989</v>
      </c>
      <c r="J8" s="98">
        <v>287.02</v>
      </c>
      <c r="K8" s="98">
        <v>284.48</v>
      </c>
      <c r="L8" s="98">
        <v>1033.78</v>
      </c>
      <c r="M8" s="98">
        <v>147.32000000000002</v>
      </c>
      <c r="N8" s="123">
        <f t="shared" si="0"/>
        <v>4744.7199999999993</v>
      </c>
    </row>
    <row r="9" spans="1:27" x14ac:dyDescent="0.2">
      <c r="A9" s="138">
        <v>2007</v>
      </c>
      <c r="B9" s="98" t="s">
        <v>60</v>
      </c>
      <c r="C9" s="98">
        <v>86.36</v>
      </c>
      <c r="D9" s="98">
        <v>114.30000000000005</v>
      </c>
      <c r="E9" s="98">
        <v>52</v>
      </c>
      <c r="F9" s="98" t="s">
        <v>60</v>
      </c>
      <c r="G9" s="98" t="s">
        <v>60</v>
      </c>
      <c r="H9" s="98">
        <v>86</v>
      </c>
      <c r="I9" s="98">
        <v>74</v>
      </c>
      <c r="J9" s="98">
        <v>32</v>
      </c>
      <c r="K9" s="98">
        <v>75</v>
      </c>
      <c r="L9" s="98">
        <v>167</v>
      </c>
      <c r="M9" s="98">
        <v>818</v>
      </c>
      <c r="N9" s="123" t="str">
        <f t="shared" si="0"/>
        <v/>
      </c>
    </row>
    <row r="10" spans="1:27" x14ac:dyDescent="0.2">
      <c r="A10" s="138">
        <v>2008</v>
      </c>
      <c r="B10" s="98">
        <v>176</v>
      </c>
      <c r="C10" s="98">
        <v>246</v>
      </c>
      <c r="D10" s="98">
        <v>134</v>
      </c>
      <c r="E10" s="98">
        <v>100</v>
      </c>
      <c r="F10" s="98">
        <v>24</v>
      </c>
      <c r="G10" s="98" t="s">
        <v>60</v>
      </c>
      <c r="H10" s="98">
        <v>49</v>
      </c>
      <c r="I10" s="98">
        <v>155</v>
      </c>
      <c r="J10" s="98">
        <v>199</v>
      </c>
      <c r="K10" s="98">
        <v>462</v>
      </c>
      <c r="L10" s="98">
        <v>1409</v>
      </c>
      <c r="M10" s="98">
        <v>472</v>
      </c>
      <c r="N10" s="123" t="str">
        <f t="shared" si="0"/>
        <v/>
      </c>
    </row>
    <row r="11" spans="1:27" x14ac:dyDescent="0.2">
      <c r="A11" s="138">
        <v>2009</v>
      </c>
      <c r="B11" s="98">
        <v>517</v>
      </c>
      <c r="C11" s="98">
        <v>276</v>
      </c>
      <c r="D11" s="98">
        <v>252</v>
      </c>
      <c r="E11" s="98">
        <v>786</v>
      </c>
      <c r="F11" s="98">
        <v>431</v>
      </c>
      <c r="G11" s="98">
        <v>337</v>
      </c>
      <c r="H11" s="98">
        <v>433</v>
      </c>
      <c r="I11" s="98">
        <v>461</v>
      </c>
      <c r="J11" s="98">
        <v>336</v>
      </c>
      <c r="K11" s="98">
        <v>451</v>
      </c>
      <c r="L11" s="98">
        <v>845</v>
      </c>
      <c r="M11" s="98">
        <v>464</v>
      </c>
      <c r="N11" s="123">
        <f t="shared" ref="N11:N16" si="1">IF(COUNT(B11:M11)=12,SUM(B11:M11),"")</f>
        <v>5589</v>
      </c>
    </row>
    <row r="12" spans="1:27" x14ac:dyDescent="0.2">
      <c r="A12" s="138">
        <v>2010</v>
      </c>
      <c r="B12" s="98">
        <v>131</v>
      </c>
      <c r="C12" s="98">
        <v>78</v>
      </c>
      <c r="D12" s="98">
        <v>324</v>
      </c>
      <c r="E12" s="98">
        <v>195</v>
      </c>
      <c r="F12" s="98">
        <v>449</v>
      </c>
      <c r="G12" s="98">
        <v>157</v>
      </c>
      <c r="H12" s="98">
        <v>251</v>
      </c>
      <c r="I12" s="98">
        <v>398</v>
      </c>
      <c r="J12" s="98">
        <v>111</v>
      </c>
      <c r="K12" s="98">
        <v>542</v>
      </c>
      <c r="L12" s="98">
        <v>1190</v>
      </c>
      <c r="M12" s="98">
        <v>1345</v>
      </c>
      <c r="N12" s="123">
        <f t="shared" si="1"/>
        <v>5171</v>
      </c>
    </row>
    <row r="13" spans="1:27" x14ac:dyDescent="0.2">
      <c r="A13" s="138">
        <v>2011</v>
      </c>
      <c r="B13" s="98">
        <v>358</v>
      </c>
      <c r="C13" s="98">
        <v>224</v>
      </c>
      <c r="D13" s="98">
        <v>253</v>
      </c>
      <c r="E13" s="98" t="s">
        <v>60</v>
      </c>
      <c r="F13" s="98" t="s">
        <v>60</v>
      </c>
      <c r="G13" s="98" t="s">
        <v>60</v>
      </c>
      <c r="H13" s="98" t="s">
        <v>60</v>
      </c>
      <c r="I13" s="98" t="s">
        <v>60</v>
      </c>
      <c r="J13" s="98" t="s">
        <v>60</v>
      </c>
      <c r="K13" s="98" t="s">
        <v>60</v>
      </c>
      <c r="L13" s="98" t="s">
        <v>60</v>
      </c>
      <c r="M13" s="98" t="s">
        <v>60</v>
      </c>
      <c r="N13" s="123" t="str">
        <f t="shared" si="1"/>
        <v/>
      </c>
    </row>
    <row r="14" spans="1:27" x14ac:dyDescent="0.2">
      <c r="A14" s="138">
        <v>2012</v>
      </c>
      <c r="B14" s="98" t="s">
        <v>60</v>
      </c>
      <c r="C14" s="98" t="s">
        <v>60</v>
      </c>
      <c r="D14" s="98" t="s">
        <v>60</v>
      </c>
      <c r="E14" s="98" t="s">
        <v>60</v>
      </c>
      <c r="F14" s="98" t="s">
        <v>60</v>
      </c>
      <c r="G14" s="98" t="s">
        <v>60</v>
      </c>
      <c r="H14" s="98" t="s">
        <v>60</v>
      </c>
      <c r="I14" s="98" t="s">
        <v>60</v>
      </c>
      <c r="J14" s="98" t="s">
        <v>60</v>
      </c>
      <c r="K14" s="98" t="s">
        <v>60</v>
      </c>
      <c r="L14" s="98" t="s">
        <v>60</v>
      </c>
      <c r="M14" s="98" t="s">
        <v>60</v>
      </c>
      <c r="N14" s="123" t="str">
        <f t="shared" si="1"/>
        <v/>
      </c>
    </row>
    <row r="15" spans="1:27" x14ac:dyDescent="0.2">
      <c r="A15" s="138">
        <v>2013</v>
      </c>
      <c r="B15" s="98" t="s">
        <v>60</v>
      </c>
      <c r="C15" s="98" t="s">
        <v>60</v>
      </c>
      <c r="D15" s="98" t="s">
        <v>60</v>
      </c>
      <c r="E15" s="98" t="s">
        <v>60</v>
      </c>
      <c r="F15" s="98" t="s">
        <v>60</v>
      </c>
      <c r="G15" s="98" t="s">
        <v>60</v>
      </c>
      <c r="H15" s="98" t="s">
        <v>60</v>
      </c>
      <c r="I15" s="98" t="s">
        <v>60</v>
      </c>
      <c r="J15" s="98" t="s">
        <v>60</v>
      </c>
      <c r="K15" s="98" t="s">
        <v>60</v>
      </c>
      <c r="L15" s="98" t="s">
        <v>60</v>
      </c>
      <c r="M15" s="98" t="s">
        <v>60</v>
      </c>
      <c r="N15" s="123" t="str">
        <f t="shared" si="1"/>
        <v/>
      </c>
    </row>
    <row r="16" spans="1:27" x14ac:dyDescent="0.2">
      <c r="A16" s="138">
        <v>2014</v>
      </c>
      <c r="B16" s="98" t="s">
        <v>60</v>
      </c>
      <c r="C16" s="98" t="s">
        <v>60</v>
      </c>
      <c r="D16" s="98" t="s">
        <v>60</v>
      </c>
      <c r="E16" s="98" t="s">
        <v>60</v>
      </c>
      <c r="F16" s="98" t="s">
        <v>60</v>
      </c>
      <c r="G16" s="98" t="s">
        <v>60</v>
      </c>
      <c r="H16" s="98" t="s">
        <v>60</v>
      </c>
      <c r="I16" s="98" t="s">
        <v>60</v>
      </c>
      <c r="J16" s="98" t="s">
        <v>60</v>
      </c>
      <c r="K16" s="98" t="s">
        <v>60</v>
      </c>
      <c r="L16" s="98" t="s">
        <v>60</v>
      </c>
      <c r="M16" s="98" t="s">
        <v>60</v>
      </c>
      <c r="N16" s="123" t="str">
        <f t="shared" si="1"/>
        <v/>
      </c>
    </row>
    <row r="17" spans="1:14" x14ac:dyDescent="0.2">
      <c r="A17" s="138">
        <v>2015</v>
      </c>
      <c r="B17" s="98" t="s">
        <v>60</v>
      </c>
      <c r="C17" s="98" t="s">
        <v>60</v>
      </c>
      <c r="D17" s="98" t="s">
        <v>60</v>
      </c>
      <c r="E17" s="98" t="s">
        <v>60</v>
      </c>
      <c r="F17" s="98" t="s">
        <v>60</v>
      </c>
      <c r="G17" s="98" t="s">
        <v>60</v>
      </c>
      <c r="H17" s="98" t="s">
        <v>60</v>
      </c>
      <c r="I17" s="98" t="s">
        <v>60</v>
      </c>
      <c r="J17" s="98" t="s">
        <v>60</v>
      </c>
      <c r="K17" s="98" t="s">
        <v>60</v>
      </c>
      <c r="L17" s="98" t="s">
        <v>60</v>
      </c>
      <c r="M17" s="98" t="s">
        <v>60</v>
      </c>
      <c r="N17" s="123"/>
    </row>
    <row r="18" spans="1:14" ht="13.5" thickBot="1" x14ac:dyDescent="0.25">
      <c r="A18" s="146"/>
      <c r="B18" s="98"/>
      <c r="C18" s="98"/>
      <c r="D18" s="98"/>
      <c r="E18" s="98"/>
      <c r="F18" s="98"/>
      <c r="G18" s="98"/>
      <c r="H18" s="98"/>
      <c r="I18" s="98"/>
      <c r="J18" s="98"/>
      <c r="K18" s="98"/>
      <c r="L18" s="98"/>
      <c r="M18" s="98"/>
      <c r="N18" s="124"/>
    </row>
    <row r="19" spans="1:14" x14ac:dyDescent="0.2">
      <c r="A19" s="185" t="s">
        <v>48</v>
      </c>
      <c r="B19" s="104">
        <f t="shared" ref="B19:N19" si="2">AVERAGE(B5:B18)</f>
        <v>318.7171428571429</v>
      </c>
      <c r="C19" s="105">
        <f t="shared" si="2"/>
        <v>162.05500000000001</v>
      </c>
      <c r="D19" s="104">
        <f t="shared" si="2"/>
        <v>231.1825</v>
      </c>
      <c r="E19" s="105">
        <f t="shared" si="2"/>
        <v>306.63714285714286</v>
      </c>
      <c r="F19" s="104">
        <f t="shared" si="2"/>
        <v>373.76333333333338</v>
      </c>
      <c r="G19" s="105">
        <f t="shared" si="2"/>
        <v>326.38400000000001</v>
      </c>
      <c r="H19" s="104">
        <f t="shared" si="2"/>
        <v>332.1742857142857</v>
      </c>
      <c r="I19" s="105">
        <f t="shared" si="2"/>
        <v>325.24571428571431</v>
      </c>
      <c r="J19" s="104">
        <f t="shared" si="2"/>
        <v>229.84750000000003</v>
      </c>
      <c r="K19" s="105">
        <f t="shared" si="2"/>
        <v>341.42750000000001</v>
      </c>
      <c r="L19" s="104">
        <f t="shared" si="2"/>
        <v>907.94</v>
      </c>
      <c r="M19" s="109">
        <f t="shared" si="2"/>
        <v>583.14</v>
      </c>
      <c r="N19" s="107">
        <f t="shared" si="2"/>
        <v>4980.5439999999999</v>
      </c>
    </row>
    <row r="20" spans="1:14" x14ac:dyDescent="0.2">
      <c r="A20" s="148" t="s">
        <v>604</v>
      </c>
      <c r="B20" s="3">
        <f>STDEV(B5:B18)</f>
        <v>139.96297911879944</v>
      </c>
      <c r="C20" s="3">
        <f>STDEV(C5:C18)</f>
        <v>89.406011143386948</v>
      </c>
      <c r="D20" s="3">
        <f t="shared" ref="D20:N20" si="3">STDEV(D5:D18)</f>
        <v>73.97643365095594</v>
      </c>
      <c r="E20" s="3">
        <f t="shared" si="3"/>
        <v>264.20436923678898</v>
      </c>
      <c r="F20" s="3">
        <f t="shared" si="3"/>
        <v>195.11152848221624</v>
      </c>
      <c r="G20" s="3">
        <f t="shared" si="3"/>
        <v>168.22404013695541</v>
      </c>
      <c r="H20" s="3">
        <f t="shared" si="3"/>
        <v>207.83215558531393</v>
      </c>
      <c r="I20" s="3">
        <f t="shared" si="3"/>
        <v>148.30730650208963</v>
      </c>
      <c r="J20" s="3">
        <f t="shared" si="3"/>
        <v>114.94482300527623</v>
      </c>
      <c r="K20" s="3">
        <f t="shared" si="3"/>
        <v>154.24845743613966</v>
      </c>
      <c r="L20" s="3">
        <f t="shared" si="3"/>
        <v>372.0059097840861</v>
      </c>
      <c r="M20" s="3">
        <f t="shared" si="3"/>
        <v>393.94294493830796</v>
      </c>
      <c r="N20" s="114">
        <f t="shared" si="3"/>
        <v>466.35338690739661</v>
      </c>
    </row>
    <row r="21" spans="1:14" x14ac:dyDescent="0.2">
      <c r="A21" s="148" t="s">
        <v>605</v>
      </c>
      <c r="B21" s="3">
        <f>B20/B19*100</f>
        <v>43.9144809921738</v>
      </c>
      <c r="C21" s="3">
        <f>C20/C19*100</f>
        <v>55.170165155895802</v>
      </c>
      <c r="D21" s="3">
        <f t="shared" ref="D21:N21" si="4">D20/D19*100</f>
        <v>31.999149438627899</v>
      </c>
      <c r="E21" s="3">
        <f t="shared" si="4"/>
        <v>86.161893753320484</v>
      </c>
      <c r="F21" s="3">
        <f t="shared" si="4"/>
        <v>52.201891165233668</v>
      </c>
      <c r="G21" s="3">
        <f t="shared" si="4"/>
        <v>51.541754539730931</v>
      </c>
      <c r="H21" s="3">
        <f t="shared" si="4"/>
        <v>62.567201774335224</v>
      </c>
      <c r="I21" s="3">
        <f t="shared" si="4"/>
        <v>45.598542882507616</v>
      </c>
      <c r="J21" s="3">
        <f t="shared" si="4"/>
        <v>50.009168255158841</v>
      </c>
      <c r="K21" s="3">
        <f t="shared" si="4"/>
        <v>45.177514241278061</v>
      </c>
      <c r="L21" s="3">
        <f t="shared" si="4"/>
        <v>40.972521288200333</v>
      </c>
      <c r="M21" s="3">
        <f t="shared" si="4"/>
        <v>67.555466086755828</v>
      </c>
      <c r="N21" s="114">
        <f t="shared" si="4"/>
        <v>9.3635030010255242</v>
      </c>
    </row>
    <row r="22" spans="1:14" x14ac:dyDescent="0.2">
      <c r="A22" s="148" t="s">
        <v>606</v>
      </c>
      <c r="B22">
        <f>MIN(B5:B18)</f>
        <v>131</v>
      </c>
      <c r="C22">
        <f>MIN(C5:C18)</f>
        <v>27.94</v>
      </c>
      <c r="D22">
        <f t="shared" ref="D22:N22" si="5">MIN(D5:D18)</f>
        <v>114.30000000000005</v>
      </c>
      <c r="E22">
        <f t="shared" si="5"/>
        <v>52</v>
      </c>
      <c r="F22">
        <f t="shared" si="5"/>
        <v>24</v>
      </c>
      <c r="G22">
        <f t="shared" si="5"/>
        <v>157</v>
      </c>
      <c r="H22">
        <f t="shared" si="5"/>
        <v>49</v>
      </c>
      <c r="I22">
        <f t="shared" si="5"/>
        <v>74</v>
      </c>
      <c r="J22">
        <f t="shared" si="5"/>
        <v>32</v>
      </c>
      <c r="K22">
        <f t="shared" si="5"/>
        <v>75</v>
      </c>
      <c r="L22">
        <f t="shared" si="5"/>
        <v>167</v>
      </c>
      <c r="M22">
        <f t="shared" si="5"/>
        <v>147.32000000000002</v>
      </c>
      <c r="N22" s="103">
        <f t="shared" si="5"/>
        <v>4345.9400000000005</v>
      </c>
    </row>
    <row r="23" spans="1:14" x14ac:dyDescent="0.2">
      <c r="A23" s="148" t="s">
        <v>607</v>
      </c>
      <c r="B23" s="5">
        <f>MAX(B5:B18)</f>
        <v>517</v>
      </c>
      <c r="C23" s="5">
        <f>MAX(C5:C18)</f>
        <v>276</v>
      </c>
      <c r="D23" s="5">
        <f t="shared" ref="D23:N23" si="6">MAX(D5:D18)</f>
        <v>324</v>
      </c>
      <c r="E23" s="5">
        <f t="shared" si="6"/>
        <v>786</v>
      </c>
      <c r="F23" s="5">
        <f t="shared" si="6"/>
        <v>543.56000000000006</v>
      </c>
      <c r="G23" s="5">
        <f t="shared" si="6"/>
        <v>599.43999999999994</v>
      </c>
      <c r="H23" s="5">
        <f t="shared" si="6"/>
        <v>601.98000000000013</v>
      </c>
      <c r="I23" s="5">
        <f t="shared" si="6"/>
        <v>461</v>
      </c>
      <c r="J23" s="5">
        <f t="shared" si="6"/>
        <v>368.30000000000007</v>
      </c>
      <c r="K23" s="5">
        <f t="shared" si="6"/>
        <v>542</v>
      </c>
      <c r="L23" s="5">
        <f t="shared" si="6"/>
        <v>1409</v>
      </c>
      <c r="M23" s="5">
        <f t="shared" si="6"/>
        <v>1345</v>
      </c>
      <c r="N23" s="171">
        <f t="shared" si="6"/>
        <v>5589</v>
      </c>
    </row>
    <row r="24" spans="1:14" x14ac:dyDescent="0.2">
      <c r="A24" s="148" t="s">
        <v>608</v>
      </c>
      <c r="B24" s="5">
        <f>QUARTILE(B5:B18,1)</f>
        <v>213.73</v>
      </c>
      <c r="C24" s="5">
        <f>QUARTILE(C5:C18,1)</f>
        <v>84.27</v>
      </c>
      <c r="D24" s="5">
        <f t="shared" ref="D24:N24" si="7">QUARTILE(D5:D18,1)</f>
        <v>189.70999999999998</v>
      </c>
      <c r="E24" s="5">
        <f t="shared" si="7"/>
        <v>145.25</v>
      </c>
      <c r="F24" s="5">
        <f t="shared" si="7"/>
        <v>315.39500000000004</v>
      </c>
      <c r="G24" s="5">
        <f t="shared" si="7"/>
        <v>228.60000000000005</v>
      </c>
      <c r="H24" s="5">
        <f t="shared" si="7"/>
        <v>168.5</v>
      </c>
      <c r="I24" s="5">
        <f t="shared" si="7"/>
        <v>266.73</v>
      </c>
      <c r="J24" s="5">
        <f t="shared" si="7"/>
        <v>177</v>
      </c>
      <c r="K24" s="5">
        <f t="shared" si="7"/>
        <v>255.27</v>
      </c>
      <c r="L24" s="5">
        <f t="shared" si="7"/>
        <v>770.25500000000011</v>
      </c>
      <c r="M24" s="5">
        <f t="shared" si="7"/>
        <v>385.66999999999996</v>
      </c>
      <c r="N24" s="171">
        <f t="shared" si="7"/>
        <v>4744.7199999999993</v>
      </c>
    </row>
    <row r="25" spans="1:14" x14ac:dyDescent="0.2">
      <c r="A25" s="148" t="s">
        <v>609</v>
      </c>
      <c r="B25" s="5">
        <f>QUARTILE(B5:B18,2)</f>
        <v>355.60000000000008</v>
      </c>
      <c r="C25" s="5">
        <f>QUARTILE(C5:C18,2)</f>
        <v>179.07</v>
      </c>
      <c r="D25" s="5">
        <f t="shared" ref="D25:N25" si="8">QUARTILE(D5:D18,2)</f>
        <v>252.5</v>
      </c>
      <c r="E25" s="5">
        <f t="shared" si="8"/>
        <v>195</v>
      </c>
      <c r="F25" s="5">
        <f t="shared" si="8"/>
        <v>440</v>
      </c>
      <c r="G25" s="5">
        <f t="shared" si="8"/>
        <v>309.88000000000005</v>
      </c>
      <c r="H25" s="5">
        <f t="shared" si="8"/>
        <v>433</v>
      </c>
      <c r="I25" s="5">
        <f t="shared" si="8"/>
        <v>388.61999999999989</v>
      </c>
      <c r="J25" s="5">
        <f t="shared" si="8"/>
        <v>248.92000000000002</v>
      </c>
      <c r="K25" s="5">
        <f t="shared" si="8"/>
        <v>354.33000000000004</v>
      </c>
      <c r="L25" s="5">
        <f t="shared" si="8"/>
        <v>939.39</v>
      </c>
      <c r="M25" s="5">
        <f t="shared" si="8"/>
        <v>472</v>
      </c>
      <c r="N25" s="171">
        <f t="shared" si="8"/>
        <v>5052.0600000000004</v>
      </c>
    </row>
    <row r="26" spans="1:14" x14ac:dyDescent="0.2">
      <c r="A26" s="148" t="s">
        <v>610</v>
      </c>
      <c r="B26" s="5">
        <f>QUARTILE(B5:B18,3)</f>
        <v>399.98</v>
      </c>
      <c r="C26" s="5">
        <f>QUARTILE(C5:C18,3)</f>
        <v>229.5</v>
      </c>
      <c r="D26" s="5">
        <f t="shared" ref="D26:N26" si="9">QUARTILE(D5:D18,3)</f>
        <v>281.94</v>
      </c>
      <c r="E26" s="5">
        <f t="shared" si="9"/>
        <v>411.4799999999999</v>
      </c>
      <c r="F26" s="5">
        <f t="shared" si="9"/>
        <v>500.87000000000023</v>
      </c>
      <c r="G26" s="5">
        <f t="shared" si="9"/>
        <v>337</v>
      </c>
      <c r="H26" s="5">
        <f t="shared" si="9"/>
        <v>452.11999999999995</v>
      </c>
      <c r="I26" s="5">
        <f t="shared" si="9"/>
        <v>409.82000000000005</v>
      </c>
      <c r="J26" s="5">
        <f t="shared" si="9"/>
        <v>304.98</v>
      </c>
      <c r="K26" s="5">
        <f t="shared" si="9"/>
        <v>453.75</v>
      </c>
      <c r="L26" s="5">
        <f t="shared" si="9"/>
        <v>1109.0300000000002</v>
      </c>
      <c r="M26" s="5">
        <f t="shared" si="9"/>
        <v>673.16000000000008</v>
      </c>
      <c r="N26" s="171">
        <f t="shared" si="9"/>
        <v>5171</v>
      </c>
    </row>
    <row r="27" spans="1:14" x14ac:dyDescent="0.2">
      <c r="A27" s="148" t="s">
        <v>612</v>
      </c>
      <c r="B27">
        <f>COUNT(B5:B18)</f>
        <v>7</v>
      </c>
      <c r="C27">
        <f>COUNT(C5:C18)</f>
        <v>8</v>
      </c>
      <c r="D27">
        <f t="shared" ref="D27:N27" si="10">COUNT(D5:D18)</f>
        <v>8</v>
      </c>
      <c r="E27">
        <f t="shared" si="10"/>
        <v>7</v>
      </c>
      <c r="F27">
        <f t="shared" si="10"/>
        <v>6</v>
      </c>
      <c r="G27">
        <f t="shared" si="10"/>
        <v>5</v>
      </c>
      <c r="H27">
        <f t="shared" si="10"/>
        <v>7</v>
      </c>
      <c r="I27">
        <f t="shared" si="10"/>
        <v>7</v>
      </c>
      <c r="J27">
        <f t="shared" si="10"/>
        <v>8</v>
      </c>
      <c r="K27">
        <f t="shared" si="10"/>
        <v>8</v>
      </c>
      <c r="L27">
        <f t="shared" si="10"/>
        <v>8</v>
      </c>
      <c r="M27">
        <f t="shared" si="10"/>
        <v>7</v>
      </c>
      <c r="N27" s="103">
        <f t="shared" si="10"/>
        <v>5</v>
      </c>
    </row>
    <row r="28" spans="1:14" x14ac:dyDescent="0.2">
      <c r="A28" s="148" t="s">
        <v>613</v>
      </c>
      <c r="B28" s="5">
        <f>B19</f>
        <v>318.7171428571429</v>
      </c>
      <c r="C28" s="5">
        <f t="shared" ref="C28:M28" si="11">B28+C19</f>
        <v>480.77214285714291</v>
      </c>
      <c r="D28" s="5">
        <f t="shared" si="11"/>
        <v>711.95464285714297</v>
      </c>
      <c r="E28" s="5">
        <f t="shared" si="11"/>
        <v>1018.5917857142858</v>
      </c>
      <c r="F28" s="5">
        <f t="shared" si="11"/>
        <v>1392.3551190476192</v>
      </c>
      <c r="G28" s="5">
        <f t="shared" si="11"/>
        <v>1718.7391190476192</v>
      </c>
      <c r="H28" s="5">
        <f t="shared" si="11"/>
        <v>2050.913404761905</v>
      </c>
      <c r="I28" s="5">
        <f t="shared" si="11"/>
        <v>2376.1591190476192</v>
      </c>
      <c r="J28" s="5">
        <f t="shared" si="11"/>
        <v>2606.0066190476191</v>
      </c>
      <c r="K28" s="5">
        <f t="shared" si="11"/>
        <v>2947.4341190476189</v>
      </c>
      <c r="L28" s="5">
        <f t="shared" si="11"/>
        <v>3855.3741190476189</v>
      </c>
      <c r="M28" s="5">
        <f t="shared" si="11"/>
        <v>4438.5141190476188</v>
      </c>
    </row>
  </sheetData>
  <mergeCells count="2">
    <mergeCell ref="A1:N1"/>
    <mergeCell ref="G2:H2"/>
  </mergeCells>
  <phoneticPr fontId="0" type="noConversion"/>
  <conditionalFormatting sqref="B5:B18">
    <cfRule type="top10" dxfId="721" priority="25" bottom="1" rank="1"/>
    <cfRule type="top10" dxfId="720" priority="26" rank="1"/>
  </conditionalFormatting>
  <conditionalFormatting sqref="C5:C18">
    <cfRule type="top10" dxfId="719" priority="23" bottom="1" rank="1"/>
    <cfRule type="top10" dxfId="718" priority="24" rank="1"/>
  </conditionalFormatting>
  <conditionalFormatting sqref="D5:D18">
    <cfRule type="top10" dxfId="717" priority="21" bottom="1" rank="1"/>
    <cfRule type="top10" dxfId="716" priority="22" rank="1"/>
  </conditionalFormatting>
  <conditionalFormatting sqref="E5:E18">
    <cfRule type="top10" dxfId="715" priority="19" bottom="1" rank="1"/>
    <cfRule type="top10" dxfId="714" priority="20" rank="1"/>
  </conditionalFormatting>
  <conditionalFormatting sqref="F5:F18">
    <cfRule type="top10" dxfId="713" priority="17" bottom="1" rank="1"/>
    <cfRule type="top10" dxfId="712" priority="18" rank="1"/>
  </conditionalFormatting>
  <conditionalFormatting sqref="G5:G18">
    <cfRule type="top10" dxfId="711" priority="15" bottom="1" rank="1"/>
    <cfRule type="top10" dxfId="710" priority="16" rank="1"/>
  </conditionalFormatting>
  <conditionalFormatting sqref="H5:H18">
    <cfRule type="top10" dxfId="709" priority="13" bottom="1" rank="1"/>
    <cfRule type="top10" dxfId="708" priority="14" rank="1"/>
  </conditionalFormatting>
  <conditionalFormatting sqref="I5:I18">
    <cfRule type="top10" dxfId="707" priority="11" bottom="1" rank="1"/>
    <cfRule type="top10" dxfId="706" priority="12" rank="1"/>
  </conditionalFormatting>
  <conditionalFormatting sqref="J5:J18">
    <cfRule type="top10" dxfId="705" priority="9" bottom="1" rank="1"/>
    <cfRule type="top10" dxfId="704" priority="10" rank="1"/>
  </conditionalFormatting>
  <conditionalFormatting sqref="K5:K18">
    <cfRule type="top10" dxfId="703" priority="7" bottom="1" rank="1"/>
    <cfRule type="top10" dxfId="702" priority="8" rank="1"/>
  </conditionalFormatting>
  <conditionalFormatting sqref="L5:L18">
    <cfRule type="top10" dxfId="701" priority="5" bottom="1" rank="1"/>
    <cfRule type="top10" dxfId="700" priority="6" rank="1"/>
  </conditionalFormatting>
  <conditionalFormatting sqref="M5:M18">
    <cfRule type="top10" dxfId="699" priority="3" bottom="1" rank="1"/>
    <cfRule type="top10" dxfId="698" priority="4" rank="1"/>
  </conditionalFormatting>
  <conditionalFormatting sqref="N5:N18">
    <cfRule type="top10" dxfId="697" priority="1" bottom="1" rank="1"/>
    <cfRule type="top10" dxfId="696" priority="2" rank="1"/>
  </conditionalFormatting>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O19"/>
  <sheetViews>
    <sheetView zoomScale="75" zoomScaleNormal="75" workbookViewId="0">
      <selection activeCell="A2" sqref="A1:N1048576"/>
    </sheetView>
  </sheetViews>
  <sheetFormatPr defaultRowHeight="12.75" x14ac:dyDescent="0.2"/>
  <cols>
    <col min="1" max="1" width="7" style="139" customWidth="1"/>
    <col min="2" max="2" width="8.85546875" bestFit="1" customWidth="1"/>
    <col min="3" max="3" width="12.85546875" bestFit="1" customWidth="1"/>
    <col min="4" max="4" width="5.140625" bestFit="1" customWidth="1"/>
    <col min="5" max="5" width="10.42578125" bestFit="1" customWidth="1"/>
    <col min="6" max="6" width="7.7109375" bestFit="1" customWidth="1"/>
    <col min="7" max="7" width="7.42578125" bestFit="1" customWidth="1"/>
    <col min="8" max="8" width="10" bestFit="1" customWidth="1"/>
    <col min="9" max="9" width="7.42578125" bestFit="1" customWidth="1"/>
    <col min="10" max="12" width="7.7109375" bestFit="1" customWidth="1"/>
    <col min="13" max="13" width="6.42578125" bestFit="1" customWidth="1"/>
    <col min="14" max="14" width="8.7109375" bestFit="1" customWidth="1"/>
  </cols>
  <sheetData>
    <row r="1" spans="1:15" ht="16.5" thickBot="1" x14ac:dyDescent="0.3">
      <c r="A1" s="248" t="s">
        <v>568</v>
      </c>
      <c r="B1" s="249"/>
      <c r="C1" s="249"/>
      <c r="D1" s="249"/>
      <c r="E1" s="250"/>
      <c r="F1" s="250"/>
      <c r="G1" s="250"/>
      <c r="H1" s="250"/>
      <c r="I1" s="250"/>
      <c r="J1" s="250"/>
      <c r="K1" s="250"/>
      <c r="L1" s="250"/>
      <c r="M1" s="250"/>
      <c r="N1" s="251"/>
    </row>
    <row r="2" spans="1:15" ht="13.5" thickBot="1" x14ac:dyDescent="0.25">
      <c r="A2" s="150" t="s">
        <v>170</v>
      </c>
      <c r="B2" s="40" t="s">
        <v>175</v>
      </c>
      <c r="C2" s="37" t="s">
        <v>569</v>
      </c>
      <c r="D2" s="38"/>
      <c r="E2" s="58"/>
      <c r="F2" s="68"/>
      <c r="G2" s="247" t="s">
        <v>80</v>
      </c>
      <c r="H2" s="247"/>
      <c r="I2" s="69"/>
      <c r="J2" s="71"/>
      <c r="K2" s="71"/>
      <c r="L2" s="71"/>
      <c r="M2" s="71"/>
      <c r="N2" s="72"/>
    </row>
    <row r="3" spans="1:15" ht="13.5" thickBot="1" x14ac:dyDescent="0.25">
      <c r="A3" s="151"/>
      <c r="B3" s="41" t="s">
        <v>176</v>
      </c>
      <c r="C3" s="36" t="s">
        <v>570</v>
      </c>
      <c r="D3" s="39"/>
      <c r="E3" s="41" t="s">
        <v>78</v>
      </c>
      <c r="F3" s="65">
        <v>107</v>
      </c>
      <c r="G3" s="17"/>
      <c r="H3" s="66" t="s">
        <v>81</v>
      </c>
      <c r="I3" s="67">
        <v>32</v>
      </c>
      <c r="J3" s="20"/>
      <c r="K3" s="20"/>
      <c r="L3" s="20"/>
      <c r="M3" s="20"/>
      <c r="N3" s="21"/>
    </row>
    <row r="4" spans="1:15" ht="13.5" thickBot="1" x14ac:dyDescent="0.25">
      <c r="A4" s="149" t="s">
        <v>1</v>
      </c>
      <c r="B4" s="49" t="s">
        <v>2</v>
      </c>
      <c r="C4" s="43" t="s">
        <v>3</v>
      </c>
      <c r="D4" s="49" t="s">
        <v>4</v>
      </c>
      <c r="E4" s="43" t="s">
        <v>5</v>
      </c>
      <c r="F4" s="49" t="s">
        <v>6</v>
      </c>
      <c r="G4" s="43" t="s">
        <v>7</v>
      </c>
      <c r="H4" s="49" t="s">
        <v>8</v>
      </c>
      <c r="I4" s="43" t="s">
        <v>9</v>
      </c>
      <c r="J4" s="49" t="s">
        <v>10</v>
      </c>
      <c r="K4" s="43" t="s">
        <v>11</v>
      </c>
      <c r="L4" s="49" t="s">
        <v>12</v>
      </c>
      <c r="M4" s="45" t="s">
        <v>13</v>
      </c>
      <c r="N4" s="140" t="s">
        <v>582</v>
      </c>
    </row>
    <row r="5" spans="1:15" x14ac:dyDescent="0.2">
      <c r="A5" s="152">
        <v>2014</v>
      </c>
      <c r="B5" s="98">
        <v>26</v>
      </c>
      <c r="C5" s="98">
        <v>1</v>
      </c>
      <c r="D5" s="98">
        <v>9</v>
      </c>
      <c r="E5" s="98">
        <v>30</v>
      </c>
      <c r="F5" s="98">
        <v>352</v>
      </c>
      <c r="G5" s="98">
        <v>175</v>
      </c>
      <c r="H5" s="98">
        <v>211</v>
      </c>
      <c r="I5" s="98">
        <v>203</v>
      </c>
      <c r="J5" s="98">
        <v>224</v>
      </c>
      <c r="K5" s="98">
        <v>241</v>
      </c>
      <c r="L5" s="98">
        <v>269</v>
      </c>
      <c r="M5" s="98">
        <v>166</v>
      </c>
      <c r="N5" s="122">
        <f t="shared" ref="N5:N6" si="0">IF(COUNT(B5:M5)=12,SUM(B5:M5),"")</f>
        <v>1907</v>
      </c>
    </row>
    <row r="6" spans="1:15" x14ac:dyDescent="0.2">
      <c r="A6" s="152">
        <v>2015</v>
      </c>
      <c r="B6" s="3">
        <v>19</v>
      </c>
      <c r="C6" s="3">
        <v>0</v>
      </c>
      <c r="D6" s="3">
        <v>0</v>
      </c>
      <c r="E6" s="3">
        <v>66</v>
      </c>
      <c r="F6" s="3">
        <v>136</v>
      </c>
      <c r="G6" s="3">
        <v>114</v>
      </c>
      <c r="H6" s="3">
        <v>134</v>
      </c>
      <c r="I6" s="3">
        <v>233</v>
      </c>
      <c r="J6" s="3"/>
      <c r="K6" s="3">
        <v>231</v>
      </c>
      <c r="L6" s="3">
        <v>210</v>
      </c>
      <c r="M6" s="3">
        <v>33</v>
      </c>
      <c r="N6" s="123" t="str">
        <f t="shared" si="0"/>
        <v/>
      </c>
    </row>
    <row r="7" spans="1:15" x14ac:dyDescent="0.2">
      <c r="A7" s="152">
        <v>2016</v>
      </c>
      <c r="B7" s="98"/>
      <c r="C7" s="98"/>
      <c r="D7" s="98"/>
      <c r="E7" s="98"/>
      <c r="F7" s="98"/>
      <c r="G7" s="98"/>
      <c r="H7" s="98"/>
      <c r="I7" s="98"/>
      <c r="J7" s="98"/>
      <c r="K7" s="98"/>
      <c r="L7" s="98"/>
      <c r="M7" s="98"/>
      <c r="N7" s="123"/>
    </row>
    <row r="8" spans="1:15" x14ac:dyDescent="0.2">
      <c r="A8" s="152">
        <v>2017</v>
      </c>
      <c r="B8" s="98"/>
      <c r="C8" s="98"/>
      <c r="D8" s="98"/>
      <c r="E8" s="98"/>
      <c r="F8" s="98"/>
      <c r="G8" s="98"/>
      <c r="H8" s="98"/>
      <c r="I8" s="98"/>
      <c r="J8" s="98"/>
      <c r="K8" s="98"/>
      <c r="L8" s="98"/>
      <c r="M8" s="98"/>
      <c r="N8" s="123"/>
    </row>
    <row r="9" spans="1:15" x14ac:dyDescent="0.2">
      <c r="A9" s="152">
        <v>2018</v>
      </c>
      <c r="B9" s="98"/>
      <c r="C9" s="98"/>
      <c r="D9" s="98"/>
      <c r="E9" s="98"/>
      <c r="F9" s="98"/>
      <c r="G9" s="98"/>
      <c r="H9" s="98"/>
      <c r="I9" s="98"/>
      <c r="J9" s="98"/>
      <c r="K9" s="98"/>
      <c r="L9" s="98"/>
      <c r="M9" s="98"/>
      <c r="N9" s="123"/>
    </row>
    <row r="10" spans="1:15" x14ac:dyDescent="0.2">
      <c r="A10" s="152">
        <v>2019</v>
      </c>
      <c r="B10" s="98"/>
      <c r="C10" s="98"/>
      <c r="D10" s="98"/>
      <c r="E10" s="98"/>
      <c r="F10" s="98"/>
      <c r="G10" s="98"/>
      <c r="H10" s="98"/>
      <c r="I10" s="98"/>
      <c r="J10" s="98"/>
      <c r="K10" s="98"/>
      <c r="L10" s="98"/>
      <c r="M10" s="98"/>
      <c r="N10" s="123"/>
    </row>
    <row r="11" spans="1:15" x14ac:dyDescent="0.2">
      <c r="A11" s="152">
        <v>2020</v>
      </c>
      <c r="B11" s="3"/>
      <c r="C11" s="3"/>
      <c r="D11" s="3"/>
      <c r="E11" s="3"/>
      <c r="F11" s="3"/>
      <c r="G11" s="3"/>
      <c r="H11" s="3"/>
      <c r="I11" s="3"/>
      <c r="J11" s="3"/>
      <c r="K11" s="3"/>
      <c r="L11" s="3"/>
      <c r="M11" s="3"/>
      <c r="N11" s="123"/>
    </row>
    <row r="12" spans="1:15" ht="13.5" thickBot="1" x14ac:dyDescent="0.25">
      <c r="A12" s="153"/>
      <c r="B12" s="98"/>
      <c r="C12" s="98"/>
      <c r="D12" s="98"/>
      <c r="E12" s="98"/>
      <c r="F12" s="98"/>
      <c r="G12" s="98"/>
      <c r="H12" s="98"/>
      <c r="I12" s="98"/>
      <c r="J12" s="98"/>
      <c r="K12" s="98"/>
      <c r="L12" s="98"/>
      <c r="M12" s="98"/>
      <c r="N12" s="124"/>
      <c r="O12" s="7"/>
    </row>
    <row r="13" spans="1:15" x14ac:dyDescent="0.2">
      <c r="A13" s="185" t="s">
        <v>48</v>
      </c>
      <c r="B13" s="104">
        <f t="shared" ref="B13:N13" si="1">AVERAGE(B5:B12)</f>
        <v>22.5</v>
      </c>
      <c r="C13" s="105">
        <f t="shared" si="1"/>
        <v>0.5</v>
      </c>
      <c r="D13" s="104">
        <f t="shared" si="1"/>
        <v>4.5</v>
      </c>
      <c r="E13" s="105">
        <f t="shared" si="1"/>
        <v>48</v>
      </c>
      <c r="F13" s="104">
        <f t="shared" si="1"/>
        <v>244</v>
      </c>
      <c r="G13" s="105">
        <f t="shared" si="1"/>
        <v>144.5</v>
      </c>
      <c r="H13" s="104">
        <f t="shared" si="1"/>
        <v>172.5</v>
      </c>
      <c r="I13" s="105">
        <f t="shared" si="1"/>
        <v>218</v>
      </c>
      <c r="J13" s="104">
        <f t="shared" si="1"/>
        <v>224</v>
      </c>
      <c r="K13" s="105">
        <f t="shared" si="1"/>
        <v>236</v>
      </c>
      <c r="L13" s="104">
        <f t="shared" si="1"/>
        <v>239.5</v>
      </c>
      <c r="M13" s="109">
        <f t="shared" si="1"/>
        <v>99.5</v>
      </c>
      <c r="N13" s="107">
        <f t="shared" si="1"/>
        <v>1907</v>
      </c>
    </row>
    <row r="14" spans="1:15" x14ac:dyDescent="0.2">
      <c r="A14" s="138" t="s">
        <v>49</v>
      </c>
      <c r="B14" s="15">
        <f t="shared" ref="B14:N14" si="2">MAX(B5:B12)</f>
        <v>26</v>
      </c>
      <c r="C14" s="42">
        <f t="shared" si="2"/>
        <v>1</v>
      </c>
      <c r="D14" s="15">
        <f t="shared" si="2"/>
        <v>9</v>
      </c>
      <c r="E14" s="42">
        <f t="shared" si="2"/>
        <v>66</v>
      </c>
      <c r="F14" s="15">
        <f t="shared" si="2"/>
        <v>352</v>
      </c>
      <c r="G14" s="42">
        <f t="shared" si="2"/>
        <v>175</v>
      </c>
      <c r="H14" s="15">
        <f t="shared" si="2"/>
        <v>211</v>
      </c>
      <c r="I14" s="42">
        <f t="shared" si="2"/>
        <v>233</v>
      </c>
      <c r="J14" s="15">
        <f t="shared" si="2"/>
        <v>224</v>
      </c>
      <c r="K14" s="42">
        <f t="shared" si="2"/>
        <v>241</v>
      </c>
      <c r="L14" s="15">
        <f t="shared" si="2"/>
        <v>269</v>
      </c>
      <c r="M14" s="44">
        <f t="shared" si="2"/>
        <v>166</v>
      </c>
      <c r="N14" s="34">
        <f t="shared" si="2"/>
        <v>1907</v>
      </c>
    </row>
    <row r="15" spans="1:15" ht="13.5" thickBot="1" x14ac:dyDescent="0.25">
      <c r="A15" s="146" t="s">
        <v>43</v>
      </c>
      <c r="B15" s="22">
        <f t="shared" ref="B15:N15" si="3">MIN(B5:B12)</f>
        <v>19</v>
      </c>
      <c r="C15" s="47">
        <f t="shared" si="3"/>
        <v>0</v>
      </c>
      <c r="D15" s="22">
        <f t="shared" si="3"/>
        <v>0</v>
      </c>
      <c r="E15" s="47">
        <f t="shared" si="3"/>
        <v>30</v>
      </c>
      <c r="F15" s="22">
        <f t="shared" si="3"/>
        <v>136</v>
      </c>
      <c r="G15" s="47">
        <f t="shared" si="3"/>
        <v>114</v>
      </c>
      <c r="H15" s="22">
        <f t="shared" si="3"/>
        <v>134</v>
      </c>
      <c r="I15" s="47">
        <f t="shared" si="3"/>
        <v>203</v>
      </c>
      <c r="J15" s="22">
        <f t="shared" si="3"/>
        <v>224</v>
      </c>
      <c r="K15" s="47">
        <f t="shared" si="3"/>
        <v>231</v>
      </c>
      <c r="L15" s="22">
        <f t="shared" si="3"/>
        <v>210</v>
      </c>
      <c r="M15" s="48">
        <f t="shared" si="3"/>
        <v>33</v>
      </c>
      <c r="N15" s="51">
        <f t="shared" si="3"/>
        <v>1907</v>
      </c>
    </row>
    <row r="16" spans="1:15" x14ac:dyDescent="0.2">
      <c r="A16" s="148"/>
      <c r="B16" s="8"/>
      <c r="C16" s="8"/>
      <c r="D16" s="8"/>
      <c r="E16" s="8"/>
      <c r="F16" s="8"/>
      <c r="G16" s="8"/>
      <c r="H16" s="8"/>
      <c r="I16" s="8"/>
      <c r="J16" s="8"/>
      <c r="K16" s="8"/>
      <c r="L16" s="8"/>
      <c r="M16" s="8"/>
      <c r="N16" s="1"/>
    </row>
    <row r="17" spans="1:14" x14ac:dyDescent="0.2">
      <c r="A17" s="148"/>
      <c r="B17" s="8"/>
      <c r="C17" s="8"/>
      <c r="D17" s="8"/>
      <c r="E17" s="8"/>
      <c r="F17" s="8"/>
      <c r="G17" s="8"/>
      <c r="H17" s="8"/>
      <c r="I17" s="8"/>
      <c r="J17" s="8"/>
      <c r="K17" s="8"/>
      <c r="L17" s="8"/>
      <c r="M17" s="8"/>
      <c r="N17" s="1"/>
    </row>
    <row r="18" spans="1:14" x14ac:dyDescent="0.2">
      <c r="A18" s="148"/>
      <c r="B18" s="8"/>
      <c r="C18" s="8"/>
      <c r="D18" s="8"/>
      <c r="E18" s="8"/>
      <c r="F18" s="8"/>
      <c r="G18" s="8"/>
      <c r="H18" s="8"/>
      <c r="I18" s="8"/>
      <c r="J18" s="8"/>
      <c r="K18" s="8"/>
      <c r="L18" s="8"/>
      <c r="M18" s="8"/>
      <c r="N18" s="1"/>
    </row>
    <row r="19" spans="1:14" x14ac:dyDescent="0.2">
      <c r="A19" s="148"/>
      <c r="B19" s="8"/>
      <c r="C19" s="8"/>
      <c r="D19" s="8"/>
      <c r="E19" s="8"/>
      <c r="F19" s="8"/>
      <c r="G19" s="8"/>
      <c r="H19" s="8"/>
      <c r="I19" s="8"/>
      <c r="J19" s="8"/>
      <c r="K19" s="8"/>
      <c r="L19" s="8"/>
      <c r="M19" s="8"/>
      <c r="N19" s="1"/>
    </row>
  </sheetData>
  <mergeCells count="2">
    <mergeCell ref="A1:N1"/>
    <mergeCell ref="G2:H2"/>
  </mergeCells>
  <conditionalFormatting sqref="B7:B12">
    <cfRule type="top10" dxfId="695" priority="51" bottom="1" rank="1"/>
    <cfRule type="top10" dxfId="694" priority="52" rank="1"/>
  </conditionalFormatting>
  <conditionalFormatting sqref="C7:C12">
    <cfRule type="top10" dxfId="693" priority="49" bottom="1" rank="1"/>
    <cfRule type="top10" dxfId="692" priority="50" rank="1"/>
  </conditionalFormatting>
  <conditionalFormatting sqref="D7:D12">
    <cfRule type="top10" dxfId="691" priority="47" bottom="1" rank="1"/>
    <cfRule type="top10" dxfId="690" priority="48" rank="1"/>
  </conditionalFormatting>
  <conditionalFormatting sqref="E7:E12">
    <cfRule type="top10" dxfId="689" priority="45" bottom="1" rank="1"/>
    <cfRule type="top10" dxfId="688" priority="46" rank="1"/>
  </conditionalFormatting>
  <conditionalFormatting sqref="F7:F12">
    <cfRule type="top10" dxfId="687" priority="43" bottom="1" rank="1"/>
    <cfRule type="top10" dxfId="686" priority="44" rank="1"/>
  </conditionalFormatting>
  <conditionalFormatting sqref="G7:G12">
    <cfRule type="top10" dxfId="685" priority="41" bottom="1" rank="1"/>
    <cfRule type="top10" dxfId="684" priority="42" rank="1"/>
  </conditionalFormatting>
  <conditionalFormatting sqref="H7:H12">
    <cfRule type="top10" dxfId="683" priority="39" bottom="1" rank="1"/>
    <cfRule type="top10" dxfId="682" priority="40" rank="1"/>
  </conditionalFormatting>
  <conditionalFormatting sqref="I7:I12">
    <cfRule type="top10" dxfId="681" priority="37" bottom="1" rank="1"/>
    <cfRule type="top10" dxfId="680" priority="38" rank="1"/>
  </conditionalFormatting>
  <conditionalFormatting sqref="J7:J12">
    <cfRule type="top10" dxfId="679" priority="35" bottom="1" rank="1"/>
    <cfRule type="top10" dxfId="678" priority="36" rank="1"/>
  </conditionalFormatting>
  <conditionalFormatting sqref="K7:K12">
    <cfRule type="top10" dxfId="677" priority="33" bottom="1" rank="1"/>
    <cfRule type="top10" dxfId="676" priority="34" rank="1"/>
  </conditionalFormatting>
  <conditionalFormatting sqref="L7:L12">
    <cfRule type="top10" dxfId="675" priority="31" bottom="1" rank="1"/>
    <cfRule type="top10" dxfId="674" priority="32" rank="1"/>
  </conditionalFormatting>
  <conditionalFormatting sqref="M7:M12">
    <cfRule type="top10" dxfId="673" priority="29" bottom="1" rank="1"/>
    <cfRule type="top10" dxfId="672" priority="30" rank="1"/>
  </conditionalFormatting>
  <conditionalFormatting sqref="N7:N12">
    <cfRule type="top10" dxfId="671" priority="27" bottom="1" rank="1"/>
    <cfRule type="top10" dxfId="670" priority="28" rank="1"/>
  </conditionalFormatting>
  <conditionalFormatting sqref="B5:B6">
    <cfRule type="top10" dxfId="669" priority="25" bottom="1" rank="1"/>
    <cfRule type="top10" dxfId="668" priority="26" rank="1"/>
  </conditionalFormatting>
  <conditionalFormatting sqref="C5:C6">
    <cfRule type="top10" dxfId="667" priority="23" bottom="1" rank="1"/>
    <cfRule type="top10" dxfId="666" priority="24" rank="1"/>
  </conditionalFormatting>
  <conditionalFormatting sqref="D5:D6">
    <cfRule type="top10" dxfId="665" priority="21" bottom="1" rank="1"/>
    <cfRule type="top10" dxfId="664" priority="22" rank="1"/>
  </conditionalFormatting>
  <conditionalFormatting sqref="E5:E6">
    <cfRule type="top10" dxfId="663" priority="19" bottom="1" rank="1"/>
    <cfRule type="top10" dxfId="662" priority="20" rank="1"/>
  </conditionalFormatting>
  <conditionalFormatting sqref="F5:F6">
    <cfRule type="top10" dxfId="661" priority="17" bottom="1" rank="1"/>
    <cfRule type="top10" dxfId="660" priority="18" rank="1"/>
  </conditionalFormatting>
  <conditionalFormatting sqref="G5:G6">
    <cfRule type="top10" dxfId="659" priority="15" bottom="1" rank="1"/>
    <cfRule type="top10" dxfId="658" priority="16" rank="1"/>
  </conditionalFormatting>
  <conditionalFormatting sqref="H5:H6">
    <cfRule type="top10" dxfId="657" priority="13" bottom="1" rank="1"/>
    <cfRule type="top10" dxfId="656" priority="14" rank="1"/>
  </conditionalFormatting>
  <conditionalFormatting sqref="I5:I6">
    <cfRule type="top10" dxfId="655" priority="11" bottom="1" rank="1"/>
    <cfRule type="top10" dxfId="654" priority="12" rank="1"/>
  </conditionalFormatting>
  <conditionalFormatting sqref="J5:J6">
    <cfRule type="top10" dxfId="653" priority="9" bottom="1" rank="1"/>
    <cfRule type="top10" dxfId="652" priority="10" rank="1"/>
  </conditionalFormatting>
  <conditionalFormatting sqref="K5:K6">
    <cfRule type="top10" dxfId="651" priority="7" bottom="1" rank="1"/>
    <cfRule type="top10" dxfId="650" priority="8" rank="1"/>
  </conditionalFormatting>
  <conditionalFormatting sqref="L5:L6">
    <cfRule type="top10" dxfId="649" priority="5" bottom="1" rank="1"/>
    <cfRule type="top10" dxfId="648" priority="6" rank="1"/>
  </conditionalFormatting>
  <conditionalFormatting sqref="M5:M6">
    <cfRule type="top10" dxfId="647" priority="3" bottom="1" rank="1"/>
    <cfRule type="top10" dxfId="646" priority="4" rank="1"/>
  </conditionalFormatting>
  <conditionalFormatting sqref="N5:N6">
    <cfRule type="top10" dxfId="645" priority="1" bottom="1" rank="1"/>
    <cfRule type="top10" dxfId="644" priority="2" rank="1"/>
  </conditionalFormatting>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7"/>
  <dimension ref="A1:AJ33"/>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A20" sqref="A20:N28"/>
    </sheetView>
  </sheetViews>
  <sheetFormatPr defaultRowHeight="12.75" x14ac:dyDescent="0.2"/>
  <cols>
    <col min="1" max="1" width="7" style="139" bestFit="1" customWidth="1"/>
    <col min="2" max="13" width="7.7109375" customWidth="1"/>
    <col min="14" max="14" width="9.140625" bestFit="1" customWidth="1"/>
    <col min="16" max="36" width="9.140625" style="10"/>
  </cols>
  <sheetData>
    <row r="1" spans="1:27" ht="16.5" thickBot="1" x14ac:dyDescent="0.3">
      <c r="A1" s="243" t="s">
        <v>73</v>
      </c>
      <c r="B1" s="244"/>
      <c r="C1" s="244"/>
      <c r="D1" s="244"/>
      <c r="E1" s="245"/>
      <c r="F1" s="245"/>
      <c r="G1" s="245"/>
      <c r="H1" s="245"/>
      <c r="I1" s="245"/>
      <c r="J1" s="245"/>
      <c r="K1" s="245"/>
      <c r="L1" s="245"/>
      <c r="M1" s="245"/>
      <c r="N1" s="246"/>
    </row>
    <row r="2" spans="1:27" ht="13.5" thickBot="1" x14ac:dyDescent="0.25">
      <c r="A2" s="135" t="s">
        <v>153</v>
      </c>
      <c r="B2" s="40" t="s">
        <v>175</v>
      </c>
      <c r="C2" s="37" t="s">
        <v>492</v>
      </c>
      <c r="D2" s="38"/>
      <c r="E2" s="58"/>
      <c r="F2" s="68"/>
      <c r="G2" s="247" t="s">
        <v>80</v>
      </c>
      <c r="H2" s="247"/>
      <c r="I2" s="69"/>
      <c r="J2" s="69"/>
      <c r="K2" s="69"/>
      <c r="L2" s="69"/>
      <c r="M2" s="69"/>
      <c r="N2" s="70"/>
    </row>
    <row r="3" spans="1:27" ht="13.5" thickBot="1" x14ac:dyDescent="0.25">
      <c r="A3" s="136"/>
      <c r="B3" s="41" t="s">
        <v>176</v>
      </c>
      <c r="C3" s="36" t="s">
        <v>493</v>
      </c>
      <c r="D3" s="39"/>
      <c r="E3" s="41" t="s">
        <v>78</v>
      </c>
      <c r="F3" s="65" t="s">
        <v>60</v>
      </c>
      <c r="G3" s="17"/>
      <c r="H3" s="66" t="s">
        <v>81</v>
      </c>
      <c r="I3" s="67" t="s">
        <v>60</v>
      </c>
      <c r="J3" s="17"/>
      <c r="K3" s="17"/>
      <c r="L3" s="17"/>
      <c r="M3" s="17"/>
      <c r="N3" s="18"/>
    </row>
    <row r="4" spans="1:27" ht="13.5" thickBot="1" x14ac:dyDescent="0.25">
      <c r="A4" s="137" t="s">
        <v>1</v>
      </c>
      <c r="B4" s="49" t="s">
        <v>2</v>
      </c>
      <c r="C4" s="43" t="s">
        <v>3</v>
      </c>
      <c r="D4" s="49" t="s">
        <v>4</v>
      </c>
      <c r="E4" s="43" t="s">
        <v>5</v>
      </c>
      <c r="F4" s="49" t="s">
        <v>6</v>
      </c>
      <c r="G4" s="43" t="s">
        <v>7</v>
      </c>
      <c r="H4" s="49" t="s">
        <v>8</v>
      </c>
      <c r="I4" s="43" t="s">
        <v>9</v>
      </c>
      <c r="J4" s="49" t="s">
        <v>10</v>
      </c>
      <c r="K4" s="43" t="s">
        <v>11</v>
      </c>
      <c r="L4" s="49" t="s">
        <v>12</v>
      </c>
      <c r="M4" s="45" t="s">
        <v>13</v>
      </c>
      <c r="N4" s="140" t="s">
        <v>582</v>
      </c>
      <c r="P4" s="23"/>
      <c r="Q4" s="23"/>
      <c r="R4" s="23"/>
      <c r="S4" s="23"/>
      <c r="T4" s="23"/>
      <c r="U4" s="23"/>
      <c r="V4" s="23"/>
      <c r="W4" s="23"/>
      <c r="X4" s="23"/>
      <c r="Y4" s="23"/>
      <c r="Z4" s="23"/>
      <c r="AA4" s="23"/>
    </row>
    <row r="5" spans="1:27" x14ac:dyDescent="0.2">
      <c r="A5" s="138">
        <v>2003</v>
      </c>
      <c r="B5" s="98" t="s">
        <v>60</v>
      </c>
      <c r="C5" s="98" t="s">
        <v>60</v>
      </c>
      <c r="D5" s="98" t="s">
        <v>60</v>
      </c>
      <c r="E5" s="98">
        <v>76.2</v>
      </c>
      <c r="F5" s="98">
        <v>111.75999999999999</v>
      </c>
      <c r="G5" s="98" t="s">
        <v>60</v>
      </c>
      <c r="H5" s="98" t="s">
        <v>60</v>
      </c>
      <c r="I5" s="98">
        <v>88.899999999999991</v>
      </c>
      <c r="J5" s="98">
        <v>218.44000000000003</v>
      </c>
      <c r="K5" s="98" t="s">
        <v>60</v>
      </c>
      <c r="L5" s="98" t="s">
        <v>60</v>
      </c>
      <c r="M5" s="98" t="s">
        <v>60</v>
      </c>
      <c r="N5" s="122" t="str">
        <f t="shared" ref="N5:N16" si="0">IF(COUNT(B5:M5)=12,SUM(B5:M5),"")</f>
        <v/>
      </c>
    </row>
    <row r="6" spans="1:27" x14ac:dyDescent="0.2">
      <c r="A6" s="138">
        <v>2004</v>
      </c>
      <c r="B6" s="98">
        <v>7.62</v>
      </c>
      <c r="C6" s="98">
        <v>7.62</v>
      </c>
      <c r="D6" s="98">
        <v>68.58</v>
      </c>
      <c r="E6" s="98">
        <v>43.18</v>
      </c>
      <c r="F6" s="98">
        <v>279.40000000000003</v>
      </c>
      <c r="G6" s="98">
        <v>205.74000000000004</v>
      </c>
      <c r="H6" s="98">
        <v>132.08000000000001</v>
      </c>
      <c r="I6" s="98">
        <v>541.02000000000021</v>
      </c>
      <c r="J6" s="98">
        <v>340.36</v>
      </c>
      <c r="K6" s="98">
        <v>332.74000000000007</v>
      </c>
      <c r="L6" s="98">
        <v>518.16000000000008</v>
      </c>
      <c r="M6" s="98">
        <v>342.90000000000003</v>
      </c>
      <c r="N6" s="123">
        <f t="shared" si="0"/>
        <v>2819.4000000000005</v>
      </c>
    </row>
    <row r="7" spans="1:27" x14ac:dyDescent="0.2">
      <c r="A7" s="138">
        <v>2005</v>
      </c>
      <c r="B7" s="98">
        <v>591.82000000000016</v>
      </c>
      <c r="C7" s="98">
        <v>147.32000000000002</v>
      </c>
      <c r="D7" s="98">
        <v>99.06</v>
      </c>
      <c r="E7" s="98">
        <v>698.5</v>
      </c>
      <c r="F7" s="98">
        <v>231.14000000000001</v>
      </c>
      <c r="G7" s="98">
        <v>368.29999999999995</v>
      </c>
      <c r="H7" s="98">
        <v>269.24</v>
      </c>
      <c r="I7" s="98">
        <v>307.34000000000003</v>
      </c>
      <c r="J7" s="98">
        <v>360.68</v>
      </c>
      <c r="K7" s="98">
        <v>287.02000000000004</v>
      </c>
      <c r="L7" s="98">
        <v>398.78</v>
      </c>
      <c r="M7" s="98">
        <v>264.16000000000008</v>
      </c>
      <c r="N7" s="123">
        <f t="shared" si="0"/>
        <v>4023.3599999999997</v>
      </c>
    </row>
    <row r="8" spans="1:27" x14ac:dyDescent="0.2">
      <c r="A8" s="138">
        <v>2006</v>
      </c>
      <c r="B8" s="98">
        <v>398.78000000000014</v>
      </c>
      <c r="C8" s="98">
        <v>193.03999999999996</v>
      </c>
      <c r="D8" s="98">
        <v>317.50000000000006</v>
      </c>
      <c r="E8" s="98">
        <v>256.53999999999996</v>
      </c>
      <c r="F8" s="98">
        <v>223.52000000000004</v>
      </c>
      <c r="G8" s="98">
        <v>269.23999999999995</v>
      </c>
      <c r="H8" s="98">
        <v>187.96</v>
      </c>
      <c r="I8" s="98">
        <v>320.04000000000008</v>
      </c>
      <c r="J8" s="98">
        <v>213.36000000000004</v>
      </c>
      <c r="K8" s="98">
        <v>353.06</v>
      </c>
      <c r="L8" s="98">
        <v>764.54</v>
      </c>
      <c r="M8" s="98">
        <v>330.20000000000005</v>
      </c>
      <c r="N8" s="123">
        <f t="shared" si="0"/>
        <v>3827.7800000000007</v>
      </c>
    </row>
    <row r="9" spans="1:27" x14ac:dyDescent="0.2">
      <c r="A9" s="138">
        <v>2007</v>
      </c>
      <c r="B9" s="98">
        <v>187.96</v>
      </c>
      <c r="C9" s="98">
        <v>99.060000000000016</v>
      </c>
      <c r="D9" s="98">
        <v>132.08000000000001</v>
      </c>
      <c r="E9" s="98">
        <v>206</v>
      </c>
      <c r="F9" s="98">
        <v>538</v>
      </c>
      <c r="G9" s="98" t="s">
        <v>60</v>
      </c>
      <c r="H9" s="98">
        <v>203</v>
      </c>
      <c r="I9" s="98">
        <v>267</v>
      </c>
      <c r="J9" s="98">
        <v>376</v>
      </c>
      <c r="K9" s="98">
        <v>352</v>
      </c>
      <c r="L9" s="98">
        <v>352</v>
      </c>
      <c r="M9" s="98">
        <v>500</v>
      </c>
      <c r="N9" s="123" t="str">
        <f t="shared" si="0"/>
        <v/>
      </c>
    </row>
    <row r="10" spans="1:27" x14ac:dyDescent="0.2">
      <c r="A10" s="138">
        <v>2008</v>
      </c>
      <c r="B10" s="98">
        <v>222</v>
      </c>
      <c r="C10" s="98">
        <v>217</v>
      </c>
      <c r="D10" s="98">
        <v>186</v>
      </c>
      <c r="E10" s="98">
        <v>191</v>
      </c>
      <c r="F10" s="98"/>
      <c r="G10" s="98">
        <v>265</v>
      </c>
      <c r="H10" s="98">
        <v>416</v>
      </c>
      <c r="I10" s="98">
        <v>429</v>
      </c>
      <c r="J10" s="98">
        <v>210</v>
      </c>
      <c r="K10" s="98">
        <v>191</v>
      </c>
      <c r="L10" s="98">
        <v>992</v>
      </c>
      <c r="M10" s="98">
        <v>239</v>
      </c>
      <c r="N10" s="123" t="str">
        <f t="shared" si="0"/>
        <v/>
      </c>
    </row>
    <row r="11" spans="1:27" x14ac:dyDescent="0.2">
      <c r="A11" s="138">
        <v>2009</v>
      </c>
      <c r="B11" s="98">
        <v>561</v>
      </c>
      <c r="C11" s="98">
        <v>353</v>
      </c>
      <c r="D11" s="98">
        <v>354</v>
      </c>
      <c r="E11" s="98">
        <v>257</v>
      </c>
      <c r="F11" s="98">
        <v>261</v>
      </c>
      <c r="G11" s="98">
        <v>458</v>
      </c>
      <c r="H11" s="98">
        <v>184</v>
      </c>
      <c r="I11" s="98">
        <v>167</v>
      </c>
      <c r="J11" s="98">
        <v>54</v>
      </c>
      <c r="K11" s="98">
        <v>325</v>
      </c>
      <c r="L11" s="98">
        <v>511</v>
      </c>
      <c r="M11" s="98">
        <v>206</v>
      </c>
      <c r="N11" s="123">
        <f t="shared" si="0"/>
        <v>3691</v>
      </c>
    </row>
    <row r="12" spans="1:27" x14ac:dyDescent="0.2">
      <c r="A12" s="138">
        <v>2010</v>
      </c>
      <c r="B12" s="98">
        <v>185</v>
      </c>
      <c r="C12" s="98">
        <v>129</v>
      </c>
      <c r="D12" s="98">
        <v>237</v>
      </c>
      <c r="E12" s="98">
        <v>229</v>
      </c>
      <c r="F12" s="98">
        <v>591</v>
      </c>
      <c r="G12" s="98">
        <v>369</v>
      </c>
      <c r="H12" s="98">
        <v>409</v>
      </c>
      <c r="I12" s="98">
        <v>538</v>
      </c>
      <c r="J12" s="98">
        <v>263</v>
      </c>
      <c r="K12" s="98">
        <v>341</v>
      </c>
      <c r="L12" s="98">
        <v>688</v>
      </c>
      <c r="M12" s="98">
        <v>988</v>
      </c>
      <c r="N12" s="123">
        <f t="shared" si="0"/>
        <v>4967</v>
      </c>
    </row>
    <row r="13" spans="1:27" x14ac:dyDescent="0.2">
      <c r="A13" s="138">
        <v>2011</v>
      </c>
      <c r="B13" s="98">
        <v>398</v>
      </c>
      <c r="C13" s="98">
        <v>308</v>
      </c>
      <c r="D13" s="98">
        <v>283</v>
      </c>
      <c r="E13" s="98">
        <v>320</v>
      </c>
      <c r="F13" s="98" t="s">
        <v>60</v>
      </c>
      <c r="G13" s="98" t="s">
        <v>60</v>
      </c>
      <c r="H13" s="98" t="s">
        <v>60</v>
      </c>
      <c r="I13" s="98" t="s">
        <v>60</v>
      </c>
      <c r="J13" s="98" t="s">
        <v>60</v>
      </c>
      <c r="K13" s="98" t="s">
        <v>60</v>
      </c>
      <c r="L13" s="98" t="s">
        <v>60</v>
      </c>
      <c r="M13" s="98" t="s">
        <v>60</v>
      </c>
      <c r="N13" s="123" t="str">
        <f t="shared" si="0"/>
        <v/>
      </c>
    </row>
    <row r="14" spans="1:27" x14ac:dyDescent="0.2">
      <c r="A14" s="138">
        <v>2012</v>
      </c>
      <c r="B14" s="98" t="s">
        <v>60</v>
      </c>
      <c r="C14" s="98" t="s">
        <v>60</v>
      </c>
      <c r="D14" s="98" t="s">
        <v>60</v>
      </c>
      <c r="E14" s="98" t="s">
        <v>60</v>
      </c>
      <c r="F14" s="98" t="s">
        <v>60</v>
      </c>
      <c r="G14" s="98" t="s">
        <v>60</v>
      </c>
      <c r="H14" s="98" t="s">
        <v>60</v>
      </c>
      <c r="I14" s="98" t="s">
        <v>60</v>
      </c>
      <c r="J14" s="98" t="s">
        <v>60</v>
      </c>
      <c r="K14" s="98" t="s">
        <v>60</v>
      </c>
      <c r="L14" s="98" t="s">
        <v>60</v>
      </c>
      <c r="M14" s="98" t="s">
        <v>60</v>
      </c>
      <c r="N14" s="123" t="str">
        <f t="shared" si="0"/>
        <v/>
      </c>
    </row>
    <row r="15" spans="1:27" x14ac:dyDescent="0.2">
      <c r="A15" s="138">
        <v>2013</v>
      </c>
      <c r="B15" s="98" t="s">
        <v>60</v>
      </c>
      <c r="C15" s="98" t="s">
        <v>60</v>
      </c>
      <c r="D15" s="98" t="s">
        <v>60</v>
      </c>
      <c r="E15" s="98" t="s">
        <v>60</v>
      </c>
      <c r="F15" s="98" t="s">
        <v>60</v>
      </c>
      <c r="G15" s="98" t="s">
        <v>60</v>
      </c>
      <c r="H15" s="98" t="s">
        <v>60</v>
      </c>
      <c r="I15" s="98" t="s">
        <v>60</v>
      </c>
      <c r="J15" s="98" t="s">
        <v>60</v>
      </c>
      <c r="K15" s="98" t="s">
        <v>60</v>
      </c>
      <c r="L15" s="98" t="s">
        <v>60</v>
      </c>
      <c r="M15" s="98" t="s">
        <v>60</v>
      </c>
      <c r="N15" s="123" t="str">
        <f t="shared" si="0"/>
        <v/>
      </c>
    </row>
    <row r="16" spans="1:27" x14ac:dyDescent="0.2">
      <c r="A16" s="138">
        <v>2014</v>
      </c>
      <c r="B16" s="98" t="s">
        <v>60</v>
      </c>
      <c r="C16" s="98" t="s">
        <v>60</v>
      </c>
      <c r="D16" s="98" t="s">
        <v>60</v>
      </c>
      <c r="E16" s="98" t="s">
        <v>60</v>
      </c>
      <c r="F16" s="98" t="s">
        <v>60</v>
      </c>
      <c r="G16" s="98" t="s">
        <v>60</v>
      </c>
      <c r="H16" s="98" t="s">
        <v>60</v>
      </c>
      <c r="I16" s="98" t="s">
        <v>60</v>
      </c>
      <c r="J16" s="98" t="s">
        <v>60</v>
      </c>
      <c r="K16" s="98" t="s">
        <v>60</v>
      </c>
      <c r="L16" s="98" t="s">
        <v>60</v>
      </c>
      <c r="M16" s="98" t="s">
        <v>60</v>
      </c>
      <c r="N16" s="123" t="str">
        <f t="shared" si="0"/>
        <v/>
      </c>
    </row>
    <row r="17" spans="1:15" x14ac:dyDescent="0.2">
      <c r="A17" s="138">
        <v>2015</v>
      </c>
      <c r="B17" s="98" t="s">
        <v>60</v>
      </c>
      <c r="C17" s="98" t="s">
        <v>60</v>
      </c>
      <c r="D17" s="98" t="s">
        <v>60</v>
      </c>
      <c r="E17" s="98" t="s">
        <v>60</v>
      </c>
      <c r="F17" s="98" t="s">
        <v>60</v>
      </c>
      <c r="G17" s="98" t="s">
        <v>60</v>
      </c>
      <c r="H17" s="98" t="s">
        <v>60</v>
      </c>
      <c r="I17" s="98" t="s">
        <v>60</v>
      </c>
      <c r="J17" s="98" t="s">
        <v>60</v>
      </c>
      <c r="K17" s="98" t="s">
        <v>60</v>
      </c>
      <c r="L17" s="98" t="s">
        <v>60</v>
      </c>
      <c r="M17" s="98" t="s">
        <v>60</v>
      </c>
      <c r="N17" s="123"/>
    </row>
    <row r="18" spans="1:15" ht="13.5" thickBot="1" x14ac:dyDescent="0.25">
      <c r="A18" s="146"/>
      <c r="B18" s="98"/>
      <c r="C18" s="98"/>
      <c r="D18" s="98"/>
      <c r="E18" s="98"/>
      <c r="F18" s="98"/>
      <c r="G18" s="98"/>
      <c r="H18" s="98"/>
      <c r="I18" s="98"/>
      <c r="J18" s="98"/>
      <c r="K18" s="98"/>
      <c r="L18" s="98"/>
      <c r="M18" s="98"/>
      <c r="N18" s="124"/>
      <c r="O18" t="s">
        <v>60</v>
      </c>
    </row>
    <row r="19" spans="1:15" x14ac:dyDescent="0.2">
      <c r="A19" s="185" t="s">
        <v>48</v>
      </c>
      <c r="B19" s="104">
        <f t="shared" ref="B19:N19" si="1">AVERAGE(B5:B18)</f>
        <v>319.02250000000004</v>
      </c>
      <c r="C19" s="105">
        <f t="shared" si="1"/>
        <v>181.755</v>
      </c>
      <c r="D19" s="104">
        <f t="shared" si="1"/>
        <v>209.6525</v>
      </c>
      <c r="E19" s="105">
        <f t="shared" si="1"/>
        <v>253.04666666666668</v>
      </c>
      <c r="F19" s="104">
        <f t="shared" si="1"/>
        <v>319.40285714285716</v>
      </c>
      <c r="G19" s="105">
        <f t="shared" si="1"/>
        <v>322.54666666666668</v>
      </c>
      <c r="H19" s="104">
        <f t="shared" si="1"/>
        <v>257.3257142857143</v>
      </c>
      <c r="I19" s="105">
        <f t="shared" si="1"/>
        <v>332.28750000000002</v>
      </c>
      <c r="J19" s="104">
        <f t="shared" si="1"/>
        <v>254.48000000000002</v>
      </c>
      <c r="K19" s="105">
        <f t="shared" si="1"/>
        <v>311.68857142857144</v>
      </c>
      <c r="L19" s="104">
        <f t="shared" si="1"/>
        <v>603.49714285714276</v>
      </c>
      <c r="M19" s="109">
        <f t="shared" si="1"/>
        <v>410.0371428571429</v>
      </c>
      <c r="N19" s="107">
        <f t="shared" si="1"/>
        <v>3865.7080000000001</v>
      </c>
      <c r="O19" t="s">
        <v>60</v>
      </c>
    </row>
    <row r="20" spans="1:15" x14ac:dyDescent="0.2">
      <c r="A20" s="148" t="s">
        <v>604</v>
      </c>
      <c r="B20" s="3">
        <f>STDEV(B5:B18)</f>
        <v>202.51792962952345</v>
      </c>
      <c r="C20" s="3">
        <f>STDEV(C5:C18)</f>
        <v>111.97099866866037</v>
      </c>
      <c r="D20" s="3">
        <f t="shared" ref="D20:N20" si="2">STDEV(D5:D18)</f>
        <v>105.08779346676897</v>
      </c>
      <c r="E20" s="3">
        <f t="shared" si="2"/>
        <v>188.71255734582155</v>
      </c>
      <c r="F20" s="3">
        <f t="shared" si="2"/>
        <v>176.38038985048624</v>
      </c>
      <c r="G20" s="3">
        <f t="shared" si="2"/>
        <v>92.082465359408559</v>
      </c>
      <c r="H20" s="3">
        <f t="shared" si="2"/>
        <v>113.39503440879334</v>
      </c>
      <c r="I20" s="3">
        <f t="shared" si="2"/>
        <v>163.37182234312726</v>
      </c>
      <c r="J20" s="3">
        <f t="shared" si="2"/>
        <v>106.00131535572022</v>
      </c>
      <c r="K20" s="3">
        <f t="shared" si="2"/>
        <v>57.72115828953639</v>
      </c>
      <c r="L20" s="3">
        <f t="shared" si="2"/>
        <v>225.46547242791516</v>
      </c>
      <c r="M20" s="3">
        <f t="shared" si="2"/>
        <v>272.39087905155003</v>
      </c>
      <c r="N20" s="114">
        <f t="shared" si="2"/>
        <v>768.83354370110237</v>
      </c>
      <c r="O20" t="s">
        <v>60</v>
      </c>
    </row>
    <row r="21" spans="1:15" x14ac:dyDescent="0.2">
      <c r="A21" s="148" t="s">
        <v>605</v>
      </c>
      <c r="B21" s="3">
        <f>B20/B19*100</f>
        <v>63.480766914409934</v>
      </c>
      <c r="C21" s="3">
        <f>C20/C19*100</f>
        <v>61.605457164127742</v>
      </c>
      <c r="D21" s="3">
        <f t="shared" ref="D21:N21" si="3">D20/D19*100</f>
        <v>50.124750941090127</v>
      </c>
      <c r="E21" s="3">
        <f t="shared" si="3"/>
        <v>74.576187796383351</v>
      </c>
      <c r="F21" s="3">
        <f t="shared" si="3"/>
        <v>55.221919875186899</v>
      </c>
      <c r="G21" s="3">
        <f t="shared" si="3"/>
        <v>28.54857137760176</v>
      </c>
      <c r="H21" s="3">
        <f t="shared" si="3"/>
        <v>44.06673259357531</v>
      </c>
      <c r="I21" s="3">
        <f t="shared" si="3"/>
        <v>49.165804414288004</v>
      </c>
      <c r="J21" s="3">
        <f t="shared" si="3"/>
        <v>41.654084940160416</v>
      </c>
      <c r="K21" s="3">
        <f t="shared" si="3"/>
        <v>18.518856185512771</v>
      </c>
      <c r="L21" s="3">
        <f t="shared" si="3"/>
        <v>37.359824333300345</v>
      </c>
      <c r="M21" s="3">
        <f t="shared" si="3"/>
        <v>66.430781649078824</v>
      </c>
      <c r="N21" s="114">
        <f t="shared" si="3"/>
        <v>19.888557120742238</v>
      </c>
      <c r="O21" t="s">
        <v>60</v>
      </c>
    </row>
    <row r="22" spans="1:15" x14ac:dyDescent="0.2">
      <c r="A22" s="148" t="s">
        <v>606</v>
      </c>
      <c r="B22" s="3">
        <f>MIN(B5:B18)</f>
        <v>7.62</v>
      </c>
      <c r="C22" s="3">
        <f>MIN(C5:C18)</f>
        <v>7.62</v>
      </c>
      <c r="D22" s="3">
        <f t="shared" ref="D22:N22" si="4">MIN(D5:D18)</f>
        <v>68.58</v>
      </c>
      <c r="E22" s="3">
        <f t="shared" si="4"/>
        <v>43.18</v>
      </c>
      <c r="F22" s="3">
        <f t="shared" si="4"/>
        <v>111.75999999999999</v>
      </c>
      <c r="G22" s="3">
        <f t="shared" si="4"/>
        <v>205.74000000000004</v>
      </c>
      <c r="H22" s="3">
        <f t="shared" si="4"/>
        <v>132.08000000000001</v>
      </c>
      <c r="I22" s="3">
        <f t="shared" si="4"/>
        <v>88.899999999999991</v>
      </c>
      <c r="J22" s="3">
        <f t="shared" si="4"/>
        <v>54</v>
      </c>
      <c r="K22" s="3">
        <f t="shared" si="4"/>
        <v>191</v>
      </c>
      <c r="L22" s="3">
        <f t="shared" si="4"/>
        <v>352</v>
      </c>
      <c r="M22" s="3">
        <f t="shared" si="4"/>
        <v>206</v>
      </c>
      <c r="N22" s="114">
        <f t="shared" si="4"/>
        <v>2819.4000000000005</v>
      </c>
    </row>
    <row r="23" spans="1:15" x14ac:dyDescent="0.2">
      <c r="A23" s="148" t="s">
        <v>607</v>
      </c>
      <c r="B23" s="3">
        <f>MAX(B5:B18)</f>
        <v>591.82000000000016</v>
      </c>
      <c r="C23" s="3">
        <f>MAX(C5:C18)</f>
        <v>353</v>
      </c>
      <c r="D23" s="3">
        <f t="shared" ref="D23:N23" si="5">MAX(D5:D18)</f>
        <v>354</v>
      </c>
      <c r="E23" s="3">
        <f t="shared" si="5"/>
        <v>698.5</v>
      </c>
      <c r="F23" s="3">
        <f t="shared" si="5"/>
        <v>591</v>
      </c>
      <c r="G23" s="3">
        <f t="shared" si="5"/>
        <v>458</v>
      </c>
      <c r="H23" s="3">
        <f t="shared" si="5"/>
        <v>416</v>
      </c>
      <c r="I23" s="3">
        <f t="shared" si="5"/>
        <v>541.02000000000021</v>
      </c>
      <c r="J23" s="3">
        <f t="shared" si="5"/>
        <v>376</v>
      </c>
      <c r="K23" s="3">
        <f t="shared" si="5"/>
        <v>353.06</v>
      </c>
      <c r="L23" s="3">
        <f t="shared" si="5"/>
        <v>992</v>
      </c>
      <c r="M23" s="3">
        <f t="shared" si="5"/>
        <v>988</v>
      </c>
      <c r="N23" s="114">
        <f t="shared" si="5"/>
        <v>4967</v>
      </c>
    </row>
    <row r="24" spans="1:15" x14ac:dyDescent="0.2">
      <c r="A24" s="148" t="s">
        <v>608</v>
      </c>
      <c r="B24" s="3">
        <f>QUARTILE(B5:B18,1)</f>
        <v>187.22</v>
      </c>
      <c r="C24" s="3">
        <f>QUARTILE(C5:C18,1)</f>
        <v>121.515</v>
      </c>
      <c r="D24" s="3">
        <f t="shared" ref="D24:N24" si="6">QUARTILE(D5:D18,1)</f>
        <v>123.82500000000002</v>
      </c>
      <c r="E24" s="3">
        <f t="shared" si="6"/>
        <v>191</v>
      </c>
      <c r="F24" s="3">
        <f t="shared" si="6"/>
        <v>227.33000000000004</v>
      </c>
      <c r="G24" s="3">
        <f t="shared" si="6"/>
        <v>266.06</v>
      </c>
      <c r="H24" s="3">
        <f t="shared" si="6"/>
        <v>185.98000000000002</v>
      </c>
      <c r="I24" s="3">
        <f t="shared" si="6"/>
        <v>242</v>
      </c>
      <c r="J24" s="3">
        <f t="shared" si="6"/>
        <v>212.52000000000004</v>
      </c>
      <c r="K24" s="3">
        <f t="shared" si="6"/>
        <v>306.01</v>
      </c>
      <c r="L24" s="3">
        <f t="shared" si="6"/>
        <v>454.89</v>
      </c>
      <c r="M24" s="3">
        <f t="shared" si="6"/>
        <v>251.58000000000004</v>
      </c>
      <c r="N24" s="114">
        <f t="shared" si="6"/>
        <v>3691</v>
      </c>
    </row>
    <row r="25" spans="1:15" x14ac:dyDescent="0.2">
      <c r="A25" s="148" t="s">
        <v>609</v>
      </c>
      <c r="B25" s="3">
        <f>QUARTILE(B5:B18,2)</f>
        <v>310</v>
      </c>
      <c r="C25" s="3">
        <f>QUARTILE(C5:C18,2)</f>
        <v>170.18</v>
      </c>
      <c r="D25" s="3">
        <f t="shared" ref="D25:N25" si="7">QUARTILE(D5:D18,2)</f>
        <v>211.5</v>
      </c>
      <c r="E25" s="3">
        <f t="shared" si="7"/>
        <v>229</v>
      </c>
      <c r="F25" s="3">
        <f t="shared" si="7"/>
        <v>261</v>
      </c>
      <c r="G25" s="3">
        <f t="shared" si="7"/>
        <v>318.77</v>
      </c>
      <c r="H25" s="3">
        <f t="shared" si="7"/>
        <v>203</v>
      </c>
      <c r="I25" s="3">
        <f t="shared" si="7"/>
        <v>313.69000000000005</v>
      </c>
      <c r="J25" s="3">
        <f t="shared" si="7"/>
        <v>240.72000000000003</v>
      </c>
      <c r="K25" s="3">
        <f t="shared" si="7"/>
        <v>332.74000000000007</v>
      </c>
      <c r="L25" s="3">
        <f t="shared" si="7"/>
        <v>518.16000000000008</v>
      </c>
      <c r="M25" s="3">
        <f t="shared" si="7"/>
        <v>330.20000000000005</v>
      </c>
      <c r="N25" s="114">
        <f t="shared" si="7"/>
        <v>3827.7800000000007</v>
      </c>
    </row>
    <row r="26" spans="1:15" x14ac:dyDescent="0.2">
      <c r="A26" s="148" t="s">
        <v>610</v>
      </c>
      <c r="B26" s="3">
        <f>QUARTILE(B5:B18,3)</f>
        <v>439.33500000000009</v>
      </c>
      <c r="C26" s="3">
        <f>QUARTILE(C5:C18,3)</f>
        <v>239.75</v>
      </c>
      <c r="D26" s="3">
        <f t="shared" ref="D26:N26" si="8">QUARTILE(D5:D18,3)</f>
        <v>291.625</v>
      </c>
      <c r="E26" s="3">
        <f t="shared" si="8"/>
        <v>257</v>
      </c>
      <c r="F26" s="3">
        <f t="shared" si="8"/>
        <v>408.70000000000005</v>
      </c>
      <c r="G26" s="3">
        <f t="shared" si="8"/>
        <v>368.82499999999999</v>
      </c>
      <c r="H26" s="3">
        <f t="shared" si="8"/>
        <v>339.12</v>
      </c>
      <c r="I26" s="3">
        <f t="shared" si="8"/>
        <v>456.25</v>
      </c>
      <c r="J26" s="3">
        <f t="shared" si="8"/>
        <v>345.44</v>
      </c>
      <c r="K26" s="3">
        <f t="shared" si="8"/>
        <v>346.5</v>
      </c>
      <c r="L26" s="3">
        <f t="shared" si="8"/>
        <v>726.27</v>
      </c>
      <c r="M26" s="3">
        <f t="shared" si="8"/>
        <v>421.45000000000005</v>
      </c>
      <c r="N26" s="114">
        <f t="shared" si="8"/>
        <v>4023.3599999999997</v>
      </c>
    </row>
    <row r="27" spans="1:15" x14ac:dyDescent="0.2">
      <c r="A27" s="148" t="s">
        <v>612</v>
      </c>
      <c r="B27">
        <f>COUNT(B5:B18)</f>
        <v>8</v>
      </c>
      <c r="C27">
        <f>COUNT(C5:C18)</f>
        <v>8</v>
      </c>
      <c r="D27">
        <f t="shared" ref="D27:N27" si="9">COUNT(D5:D18)</f>
        <v>8</v>
      </c>
      <c r="E27">
        <f t="shared" si="9"/>
        <v>9</v>
      </c>
      <c r="F27">
        <f t="shared" si="9"/>
        <v>7</v>
      </c>
      <c r="G27">
        <f t="shared" si="9"/>
        <v>6</v>
      </c>
      <c r="H27">
        <f t="shared" si="9"/>
        <v>7</v>
      </c>
      <c r="I27">
        <f t="shared" si="9"/>
        <v>8</v>
      </c>
      <c r="J27">
        <f t="shared" si="9"/>
        <v>8</v>
      </c>
      <c r="K27">
        <f t="shared" si="9"/>
        <v>7</v>
      </c>
      <c r="L27">
        <f t="shared" si="9"/>
        <v>7</v>
      </c>
      <c r="M27">
        <f t="shared" si="9"/>
        <v>7</v>
      </c>
      <c r="N27" s="103">
        <f t="shared" si="9"/>
        <v>5</v>
      </c>
    </row>
    <row r="28" spans="1:15" x14ac:dyDescent="0.2">
      <c r="A28" s="148" t="s">
        <v>613</v>
      </c>
      <c r="B28" s="3">
        <f>B19</f>
        <v>319.02250000000004</v>
      </c>
      <c r="C28" s="3">
        <f t="shared" ref="C28:M28" si="10">B28+C19</f>
        <v>500.77750000000003</v>
      </c>
      <c r="D28" s="3">
        <f t="shared" si="10"/>
        <v>710.43000000000006</v>
      </c>
      <c r="E28" s="3">
        <f t="shared" si="10"/>
        <v>963.47666666666669</v>
      </c>
      <c r="F28" s="3">
        <f t="shared" si="10"/>
        <v>1282.8795238095238</v>
      </c>
      <c r="G28" s="3">
        <f t="shared" si="10"/>
        <v>1605.4261904761904</v>
      </c>
      <c r="H28" s="3">
        <f t="shared" si="10"/>
        <v>1862.7519047619048</v>
      </c>
      <c r="I28" s="3">
        <f t="shared" si="10"/>
        <v>2195.0394047619047</v>
      </c>
      <c r="J28" s="3">
        <f t="shared" si="10"/>
        <v>2449.5194047619048</v>
      </c>
      <c r="K28" s="3">
        <f t="shared" si="10"/>
        <v>2761.2079761904761</v>
      </c>
      <c r="L28" s="3">
        <f t="shared" si="10"/>
        <v>3364.7051190476186</v>
      </c>
      <c r="M28" s="3">
        <f t="shared" si="10"/>
        <v>3774.7422619047616</v>
      </c>
    </row>
    <row r="29" spans="1:15" x14ac:dyDescent="0.2">
      <c r="B29" s="3"/>
      <c r="C29" s="3"/>
      <c r="D29" s="3"/>
      <c r="E29" s="3"/>
      <c r="F29" s="3"/>
      <c r="G29" s="3"/>
      <c r="H29" s="3"/>
      <c r="I29" s="3"/>
      <c r="J29" s="3"/>
      <c r="K29" s="3"/>
      <c r="L29" s="3"/>
      <c r="M29" s="3"/>
      <c r="N29" s="1"/>
    </row>
    <row r="30" spans="1:15" x14ac:dyDescent="0.2">
      <c r="B30" s="3"/>
      <c r="C30" s="3"/>
      <c r="D30" s="3"/>
      <c r="E30" s="3"/>
      <c r="F30" s="3"/>
      <c r="G30" s="3"/>
      <c r="H30" s="3"/>
      <c r="I30" s="3"/>
      <c r="J30" s="3"/>
      <c r="K30" s="3"/>
      <c r="L30" s="3"/>
      <c r="M30" s="3"/>
      <c r="N30" s="1"/>
    </row>
    <row r="31" spans="1:15" x14ac:dyDescent="0.2">
      <c r="B31" s="3"/>
      <c r="C31" s="3"/>
      <c r="D31" s="3"/>
      <c r="E31" s="3"/>
      <c r="F31" s="3"/>
      <c r="G31" s="3"/>
      <c r="H31" s="3"/>
      <c r="I31" s="3"/>
      <c r="J31" s="3"/>
      <c r="K31" s="3"/>
      <c r="L31" s="3"/>
      <c r="M31" s="3"/>
      <c r="N31" s="1"/>
    </row>
    <row r="32" spans="1:15" x14ac:dyDescent="0.2">
      <c r="B32" s="3"/>
      <c r="C32" s="3"/>
      <c r="D32" s="3"/>
      <c r="E32" s="3"/>
      <c r="F32" s="3"/>
      <c r="G32" s="3"/>
      <c r="H32" s="3"/>
      <c r="I32" s="3"/>
      <c r="J32" s="3"/>
      <c r="K32" s="3"/>
      <c r="L32" s="3"/>
      <c r="M32" s="3"/>
      <c r="N32" s="1"/>
    </row>
    <row r="33" spans="2:14" x14ac:dyDescent="0.2">
      <c r="B33" s="3"/>
      <c r="C33" s="3"/>
      <c r="D33" s="3"/>
      <c r="E33" s="3"/>
      <c r="F33" s="3"/>
      <c r="G33" s="3"/>
      <c r="H33" s="3"/>
      <c r="I33" s="3"/>
      <c r="J33" s="3"/>
      <c r="K33" s="3"/>
      <c r="L33" s="3"/>
      <c r="M33" s="3"/>
      <c r="N33" s="1"/>
    </row>
  </sheetData>
  <mergeCells count="2">
    <mergeCell ref="A1:N1"/>
    <mergeCell ref="G2:H2"/>
  </mergeCells>
  <phoneticPr fontId="0" type="noConversion"/>
  <conditionalFormatting sqref="B5:B18">
    <cfRule type="top10" dxfId="643" priority="25" bottom="1" rank="1"/>
    <cfRule type="top10" dxfId="642" priority="26" rank="1"/>
  </conditionalFormatting>
  <conditionalFormatting sqref="C5:C18">
    <cfRule type="top10" dxfId="641" priority="23" bottom="1" rank="1"/>
    <cfRule type="top10" dxfId="640" priority="24" rank="1"/>
  </conditionalFormatting>
  <conditionalFormatting sqref="D5:D18">
    <cfRule type="top10" dxfId="639" priority="21" bottom="1" rank="1"/>
    <cfRule type="top10" dxfId="638" priority="22" rank="1"/>
  </conditionalFormatting>
  <conditionalFormatting sqref="E5:E18">
    <cfRule type="top10" dxfId="637" priority="19" bottom="1" rank="1"/>
    <cfRule type="top10" dxfId="636" priority="20" rank="1"/>
  </conditionalFormatting>
  <conditionalFormatting sqref="F5:F18">
    <cfRule type="top10" dxfId="635" priority="17" bottom="1" rank="1"/>
    <cfRule type="top10" dxfId="634" priority="18" rank="1"/>
  </conditionalFormatting>
  <conditionalFormatting sqref="G5:G18">
    <cfRule type="top10" dxfId="633" priority="15" bottom="1" rank="1"/>
    <cfRule type="top10" dxfId="632" priority="16" rank="1"/>
  </conditionalFormatting>
  <conditionalFormatting sqref="H5:H18">
    <cfRule type="top10" dxfId="631" priority="13" bottom="1" rank="1"/>
    <cfRule type="top10" dxfId="630" priority="14" rank="1"/>
  </conditionalFormatting>
  <conditionalFormatting sqref="I5:I18">
    <cfRule type="top10" dxfId="629" priority="11" bottom="1" rank="1"/>
    <cfRule type="top10" dxfId="628" priority="12" rank="1"/>
  </conditionalFormatting>
  <conditionalFormatting sqref="J5:J18">
    <cfRule type="top10" dxfId="627" priority="9" bottom="1" rank="1"/>
    <cfRule type="top10" dxfId="626" priority="10" rank="1"/>
  </conditionalFormatting>
  <conditionalFormatting sqref="K5:K18">
    <cfRule type="top10" dxfId="625" priority="7" bottom="1" rank="1"/>
    <cfRule type="top10" dxfId="624" priority="8" rank="1"/>
  </conditionalFormatting>
  <conditionalFormatting sqref="L5:L18">
    <cfRule type="top10" dxfId="623" priority="5" bottom="1" rank="1"/>
    <cfRule type="top10" dxfId="622" priority="6" rank="1"/>
  </conditionalFormatting>
  <conditionalFormatting sqref="M5:M18">
    <cfRule type="top10" dxfId="621" priority="3" bottom="1" rank="1"/>
    <cfRule type="top10" dxfId="620" priority="4" rank="1"/>
  </conditionalFormatting>
  <conditionalFormatting sqref="N5:N18">
    <cfRule type="top10" dxfId="619" priority="1" bottom="1" rank="1"/>
    <cfRule type="top10" dxfId="618" priority="2" rank="1"/>
  </conditionalFormatting>
  <pageMargins left="0.75" right="0.75" top="1" bottom="1" header="0.5" footer="0.5"/>
  <headerFooter alignWithMargins="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9"/>
  <dimension ref="A1:AJ41"/>
  <sheetViews>
    <sheetView topLeftCell="A16" zoomScale="75" zoomScaleNormal="75" workbookViewId="0">
      <selection activeCell="N19" sqref="N19:N20"/>
    </sheetView>
  </sheetViews>
  <sheetFormatPr defaultRowHeight="12.75" x14ac:dyDescent="0.2"/>
  <cols>
    <col min="1" max="1" width="9.85546875" style="148" bestFit="1" customWidth="1"/>
    <col min="2" max="13" width="7.7109375" style="1" customWidth="1"/>
    <col min="14" max="14" width="9.140625" style="169" bestFit="1" customWidth="1"/>
    <col min="16" max="36" width="9.140625" style="10"/>
  </cols>
  <sheetData>
    <row r="1" spans="1:27" ht="16.5" thickBot="1" x14ac:dyDescent="0.3">
      <c r="A1" s="248" t="s">
        <v>91</v>
      </c>
      <c r="B1" s="249"/>
      <c r="C1" s="249"/>
      <c r="D1" s="249"/>
      <c r="E1" s="250"/>
      <c r="F1" s="250"/>
      <c r="G1" s="250"/>
      <c r="H1" s="250"/>
      <c r="I1" s="250"/>
      <c r="J1" s="250"/>
      <c r="K1" s="250"/>
      <c r="L1" s="250"/>
      <c r="M1" s="250"/>
      <c r="N1" s="251"/>
    </row>
    <row r="2" spans="1:27" ht="13.5" thickBot="1" x14ac:dyDescent="0.25">
      <c r="A2" s="150" t="s">
        <v>154</v>
      </c>
      <c r="B2" s="40" t="s">
        <v>175</v>
      </c>
      <c r="C2" s="37" t="s">
        <v>494</v>
      </c>
      <c r="D2" s="38"/>
      <c r="E2" s="58"/>
      <c r="F2" s="68"/>
      <c r="G2" s="247" t="s">
        <v>80</v>
      </c>
      <c r="H2" s="247"/>
      <c r="I2" s="69"/>
      <c r="J2" s="71"/>
      <c r="K2" s="71"/>
      <c r="L2" s="71"/>
      <c r="M2" s="71"/>
      <c r="N2" s="167"/>
    </row>
    <row r="3" spans="1:27" ht="13.5" thickBot="1" x14ac:dyDescent="0.25">
      <c r="A3" s="151"/>
      <c r="B3" s="41" t="s">
        <v>176</v>
      </c>
      <c r="C3" s="36" t="s">
        <v>495</v>
      </c>
      <c r="D3" s="39"/>
      <c r="E3" s="41" t="s">
        <v>78</v>
      </c>
      <c r="F3" s="65">
        <v>82.020997375328079</v>
      </c>
      <c r="G3" s="17"/>
      <c r="H3" s="66" t="s">
        <v>81</v>
      </c>
      <c r="I3" s="67">
        <v>25</v>
      </c>
      <c r="J3" s="20"/>
      <c r="K3" s="20"/>
      <c r="L3" s="20"/>
      <c r="M3" s="20"/>
      <c r="N3" s="168"/>
    </row>
    <row r="4" spans="1:27" ht="15.75" thickBot="1" x14ac:dyDescent="0.3">
      <c r="A4" s="149"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c r="P4" s="56"/>
      <c r="Q4" s="56"/>
      <c r="R4" s="56"/>
      <c r="S4" s="56"/>
      <c r="T4" s="56"/>
      <c r="U4" s="56"/>
      <c r="V4" s="56"/>
      <c r="W4" s="56"/>
      <c r="X4" s="56"/>
      <c r="Y4" s="56"/>
      <c r="Z4" s="56"/>
      <c r="AA4" s="56"/>
    </row>
    <row r="5" spans="1:27" ht="14.25" x14ac:dyDescent="0.2">
      <c r="A5" s="152">
        <v>2008</v>
      </c>
      <c r="B5" s="98"/>
      <c r="C5" s="98"/>
      <c r="D5" s="98"/>
      <c r="E5" s="98" t="s">
        <v>60</v>
      </c>
      <c r="F5" s="98">
        <v>176</v>
      </c>
      <c r="G5" s="98">
        <v>239</v>
      </c>
      <c r="H5" s="98">
        <v>286</v>
      </c>
      <c r="I5" s="98">
        <v>228</v>
      </c>
      <c r="J5" s="98">
        <v>117</v>
      </c>
      <c r="K5" s="98">
        <v>68</v>
      </c>
      <c r="L5" s="98">
        <v>653</v>
      </c>
      <c r="M5" s="98">
        <v>63</v>
      </c>
      <c r="N5" s="173" t="str">
        <f t="shared" ref="N5" si="0">IF(COUNT(B5:M5)=12,SUM(B5:M5),"")</f>
        <v/>
      </c>
      <c r="O5" s="144"/>
    </row>
    <row r="6" spans="1:27" ht="14.25" x14ac:dyDescent="0.2">
      <c r="A6" s="152">
        <v>2009</v>
      </c>
      <c r="B6" s="98">
        <v>45</v>
      </c>
      <c r="C6" s="98">
        <v>52</v>
      </c>
      <c r="D6" s="98">
        <v>59</v>
      </c>
      <c r="E6" s="98">
        <v>70</v>
      </c>
      <c r="F6" s="98">
        <v>92</v>
      </c>
      <c r="G6" s="98">
        <v>211</v>
      </c>
      <c r="H6" s="98">
        <v>230</v>
      </c>
      <c r="I6" s="98">
        <v>448</v>
      </c>
      <c r="J6" s="98">
        <v>77</v>
      </c>
      <c r="K6" s="98">
        <v>254</v>
      </c>
      <c r="L6" s="98">
        <v>394</v>
      </c>
      <c r="M6" s="98">
        <v>68</v>
      </c>
      <c r="N6" s="174">
        <f t="shared" ref="N6:N15" si="1">IF(COUNT(B6:M6)=12,SUM(B6:M6),"")</f>
        <v>2000</v>
      </c>
      <c r="O6" s="144">
        <f>RANK(N6,N$5:N$24,0)</f>
        <v>8</v>
      </c>
    </row>
    <row r="7" spans="1:27" ht="14.25" x14ac:dyDescent="0.2">
      <c r="A7" s="152">
        <v>2010</v>
      </c>
      <c r="B7" s="98">
        <v>24</v>
      </c>
      <c r="C7" s="98">
        <v>63</v>
      </c>
      <c r="D7" s="98">
        <v>48</v>
      </c>
      <c r="E7" s="98">
        <v>138</v>
      </c>
      <c r="F7" s="98">
        <v>125</v>
      </c>
      <c r="G7" s="98">
        <v>365</v>
      </c>
      <c r="H7" s="98">
        <v>323</v>
      </c>
      <c r="I7" s="98">
        <v>465</v>
      </c>
      <c r="J7" s="98">
        <v>262</v>
      </c>
      <c r="K7" s="98">
        <v>335</v>
      </c>
      <c r="L7" s="98">
        <v>550</v>
      </c>
      <c r="M7" s="98">
        <v>1101</v>
      </c>
      <c r="N7" s="174">
        <f t="shared" si="1"/>
        <v>3799</v>
      </c>
      <c r="O7" s="144">
        <f>RANK(N7,N$5:N$24,0)</f>
        <v>1</v>
      </c>
    </row>
    <row r="8" spans="1:27" x14ac:dyDescent="0.2">
      <c r="A8" s="152">
        <v>2011</v>
      </c>
      <c r="B8" s="98">
        <v>115</v>
      </c>
      <c r="C8" s="98">
        <v>22</v>
      </c>
      <c r="D8" s="98">
        <v>29</v>
      </c>
      <c r="E8" s="98">
        <v>66</v>
      </c>
      <c r="F8" s="98">
        <v>428</v>
      </c>
      <c r="G8" s="98">
        <v>286</v>
      </c>
      <c r="H8" s="98">
        <v>356</v>
      </c>
      <c r="I8" s="98">
        <v>592</v>
      </c>
      <c r="J8" s="98" t="s">
        <v>60</v>
      </c>
      <c r="K8" s="98">
        <v>416</v>
      </c>
      <c r="L8" s="98">
        <v>688</v>
      </c>
      <c r="M8" s="98">
        <v>669</v>
      </c>
      <c r="N8" s="174"/>
    </row>
    <row r="9" spans="1:27" x14ac:dyDescent="0.2">
      <c r="A9" s="152">
        <v>2012</v>
      </c>
      <c r="B9" s="98">
        <v>14</v>
      </c>
      <c r="C9" s="98">
        <v>4</v>
      </c>
      <c r="D9" s="98">
        <v>34</v>
      </c>
      <c r="E9" s="98">
        <v>96</v>
      </c>
      <c r="F9" s="98">
        <v>230</v>
      </c>
      <c r="G9" s="98">
        <v>273</v>
      </c>
      <c r="H9" s="98">
        <v>270</v>
      </c>
      <c r="I9" s="98" t="s">
        <v>60</v>
      </c>
      <c r="J9" s="98">
        <v>179</v>
      </c>
      <c r="K9" s="98">
        <v>333</v>
      </c>
      <c r="L9" s="98">
        <v>908</v>
      </c>
      <c r="M9" s="98">
        <v>395</v>
      </c>
      <c r="N9" s="174"/>
    </row>
    <row r="10" spans="1:27" ht="14.25" x14ac:dyDescent="0.2">
      <c r="A10" s="152">
        <v>2013</v>
      </c>
      <c r="B10" s="98">
        <v>4</v>
      </c>
      <c r="C10" s="98">
        <v>62</v>
      </c>
      <c r="D10" s="98">
        <v>51</v>
      </c>
      <c r="E10" s="98">
        <v>82</v>
      </c>
      <c r="F10" s="98">
        <v>227</v>
      </c>
      <c r="G10" s="98">
        <v>158</v>
      </c>
      <c r="H10" s="98">
        <v>351</v>
      </c>
      <c r="I10" s="98">
        <v>291</v>
      </c>
      <c r="J10" s="98">
        <v>228</v>
      </c>
      <c r="K10" s="98">
        <v>196</v>
      </c>
      <c r="L10" s="98">
        <v>164</v>
      </c>
      <c r="M10" s="98">
        <v>184</v>
      </c>
      <c r="N10" s="174">
        <f t="shared" si="1"/>
        <v>1998</v>
      </c>
      <c r="O10" s="144">
        <f t="shared" ref="O10:O15" si="2">RANK(N10,N$5:N$24,0)</f>
        <v>9</v>
      </c>
    </row>
    <row r="11" spans="1:27" ht="14.25" x14ac:dyDescent="0.2">
      <c r="A11" s="152">
        <v>2014</v>
      </c>
      <c r="B11" s="98">
        <v>11</v>
      </c>
      <c r="C11" s="98">
        <v>7</v>
      </c>
      <c r="D11" s="98">
        <v>18</v>
      </c>
      <c r="E11" s="98">
        <v>56</v>
      </c>
      <c r="F11" s="98">
        <v>219</v>
      </c>
      <c r="G11" s="98">
        <v>248</v>
      </c>
      <c r="H11" s="98">
        <v>141</v>
      </c>
      <c r="I11" s="98">
        <v>285</v>
      </c>
      <c r="J11" s="98">
        <v>221</v>
      </c>
      <c r="K11" s="98">
        <v>211.5</v>
      </c>
      <c r="L11" s="98">
        <v>305</v>
      </c>
      <c r="M11" s="98">
        <v>313</v>
      </c>
      <c r="N11" s="174">
        <f t="shared" si="1"/>
        <v>2035.5</v>
      </c>
      <c r="O11" s="144">
        <f t="shared" si="2"/>
        <v>7</v>
      </c>
    </row>
    <row r="12" spans="1:27" ht="14.25" x14ac:dyDescent="0.2">
      <c r="A12" s="152">
        <v>2015</v>
      </c>
      <c r="B12" s="98">
        <v>32</v>
      </c>
      <c r="C12" s="98">
        <v>42</v>
      </c>
      <c r="D12" s="98">
        <v>14</v>
      </c>
      <c r="E12" s="98">
        <v>33</v>
      </c>
      <c r="F12" s="98">
        <v>191</v>
      </c>
      <c r="G12" s="98">
        <v>141</v>
      </c>
      <c r="H12" s="98">
        <v>94.5</v>
      </c>
      <c r="I12" s="98">
        <v>198</v>
      </c>
      <c r="J12" s="98">
        <v>176</v>
      </c>
      <c r="K12" s="98">
        <v>316</v>
      </c>
      <c r="L12" s="98">
        <v>149</v>
      </c>
      <c r="M12" s="98">
        <v>125</v>
      </c>
      <c r="N12" s="174">
        <f t="shared" si="1"/>
        <v>1511.5</v>
      </c>
      <c r="O12" s="144">
        <f t="shared" si="2"/>
        <v>12</v>
      </c>
    </row>
    <row r="13" spans="1:27" ht="14.25" x14ac:dyDescent="0.2">
      <c r="A13" s="138">
        <v>2016</v>
      </c>
      <c r="B13" s="98">
        <v>32</v>
      </c>
      <c r="C13" s="98">
        <v>20</v>
      </c>
      <c r="D13" s="98">
        <v>4</v>
      </c>
      <c r="E13" s="98">
        <v>77</v>
      </c>
      <c r="F13" s="98">
        <v>201</v>
      </c>
      <c r="G13" s="98">
        <v>372</v>
      </c>
      <c r="H13" s="98">
        <v>367</v>
      </c>
      <c r="I13" s="98">
        <v>98</v>
      </c>
      <c r="J13" s="98">
        <v>288</v>
      </c>
      <c r="K13" s="98">
        <v>310</v>
      </c>
      <c r="L13" s="98">
        <v>827</v>
      </c>
      <c r="M13" s="98">
        <v>136</v>
      </c>
      <c r="N13" s="174">
        <f t="shared" si="1"/>
        <v>2732</v>
      </c>
      <c r="O13" s="144">
        <f t="shared" si="2"/>
        <v>3</v>
      </c>
    </row>
    <row r="14" spans="1:27" ht="14.25" x14ac:dyDescent="0.2">
      <c r="A14" s="138">
        <v>2017</v>
      </c>
      <c r="B14" s="98">
        <v>12</v>
      </c>
      <c r="C14" s="3">
        <v>15</v>
      </c>
      <c r="D14" s="98">
        <v>62</v>
      </c>
      <c r="E14" s="3">
        <v>49</v>
      </c>
      <c r="F14" s="3">
        <v>194</v>
      </c>
      <c r="G14" s="3">
        <v>228</v>
      </c>
      <c r="H14" s="3">
        <v>285</v>
      </c>
      <c r="I14" s="3">
        <v>147</v>
      </c>
      <c r="J14" s="98">
        <v>136</v>
      </c>
      <c r="K14" s="3">
        <v>185</v>
      </c>
      <c r="L14" s="3">
        <v>282</v>
      </c>
      <c r="M14" s="98">
        <v>45</v>
      </c>
      <c r="N14" s="174">
        <f t="shared" si="1"/>
        <v>1640</v>
      </c>
      <c r="O14" s="144">
        <f t="shared" si="2"/>
        <v>10</v>
      </c>
    </row>
    <row r="15" spans="1:27" ht="14.25" x14ac:dyDescent="0.2">
      <c r="A15" s="138">
        <v>2018</v>
      </c>
      <c r="B15" s="98">
        <v>387</v>
      </c>
      <c r="C15" s="3">
        <v>11</v>
      </c>
      <c r="D15" s="98">
        <v>82</v>
      </c>
      <c r="E15" s="3">
        <v>21</v>
      </c>
      <c r="F15" s="3">
        <v>409</v>
      </c>
      <c r="G15" s="3">
        <v>315</v>
      </c>
      <c r="H15" s="3">
        <v>299</v>
      </c>
      <c r="I15" s="3">
        <v>268</v>
      </c>
      <c r="J15" s="98">
        <v>301</v>
      </c>
      <c r="K15" s="3">
        <v>318</v>
      </c>
      <c r="L15" s="3">
        <v>207</v>
      </c>
      <c r="M15" s="98">
        <v>19</v>
      </c>
      <c r="N15" s="174">
        <f t="shared" si="1"/>
        <v>2637</v>
      </c>
      <c r="O15" s="144">
        <f t="shared" si="2"/>
        <v>5</v>
      </c>
    </row>
    <row r="16" spans="1:27" x14ac:dyDescent="0.2">
      <c r="A16" s="138">
        <v>2019</v>
      </c>
      <c r="B16" s="170">
        <v>14</v>
      </c>
      <c r="C16" s="170">
        <v>5</v>
      </c>
      <c r="D16" s="170">
        <v>12</v>
      </c>
      <c r="E16" s="170">
        <v>85</v>
      </c>
      <c r="F16" s="170">
        <v>145</v>
      </c>
      <c r="G16" s="98"/>
      <c r="H16" s="98"/>
      <c r="I16" s="98"/>
      <c r="J16" s="98"/>
      <c r="K16" s="98"/>
      <c r="L16" s="98"/>
      <c r="M16" s="98"/>
      <c r="N16" s="174"/>
    </row>
    <row r="17" spans="1:15" ht="14.25" x14ac:dyDescent="0.2">
      <c r="A17" s="138">
        <v>2020</v>
      </c>
      <c r="B17" s="3">
        <v>48</v>
      </c>
      <c r="C17" s="3">
        <v>22</v>
      </c>
      <c r="D17" s="3">
        <v>6</v>
      </c>
      <c r="E17" s="3">
        <v>96</v>
      </c>
      <c r="F17" s="3">
        <v>265</v>
      </c>
      <c r="G17" s="3">
        <v>296</v>
      </c>
      <c r="H17" s="3">
        <v>210</v>
      </c>
      <c r="I17" s="3">
        <v>215</v>
      </c>
      <c r="J17" s="3">
        <v>277</v>
      </c>
      <c r="K17" s="3">
        <v>184</v>
      </c>
      <c r="L17" s="3">
        <v>343</v>
      </c>
      <c r="M17" s="3">
        <v>200</v>
      </c>
      <c r="N17" s="174">
        <f t="shared" ref="N17" si="3">IF(COUNT(B17:M17)=12,SUM(B17:M17),"")</f>
        <v>2162</v>
      </c>
      <c r="O17" s="144">
        <f t="shared" ref="O17" si="4">RANK(N17,N$5:N$24,0)</f>
        <v>6</v>
      </c>
    </row>
    <row r="18" spans="1:15" ht="14.25" x14ac:dyDescent="0.2">
      <c r="A18" s="138">
        <v>2021</v>
      </c>
      <c r="B18" s="3">
        <v>59</v>
      </c>
      <c r="C18" s="3">
        <v>22</v>
      </c>
      <c r="D18" s="3">
        <v>43</v>
      </c>
      <c r="E18" s="3">
        <v>166</v>
      </c>
      <c r="F18" s="3">
        <v>274</v>
      </c>
      <c r="G18" s="3">
        <v>309</v>
      </c>
      <c r="H18" s="3">
        <v>371</v>
      </c>
      <c r="I18" s="3">
        <v>414</v>
      </c>
      <c r="J18" s="3">
        <v>317</v>
      </c>
      <c r="K18" s="3">
        <v>295</v>
      </c>
      <c r="L18" s="3">
        <v>481</v>
      </c>
      <c r="M18" s="3">
        <v>153</v>
      </c>
      <c r="N18" s="174">
        <f t="shared" ref="N18" si="5">IF(COUNT(B18:M18)=12,SUM(B18:M18),"")</f>
        <v>2904</v>
      </c>
      <c r="O18" s="144">
        <f t="shared" ref="O18" si="6">RANK(N18,N$5:N$24,0)</f>
        <v>2</v>
      </c>
    </row>
    <row r="19" spans="1:15" ht="14.25" x14ac:dyDescent="0.2">
      <c r="A19" s="138">
        <v>2022</v>
      </c>
      <c r="B19" s="3">
        <v>66</v>
      </c>
      <c r="C19" s="3">
        <v>27</v>
      </c>
      <c r="D19" s="3">
        <v>181</v>
      </c>
      <c r="E19" s="3">
        <v>190</v>
      </c>
      <c r="F19" s="3">
        <v>309</v>
      </c>
      <c r="G19" s="3">
        <v>358</v>
      </c>
      <c r="H19" s="3">
        <v>316</v>
      </c>
      <c r="I19" s="3">
        <v>323</v>
      </c>
      <c r="J19" s="3">
        <v>233</v>
      </c>
      <c r="K19" s="3">
        <v>254</v>
      </c>
      <c r="L19" s="3">
        <v>399</v>
      </c>
      <c r="M19" s="3">
        <v>64</v>
      </c>
      <c r="N19" s="174">
        <f t="shared" ref="N19:N20" si="7">IF(COUNT(B19:M19)=12,SUM(B19:M19),"")</f>
        <v>2720</v>
      </c>
      <c r="O19" s="144">
        <f t="shared" ref="O19:O20" si="8">RANK(N19,N$5:N$24,0)</f>
        <v>4</v>
      </c>
    </row>
    <row r="20" spans="1:15" ht="14.25" x14ac:dyDescent="0.2">
      <c r="A20" s="138">
        <v>2023</v>
      </c>
      <c r="B20" s="3">
        <v>57</v>
      </c>
      <c r="C20" s="3">
        <v>1</v>
      </c>
      <c r="D20" s="3">
        <v>6</v>
      </c>
      <c r="E20" s="3">
        <v>6</v>
      </c>
      <c r="F20" s="3">
        <v>124</v>
      </c>
      <c r="G20" s="3">
        <v>249</v>
      </c>
      <c r="H20" s="3">
        <v>255</v>
      </c>
      <c r="I20" s="3">
        <v>101</v>
      </c>
      <c r="J20" s="3">
        <v>232</v>
      </c>
      <c r="K20" s="3">
        <v>125</v>
      </c>
      <c r="L20" s="3">
        <v>352</v>
      </c>
      <c r="M20" s="3">
        <v>67</v>
      </c>
      <c r="N20" s="174">
        <f t="shared" si="7"/>
        <v>1575</v>
      </c>
      <c r="O20" s="144">
        <f t="shared" si="8"/>
        <v>11</v>
      </c>
    </row>
    <row r="21" spans="1:15" ht="14.25" x14ac:dyDescent="0.2">
      <c r="A21" s="138">
        <v>2024</v>
      </c>
      <c r="B21" s="3"/>
      <c r="C21" s="3"/>
      <c r="D21" s="3"/>
      <c r="E21" s="3"/>
      <c r="F21" s="3"/>
      <c r="G21" s="3"/>
      <c r="H21" s="3"/>
      <c r="I21" s="3"/>
      <c r="J21" s="3"/>
      <c r="K21" s="3"/>
      <c r="L21" s="3"/>
      <c r="M21" s="3"/>
      <c r="N21" s="174"/>
      <c r="O21" s="144"/>
    </row>
    <row r="22" spans="1:15" ht="14.25" x14ac:dyDescent="0.2">
      <c r="A22" s="138">
        <v>2025</v>
      </c>
      <c r="B22" s="3"/>
      <c r="C22" s="3"/>
      <c r="D22" s="3"/>
      <c r="E22" s="3"/>
      <c r="F22" s="3"/>
      <c r="G22" s="3"/>
      <c r="H22" s="3"/>
      <c r="I22" s="3"/>
      <c r="J22" s="3"/>
      <c r="K22" s="3"/>
      <c r="L22" s="3"/>
      <c r="M22" s="3"/>
      <c r="N22" s="174"/>
      <c r="O22" s="144"/>
    </row>
    <row r="23" spans="1:15" ht="14.25" x14ac:dyDescent="0.2">
      <c r="A23" s="138">
        <v>2026</v>
      </c>
      <c r="B23" s="3"/>
      <c r="C23" s="3"/>
      <c r="D23" s="3"/>
      <c r="E23" s="3"/>
      <c r="F23" s="3"/>
      <c r="G23" s="3"/>
      <c r="H23" s="3"/>
      <c r="I23" s="3"/>
      <c r="J23" s="3"/>
      <c r="K23" s="3"/>
      <c r="L23" s="3"/>
      <c r="M23" s="3"/>
      <c r="N23" s="174"/>
      <c r="O23" s="144"/>
    </row>
    <row r="24" spans="1:15" ht="13.5" thickBot="1" x14ac:dyDescent="0.25">
      <c r="A24" s="153"/>
      <c r="B24" s="98"/>
      <c r="C24" s="98"/>
      <c r="D24" s="98"/>
      <c r="E24" s="98"/>
      <c r="F24" s="98"/>
      <c r="G24" s="98"/>
      <c r="H24" s="98"/>
      <c r="I24" s="98"/>
      <c r="J24" s="98"/>
      <c r="K24" s="98"/>
      <c r="L24" s="98"/>
      <c r="M24" s="98"/>
      <c r="N24" s="175"/>
    </row>
    <row r="25" spans="1:15" x14ac:dyDescent="0.2">
      <c r="A25" s="147" t="s">
        <v>603</v>
      </c>
      <c r="B25" s="105">
        <f>AVERAGE(B5:B24)</f>
        <v>61.333333333333336</v>
      </c>
      <c r="C25" s="105">
        <f>AVERAGE(C5:C24)</f>
        <v>25</v>
      </c>
      <c r="D25" s="105">
        <f t="shared" ref="D25:N25" si="9">AVERAGE(D5:D24)</f>
        <v>43.266666666666666</v>
      </c>
      <c r="E25" s="105">
        <f t="shared" si="9"/>
        <v>82.066666666666663</v>
      </c>
      <c r="F25" s="105">
        <f t="shared" si="9"/>
        <v>225.5625</v>
      </c>
      <c r="G25" s="105">
        <f t="shared" si="9"/>
        <v>269.86666666666667</v>
      </c>
      <c r="H25" s="105">
        <f t="shared" si="9"/>
        <v>276.96666666666664</v>
      </c>
      <c r="I25" s="105">
        <f t="shared" si="9"/>
        <v>290.92857142857144</v>
      </c>
      <c r="J25" s="105">
        <f t="shared" si="9"/>
        <v>217.42857142857142</v>
      </c>
      <c r="K25" s="105">
        <f t="shared" si="9"/>
        <v>253.36666666666667</v>
      </c>
      <c r="L25" s="105">
        <f t="shared" si="9"/>
        <v>446.8</v>
      </c>
      <c r="M25" s="105">
        <f t="shared" si="9"/>
        <v>240.13333333333333</v>
      </c>
      <c r="N25" s="105">
        <f t="shared" si="9"/>
        <v>2309.5</v>
      </c>
    </row>
    <row r="26" spans="1:15" x14ac:dyDescent="0.2">
      <c r="A26" s="148" t="s">
        <v>604</v>
      </c>
      <c r="B26" s="3">
        <f>STDEV(B5:B24)</f>
        <v>94.596637411293912</v>
      </c>
      <c r="C26" s="3">
        <f>STDEV(C5:C24)</f>
        <v>20.570436484014071</v>
      </c>
      <c r="D26" s="3">
        <f t="shared" ref="D26:N26" si="10">STDEV(D5:D24)</f>
        <v>44.906993834347176</v>
      </c>
      <c r="E26" s="3">
        <f t="shared" si="10"/>
        <v>50.951611031121153</v>
      </c>
      <c r="F26" s="3">
        <f t="shared" si="10"/>
        <v>95.066972007457281</v>
      </c>
      <c r="G26" s="3">
        <f t="shared" si="10"/>
        <v>69.680768679812417</v>
      </c>
      <c r="H26" s="3">
        <f t="shared" si="10"/>
        <v>81.043301183174108</v>
      </c>
      <c r="I26" s="3">
        <f t="shared" si="10"/>
        <v>145.3703304221084</v>
      </c>
      <c r="J26" s="3">
        <f t="shared" si="10"/>
        <v>72.123520420194367</v>
      </c>
      <c r="K26" s="3">
        <f t="shared" si="10"/>
        <v>91.754810435721751</v>
      </c>
      <c r="L26" s="3">
        <f t="shared" si="10"/>
        <v>234.22187283489495</v>
      </c>
      <c r="M26" s="3">
        <f t="shared" si="10"/>
        <v>292.73900288400898</v>
      </c>
      <c r="N26" s="114">
        <f t="shared" si="10"/>
        <v>670.17585887450605</v>
      </c>
    </row>
    <row r="27" spans="1:15" x14ac:dyDescent="0.2">
      <c r="A27" s="148" t="s">
        <v>605</v>
      </c>
      <c r="B27" s="3">
        <f>B26/B25*100</f>
        <v>154.23364795319659</v>
      </c>
      <c r="C27" s="3">
        <f>C26/C25*100</f>
        <v>82.281745936056282</v>
      </c>
      <c r="D27" s="3">
        <f t="shared" ref="D27:N27" si="11">D26/D25*100</f>
        <v>103.79120300696573</v>
      </c>
      <c r="E27" s="3">
        <f t="shared" si="11"/>
        <v>62.085634887637475</v>
      </c>
      <c r="F27" s="3">
        <f t="shared" si="11"/>
        <v>42.146621006354017</v>
      </c>
      <c r="G27" s="3">
        <f t="shared" si="11"/>
        <v>25.820442939653809</v>
      </c>
      <c r="H27" s="3">
        <f t="shared" si="11"/>
        <v>29.261030635398043</v>
      </c>
      <c r="I27" s="3">
        <f t="shared" si="11"/>
        <v>49.967705030923582</v>
      </c>
      <c r="J27" s="3">
        <f t="shared" si="11"/>
        <v>33.171132913361404</v>
      </c>
      <c r="K27" s="3">
        <f t="shared" si="11"/>
        <v>36.214239087904915</v>
      </c>
      <c r="L27" s="3">
        <f t="shared" si="11"/>
        <v>52.42208434084489</v>
      </c>
      <c r="M27" s="3">
        <f t="shared" si="11"/>
        <v>121.90685850250236</v>
      </c>
      <c r="N27" s="114">
        <f t="shared" si="11"/>
        <v>29.018222943256376</v>
      </c>
    </row>
    <row r="28" spans="1:15" x14ac:dyDescent="0.2">
      <c r="A28" s="148" t="s">
        <v>606</v>
      </c>
      <c r="B28" s="10">
        <f>MIN(B5:B24)</f>
        <v>4</v>
      </c>
      <c r="C28" s="10">
        <f>MIN(C5:C24)</f>
        <v>1</v>
      </c>
      <c r="D28" s="10">
        <f t="shared" ref="D28:N28" si="12">MIN(D5:D24)</f>
        <v>4</v>
      </c>
      <c r="E28" s="10">
        <f t="shared" si="12"/>
        <v>6</v>
      </c>
      <c r="F28" s="10">
        <f t="shared" si="12"/>
        <v>92</v>
      </c>
      <c r="G28" s="10">
        <f t="shared" si="12"/>
        <v>141</v>
      </c>
      <c r="H28" s="10">
        <f t="shared" si="12"/>
        <v>94.5</v>
      </c>
      <c r="I28" s="10">
        <f t="shared" si="12"/>
        <v>98</v>
      </c>
      <c r="J28" s="10">
        <f t="shared" si="12"/>
        <v>77</v>
      </c>
      <c r="K28" s="10">
        <f t="shared" si="12"/>
        <v>68</v>
      </c>
      <c r="L28" s="10">
        <f t="shared" si="12"/>
        <v>149</v>
      </c>
      <c r="M28" s="10">
        <f t="shared" si="12"/>
        <v>19</v>
      </c>
      <c r="N28" s="142">
        <f t="shared" si="12"/>
        <v>1511.5</v>
      </c>
    </row>
    <row r="29" spans="1:15" x14ac:dyDescent="0.2">
      <c r="A29" s="148" t="s">
        <v>607</v>
      </c>
      <c r="B29" s="10">
        <f>MAX(B5:B24)</f>
        <v>387</v>
      </c>
      <c r="C29" s="10">
        <f>MAX(C5:C24)</f>
        <v>63</v>
      </c>
      <c r="D29" s="10">
        <f t="shared" ref="D29:N29" si="13">MAX(D5:D24)</f>
        <v>181</v>
      </c>
      <c r="E29" s="10">
        <f t="shared" si="13"/>
        <v>190</v>
      </c>
      <c r="F29" s="10">
        <f t="shared" si="13"/>
        <v>428</v>
      </c>
      <c r="G29" s="10">
        <f t="shared" si="13"/>
        <v>372</v>
      </c>
      <c r="H29" s="10">
        <f t="shared" si="13"/>
        <v>371</v>
      </c>
      <c r="I29" s="10">
        <f t="shared" si="13"/>
        <v>592</v>
      </c>
      <c r="J29" s="10">
        <f t="shared" si="13"/>
        <v>317</v>
      </c>
      <c r="K29" s="10">
        <f t="shared" si="13"/>
        <v>416</v>
      </c>
      <c r="L29" s="10">
        <f t="shared" si="13"/>
        <v>908</v>
      </c>
      <c r="M29" s="10">
        <f t="shared" si="13"/>
        <v>1101</v>
      </c>
      <c r="N29" s="142">
        <f t="shared" si="13"/>
        <v>3799</v>
      </c>
    </row>
    <row r="30" spans="1:15" x14ac:dyDescent="0.2">
      <c r="A30" s="148" t="s">
        <v>608</v>
      </c>
      <c r="B30" s="15">
        <f>QUARTILE(B5:B24,1)</f>
        <v>14</v>
      </c>
      <c r="C30" s="15">
        <f>QUARTILE(C5:C24,1)</f>
        <v>9</v>
      </c>
      <c r="D30" s="15">
        <f t="shared" ref="D30:N30" si="14">QUARTILE(D5:D24,1)</f>
        <v>13</v>
      </c>
      <c r="E30" s="15">
        <f t="shared" si="14"/>
        <v>52.5</v>
      </c>
      <c r="F30" s="15">
        <f t="shared" si="14"/>
        <v>168.25</v>
      </c>
      <c r="G30" s="15">
        <f t="shared" si="14"/>
        <v>233.5</v>
      </c>
      <c r="H30" s="15">
        <f t="shared" si="14"/>
        <v>242.5</v>
      </c>
      <c r="I30" s="15">
        <f t="shared" si="14"/>
        <v>202.25</v>
      </c>
      <c r="J30" s="15">
        <f t="shared" si="14"/>
        <v>176.75</v>
      </c>
      <c r="K30" s="15">
        <f t="shared" si="14"/>
        <v>190.5</v>
      </c>
      <c r="L30" s="15">
        <f t="shared" si="14"/>
        <v>293.5</v>
      </c>
      <c r="M30" s="15">
        <f t="shared" si="14"/>
        <v>65.5</v>
      </c>
      <c r="N30" s="164">
        <f t="shared" si="14"/>
        <v>1908.5</v>
      </c>
    </row>
    <row r="31" spans="1:15" x14ac:dyDescent="0.2">
      <c r="A31" s="148" t="s">
        <v>609</v>
      </c>
      <c r="B31" s="15">
        <f>QUARTILE(B5:B24,2)</f>
        <v>32</v>
      </c>
      <c r="C31" s="15">
        <f>QUARTILE(C5:C24,2)</f>
        <v>22</v>
      </c>
      <c r="D31" s="15">
        <f t="shared" ref="D31:N31" si="15">QUARTILE(D5:D24,2)</f>
        <v>34</v>
      </c>
      <c r="E31" s="15">
        <f t="shared" si="15"/>
        <v>77</v>
      </c>
      <c r="F31" s="15">
        <f t="shared" si="15"/>
        <v>210</v>
      </c>
      <c r="G31" s="15">
        <f t="shared" si="15"/>
        <v>273</v>
      </c>
      <c r="H31" s="15">
        <f t="shared" si="15"/>
        <v>286</v>
      </c>
      <c r="I31" s="15">
        <f t="shared" si="15"/>
        <v>276.5</v>
      </c>
      <c r="J31" s="15">
        <f t="shared" si="15"/>
        <v>230</v>
      </c>
      <c r="K31" s="15">
        <f t="shared" si="15"/>
        <v>254</v>
      </c>
      <c r="L31" s="15">
        <f t="shared" si="15"/>
        <v>394</v>
      </c>
      <c r="M31" s="15">
        <f t="shared" si="15"/>
        <v>136</v>
      </c>
      <c r="N31" s="164">
        <f t="shared" si="15"/>
        <v>2098.75</v>
      </c>
    </row>
    <row r="32" spans="1:15" x14ac:dyDescent="0.2">
      <c r="A32" s="148" t="s">
        <v>610</v>
      </c>
      <c r="B32" s="15">
        <f>QUARTILE(B5:B24,3)</f>
        <v>58</v>
      </c>
      <c r="C32" s="15">
        <f>QUARTILE(C5:C24,3)</f>
        <v>34.5</v>
      </c>
      <c r="D32" s="15">
        <f t="shared" ref="D32:N32" si="16">QUARTILE(D5:D24,3)</f>
        <v>55</v>
      </c>
      <c r="E32" s="15">
        <f t="shared" si="16"/>
        <v>96</v>
      </c>
      <c r="F32" s="15">
        <f t="shared" si="16"/>
        <v>267.25</v>
      </c>
      <c r="G32" s="15">
        <f t="shared" si="16"/>
        <v>312</v>
      </c>
      <c r="H32" s="15">
        <f t="shared" si="16"/>
        <v>337</v>
      </c>
      <c r="I32" s="15">
        <f t="shared" si="16"/>
        <v>391.25</v>
      </c>
      <c r="J32" s="15">
        <f t="shared" si="16"/>
        <v>273.25</v>
      </c>
      <c r="K32" s="15">
        <f t="shared" si="16"/>
        <v>317</v>
      </c>
      <c r="L32" s="15">
        <f t="shared" si="16"/>
        <v>601.5</v>
      </c>
      <c r="M32" s="15">
        <f t="shared" si="16"/>
        <v>256.5</v>
      </c>
      <c r="N32" s="164">
        <f t="shared" si="16"/>
        <v>2723</v>
      </c>
    </row>
    <row r="33" spans="1:14" x14ac:dyDescent="0.2">
      <c r="A33" s="148" t="s">
        <v>611</v>
      </c>
      <c r="B33" s="10">
        <f>RANK(B20,B5:B24,0)</f>
        <v>5</v>
      </c>
      <c r="C33" s="10">
        <f t="shared" ref="C33:N33" si="17">RANK(C20,C5:C24,0)</f>
        <v>15</v>
      </c>
      <c r="D33" s="10">
        <f t="shared" si="17"/>
        <v>13</v>
      </c>
      <c r="E33" s="10">
        <f t="shared" si="17"/>
        <v>15</v>
      </c>
      <c r="F33" s="10">
        <f t="shared" si="17"/>
        <v>15</v>
      </c>
      <c r="G33" s="10">
        <f t="shared" si="17"/>
        <v>9</v>
      </c>
      <c r="H33" s="10">
        <f t="shared" si="17"/>
        <v>11</v>
      </c>
      <c r="I33" s="10">
        <f t="shared" si="17"/>
        <v>13</v>
      </c>
      <c r="J33" s="10">
        <f t="shared" si="17"/>
        <v>7</v>
      </c>
      <c r="K33" s="10">
        <f t="shared" si="17"/>
        <v>14</v>
      </c>
      <c r="L33" s="10">
        <f t="shared" si="17"/>
        <v>9</v>
      </c>
      <c r="M33" s="10">
        <f t="shared" si="17"/>
        <v>11</v>
      </c>
      <c r="N33" s="142">
        <f t="shared" si="17"/>
        <v>11</v>
      </c>
    </row>
    <row r="34" spans="1:14" x14ac:dyDescent="0.2">
      <c r="A34" s="148" t="s">
        <v>612</v>
      </c>
      <c r="B34" s="10">
        <f>COUNT(B5:B24)</f>
        <v>15</v>
      </c>
      <c r="C34" s="10">
        <f>COUNT(C5:C24)</f>
        <v>15</v>
      </c>
      <c r="D34" s="10">
        <f t="shared" ref="D34:N34" si="18">COUNT(D5:D24)</f>
        <v>15</v>
      </c>
      <c r="E34" s="10">
        <f t="shared" si="18"/>
        <v>15</v>
      </c>
      <c r="F34" s="10">
        <f t="shared" si="18"/>
        <v>16</v>
      </c>
      <c r="G34" s="10">
        <f t="shared" si="18"/>
        <v>15</v>
      </c>
      <c r="H34" s="10">
        <f t="shared" si="18"/>
        <v>15</v>
      </c>
      <c r="I34" s="10">
        <f t="shared" si="18"/>
        <v>14</v>
      </c>
      <c r="J34" s="10">
        <f t="shared" si="18"/>
        <v>14</v>
      </c>
      <c r="K34" s="10">
        <f t="shared" si="18"/>
        <v>15</v>
      </c>
      <c r="L34" s="10">
        <f t="shared" si="18"/>
        <v>15</v>
      </c>
      <c r="M34" s="10">
        <f t="shared" si="18"/>
        <v>15</v>
      </c>
      <c r="N34" s="142">
        <f t="shared" si="18"/>
        <v>12</v>
      </c>
    </row>
    <row r="35" spans="1:14" x14ac:dyDescent="0.2">
      <c r="A35" s="148" t="s">
        <v>614</v>
      </c>
      <c r="B35" s="15">
        <f>B20</f>
        <v>57</v>
      </c>
      <c r="C35" s="15">
        <f>B35+C20</f>
        <v>58</v>
      </c>
      <c r="D35" s="15">
        <f t="shared" ref="D35:M35" si="19">C35+D20</f>
        <v>64</v>
      </c>
      <c r="E35" s="15">
        <f t="shared" si="19"/>
        <v>70</v>
      </c>
      <c r="F35" s="15">
        <f t="shared" si="19"/>
        <v>194</v>
      </c>
      <c r="G35" s="15">
        <f t="shared" si="19"/>
        <v>443</v>
      </c>
      <c r="H35" s="15">
        <f t="shared" si="19"/>
        <v>698</v>
      </c>
      <c r="I35" s="15">
        <f t="shared" si="19"/>
        <v>799</v>
      </c>
      <c r="J35" s="15">
        <f t="shared" si="19"/>
        <v>1031</v>
      </c>
      <c r="K35" s="15">
        <f t="shared" si="19"/>
        <v>1156</v>
      </c>
      <c r="L35" s="15">
        <f t="shared" si="19"/>
        <v>1508</v>
      </c>
      <c r="M35" s="15">
        <f t="shared" si="19"/>
        <v>1575</v>
      </c>
      <c r="N35" s="10"/>
    </row>
    <row r="36" spans="1:14" x14ac:dyDescent="0.2">
      <c r="A36" s="148" t="s">
        <v>613</v>
      </c>
      <c r="B36" s="15">
        <f>B25</f>
        <v>61.333333333333336</v>
      </c>
      <c r="C36" s="15">
        <f>B36+C25</f>
        <v>86.333333333333343</v>
      </c>
      <c r="D36" s="15">
        <f t="shared" ref="D36:M36" si="20">C36+D25</f>
        <v>129.60000000000002</v>
      </c>
      <c r="E36" s="15">
        <f t="shared" si="20"/>
        <v>211.66666666666669</v>
      </c>
      <c r="F36" s="15">
        <f t="shared" si="20"/>
        <v>437.22916666666669</v>
      </c>
      <c r="G36" s="15">
        <f t="shared" si="20"/>
        <v>707.0958333333333</v>
      </c>
      <c r="H36" s="15">
        <f t="shared" si="20"/>
        <v>984.0625</v>
      </c>
      <c r="I36" s="15">
        <f t="shared" si="20"/>
        <v>1274.9910714285716</v>
      </c>
      <c r="J36" s="15">
        <f t="shared" si="20"/>
        <v>1492.4196428571429</v>
      </c>
      <c r="K36" s="15">
        <f t="shared" si="20"/>
        <v>1745.7863095238095</v>
      </c>
      <c r="L36" s="15">
        <f t="shared" si="20"/>
        <v>2192.5863095238096</v>
      </c>
      <c r="M36" s="15">
        <f t="shared" si="20"/>
        <v>2432.7196428571428</v>
      </c>
      <c r="N36" s="10"/>
    </row>
    <row r="37" spans="1:14" x14ac:dyDescent="0.2">
      <c r="B37" s="8"/>
      <c r="C37" s="8"/>
      <c r="D37" s="8"/>
      <c r="E37" s="8"/>
      <c r="F37" s="8"/>
      <c r="G37" s="8"/>
      <c r="H37" s="8"/>
      <c r="I37" s="8"/>
      <c r="J37" s="8"/>
      <c r="K37" s="8"/>
      <c r="L37" s="8"/>
      <c r="M37" s="8"/>
    </row>
    <row r="38" spans="1:14" x14ac:dyDescent="0.2">
      <c r="B38" s="8"/>
      <c r="C38" s="8"/>
      <c r="D38" s="8"/>
      <c r="E38" s="8"/>
      <c r="F38" s="8"/>
      <c r="G38" s="8"/>
      <c r="H38" s="8"/>
      <c r="I38" s="8"/>
      <c r="J38" s="8"/>
      <c r="K38" s="8"/>
      <c r="L38" s="8"/>
      <c r="M38" s="8"/>
    </row>
    <row r="39" spans="1:14" x14ac:dyDescent="0.2">
      <c r="B39" s="8"/>
      <c r="C39" s="8"/>
      <c r="D39" s="8"/>
      <c r="E39" s="8"/>
      <c r="F39" s="8"/>
      <c r="G39" s="8"/>
      <c r="H39" s="8"/>
      <c r="I39" s="8"/>
      <c r="J39" s="8"/>
      <c r="K39" s="8"/>
      <c r="L39" s="8"/>
      <c r="M39" s="8"/>
    </row>
    <row r="40" spans="1:14" x14ac:dyDescent="0.2">
      <c r="B40" s="8"/>
      <c r="C40" s="8"/>
      <c r="D40" s="8"/>
      <c r="E40" s="8"/>
      <c r="F40" s="8"/>
      <c r="G40" s="8"/>
      <c r="H40" s="8"/>
      <c r="I40" s="8"/>
      <c r="J40" s="8"/>
      <c r="K40" s="8"/>
      <c r="L40" s="8"/>
      <c r="M40" s="8"/>
    </row>
    <row r="41" spans="1:14" x14ac:dyDescent="0.2">
      <c r="B41" s="8"/>
      <c r="C41" s="8"/>
      <c r="D41" s="8"/>
      <c r="E41" s="8"/>
      <c r="F41" s="8"/>
      <c r="G41" s="8"/>
      <c r="H41" s="8"/>
      <c r="I41" s="8"/>
      <c r="J41" s="8"/>
      <c r="K41" s="8"/>
      <c r="L41" s="8"/>
      <c r="M41" s="8"/>
    </row>
  </sheetData>
  <mergeCells count="2">
    <mergeCell ref="A1:N1"/>
    <mergeCell ref="G2:H2"/>
  </mergeCells>
  <phoneticPr fontId="7" type="noConversion"/>
  <conditionalFormatting sqref="C24">
    <cfRule type="top10" dxfId="617" priority="85" bottom="1" rank="1"/>
    <cfRule type="top10" dxfId="616" priority="86" rank="1"/>
  </conditionalFormatting>
  <conditionalFormatting sqref="D24">
    <cfRule type="top10" dxfId="615" priority="83" bottom="1" rank="1"/>
    <cfRule type="top10" dxfId="614" priority="84" rank="1"/>
  </conditionalFormatting>
  <conditionalFormatting sqref="E24">
    <cfRule type="top10" dxfId="613" priority="81" bottom="1" rank="1"/>
    <cfRule type="top10" dxfId="612" priority="82" rank="1"/>
  </conditionalFormatting>
  <conditionalFormatting sqref="F24">
    <cfRule type="top10" dxfId="611" priority="79" bottom="1" rank="1"/>
    <cfRule type="top10" dxfId="610" priority="80" rank="1"/>
  </conditionalFormatting>
  <conditionalFormatting sqref="G24">
    <cfRule type="top10" dxfId="609" priority="77" bottom="1" rank="1"/>
    <cfRule type="top10" dxfId="608" priority="78" rank="1"/>
  </conditionalFormatting>
  <conditionalFormatting sqref="H24">
    <cfRule type="top10" dxfId="607" priority="75" bottom="1" rank="1"/>
    <cfRule type="top10" dxfId="606" priority="76" rank="1"/>
  </conditionalFormatting>
  <conditionalFormatting sqref="I24">
    <cfRule type="top10" dxfId="605" priority="73" bottom="1" rank="1"/>
    <cfRule type="top10" dxfId="604" priority="74" rank="1"/>
  </conditionalFormatting>
  <conditionalFormatting sqref="J24">
    <cfRule type="top10" dxfId="603" priority="71" bottom="1" rank="1"/>
    <cfRule type="top10" dxfId="602" priority="72" rank="1"/>
  </conditionalFormatting>
  <conditionalFormatting sqref="K24">
    <cfRule type="top10" dxfId="601" priority="69" bottom="1" rank="1"/>
    <cfRule type="top10" dxfId="600" priority="70" rank="1"/>
  </conditionalFormatting>
  <conditionalFormatting sqref="L24">
    <cfRule type="top10" dxfId="599" priority="67" bottom="1" rank="1"/>
    <cfRule type="top10" dxfId="598" priority="68" rank="1"/>
  </conditionalFormatting>
  <conditionalFormatting sqref="M24">
    <cfRule type="top10" dxfId="597" priority="65" bottom="1" rank="1"/>
    <cfRule type="top10" dxfId="596" priority="66" rank="1"/>
  </conditionalFormatting>
  <conditionalFormatting sqref="N24">
    <cfRule type="top10" dxfId="595" priority="63" bottom="1" rank="1"/>
    <cfRule type="top10" dxfId="594" priority="64" rank="1"/>
  </conditionalFormatting>
  <conditionalFormatting sqref="B5:B15 B17:B24">
    <cfRule type="top10" dxfId="593" priority="87" bottom="1" rank="1"/>
    <cfRule type="top10" dxfId="592" priority="88" rank="1"/>
  </conditionalFormatting>
  <conditionalFormatting sqref="C6:C14 C17:C23">
    <cfRule type="top10" dxfId="591" priority="33" bottom="1" rank="1"/>
    <cfRule type="top10" dxfId="590" priority="34" rank="1"/>
  </conditionalFormatting>
  <conditionalFormatting sqref="E6:E14 E17:E23">
    <cfRule type="top10" dxfId="589" priority="29" bottom="1" rank="1"/>
    <cfRule type="top10" dxfId="588" priority="30" rank="1"/>
  </conditionalFormatting>
  <conditionalFormatting sqref="F5:F14 F17:F23">
    <cfRule type="top10" dxfId="587" priority="27" bottom="1" rank="1"/>
    <cfRule type="top10" dxfId="586" priority="28" rank="1"/>
  </conditionalFormatting>
  <conditionalFormatting sqref="G5:G14 G16:G23">
    <cfRule type="top10" dxfId="585" priority="25" bottom="1" rank="1"/>
    <cfRule type="top10" dxfId="584" priority="26" rank="1"/>
  </conditionalFormatting>
  <conditionalFormatting sqref="H5:H14 H16:H23">
    <cfRule type="top10" dxfId="583" priority="23" bottom="1" rank="1"/>
    <cfRule type="top10" dxfId="582" priority="24" rank="1"/>
  </conditionalFormatting>
  <conditionalFormatting sqref="I5:I14 I16:I23">
    <cfRule type="top10" dxfId="581" priority="21" bottom="1" rank="1"/>
    <cfRule type="top10" dxfId="580" priority="22" rank="1"/>
  </conditionalFormatting>
  <conditionalFormatting sqref="K5:K14 K16:K23">
    <cfRule type="top10" dxfId="579" priority="17" bottom="1" rank="1"/>
    <cfRule type="top10" dxfId="578" priority="18" rank="1"/>
  </conditionalFormatting>
  <conditionalFormatting sqref="L5:L14 L16:L23">
    <cfRule type="top10" dxfId="577" priority="15" bottom="1" rank="1"/>
    <cfRule type="top10" dxfId="576" priority="16" rank="1"/>
  </conditionalFormatting>
  <conditionalFormatting sqref="N5:N23">
    <cfRule type="top10" dxfId="575" priority="11" bottom="1" rank="1"/>
    <cfRule type="top10" dxfId="574" priority="12" rank="1"/>
  </conditionalFormatting>
  <conditionalFormatting sqref="D5:D15 D17:D23">
    <cfRule type="top10" dxfId="573" priority="9" bottom="1" rank="1"/>
    <cfRule type="top10" dxfId="572" priority="10" rank="1"/>
  </conditionalFormatting>
  <conditionalFormatting sqref="J5:J23">
    <cfRule type="top10" dxfId="571" priority="7" bottom="1" rank="1"/>
    <cfRule type="top10" dxfId="570" priority="8" rank="1"/>
  </conditionalFormatting>
  <conditionalFormatting sqref="M5:M23">
    <cfRule type="top10" dxfId="569" priority="5" bottom="1" rank="1"/>
    <cfRule type="top10" dxfId="568" priority="6" rank="1"/>
  </conditionalFormatting>
  <pageMargins left="0.75" right="0.75" top="1" bottom="1" header="0.5" footer="0.5"/>
  <headerFooter alignWithMargins="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29"/>
  <dimension ref="A1:AK123"/>
  <sheetViews>
    <sheetView zoomScale="75" zoomScaleNormal="75" workbookViewId="0">
      <pane xSplit="1" ySplit="4" topLeftCell="B68" activePane="bottomRight" state="frozen"/>
      <selection activeCell="C149" sqref="C149:O149"/>
      <selection pane="topRight" activeCell="C149" sqref="C149:O149"/>
      <selection pane="bottomLeft" activeCell="C149" sqref="C149:O149"/>
      <selection pane="bottomRight" activeCell="N94" sqref="N94:N95"/>
    </sheetView>
  </sheetViews>
  <sheetFormatPr defaultRowHeight="12.75" x14ac:dyDescent="0.2"/>
  <cols>
    <col min="1" max="1" width="9.85546875" style="148" bestFit="1" customWidth="1"/>
    <col min="2" max="13" width="7.7109375" customWidth="1"/>
    <col min="14" max="14" width="8.85546875" style="103" customWidth="1"/>
    <col min="16" max="37" width="9.140625" style="10"/>
  </cols>
  <sheetData>
    <row r="1" spans="1:27" ht="16.5" thickBot="1" x14ac:dyDescent="0.3">
      <c r="A1" s="243" t="s">
        <v>40</v>
      </c>
      <c r="B1" s="244"/>
      <c r="C1" s="244"/>
      <c r="D1" s="244"/>
      <c r="E1" s="245"/>
      <c r="F1" s="245"/>
      <c r="G1" s="245"/>
      <c r="H1" s="245"/>
      <c r="I1" s="245"/>
      <c r="J1" s="245"/>
      <c r="K1" s="245"/>
      <c r="L1" s="245"/>
      <c r="M1" s="245"/>
      <c r="N1" s="246"/>
    </row>
    <row r="2" spans="1:27" ht="13.5" thickBot="1" x14ac:dyDescent="0.25">
      <c r="A2" s="150" t="s">
        <v>155</v>
      </c>
      <c r="B2" s="40" t="s">
        <v>175</v>
      </c>
      <c r="C2" s="37" t="s">
        <v>356</v>
      </c>
      <c r="D2" s="38"/>
      <c r="E2" s="58"/>
      <c r="F2" s="68"/>
      <c r="G2" s="247" t="s">
        <v>80</v>
      </c>
      <c r="H2" s="247"/>
      <c r="I2" s="69"/>
      <c r="J2" s="69"/>
      <c r="K2" s="69"/>
      <c r="L2" s="69"/>
      <c r="M2" s="69"/>
      <c r="N2" s="165"/>
    </row>
    <row r="3" spans="1:27" ht="13.5" thickBot="1" x14ac:dyDescent="0.25">
      <c r="A3" s="151"/>
      <c r="B3" s="41" t="s">
        <v>176</v>
      </c>
      <c r="C3" s="36" t="s">
        <v>357</v>
      </c>
      <c r="D3" s="39"/>
      <c r="E3" s="41" t="s">
        <v>78</v>
      </c>
      <c r="F3" s="65">
        <v>350.00000000000006</v>
      </c>
      <c r="G3" s="17"/>
      <c r="H3" s="66" t="s">
        <v>81</v>
      </c>
      <c r="I3" s="67">
        <v>106.68</v>
      </c>
      <c r="J3" s="17"/>
      <c r="K3" s="17"/>
      <c r="L3" s="17"/>
      <c r="M3" s="17"/>
      <c r="N3" s="39"/>
    </row>
    <row r="4" spans="1:27" ht="15.75" thickBot="1" x14ac:dyDescent="0.3">
      <c r="A4" s="149"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c r="P4" s="23"/>
      <c r="Q4" s="23"/>
      <c r="R4" s="23"/>
      <c r="S4" s="23"/>
      <c r="T4" s="23"/>
      <c r="U4" s="23"/>
      <c r="V4" s="23"/>
      <c r="W4" s="23"/>
      <c r="X4" s="23"/>
      <c r="Y4" s="23"/>
      <c r="Z4" s="23"/>
      <c r="AA4" s="23"/>
    </row>
    <row r="5" spans="1:27" ht="14.25" x14ac:dyDescent="0.2">
      <c r="A5" s="178">
        <v>1933</v>
      </c>
      <c r="B5" s="15"/>
      <c r="C5" s="15"/>
      <c r="D5" s="15"/>
      <c r="E5" s="15"/>
      <c r="F5" s="15"/>
      <c r="G5" s="15"/>
      <c r="H5" s="15"/>
      <c r="I5" s="15"/>
      <c r="J5" s="15"/>
      <c r="K5" s="15"/>
      <c r="L5" s="15">
        <v>538.226</v>
      </c>
      <c r="M5" s="15">
        <v>360.93400000000003</v>
      </c>
      <c r="N5" s="173"/>
      <c r="O5" s="144"/>
    </row>
    <row r="6" spans="1:27" ht="14.25" x14ac:dyDescent="0.2">
      <c r="A6" s="178">
        <v>1934</v>
      </c>
      <c r="B6" s="15">
        <v>69.596000000000004</v>
      </c>
      <c r="C6" s="15">
        <v>12.446</v>
      </c>
      <c r="D6" s="15">
        <v>51.053999999999995</v>
      </c>
      <c r="E6" s="15">
        <v>88.646000000000001</v>
      </c>
      <c r="F6" s="15">
        <v>361.95</v>
      </c>
      <c r="G6" s="15">
        <v>276.86</v>
      </c>
      <c r="H6" s="15">
        <v>308.35599999999999</v>
      </c>
      <c r="I6" s="15">
        <v>236.982</v>
      </c>
      <c r="J6" s="15">
        <v>340.61399999999998</v>
      </c>
      <c r="K6" s="15">
        <v>379.73</v>
      </c>
      <c r="L6" s="15">
        <v>434.59399999999999</v>
      </c>
      <c r="M6" s="15">
        <v>208.28</v>
      </c>
      <c r="N6" s="174">
        <f t="shared" ref="N6:N16" si="0">IF(COUNT(B6:M6)=12,SUM(B6:M6),"")</f>
        <v>2769.1080000000002</v>
      </c>
      <c r="O6" s="144">
        <f t="shared" ref="O6:O33" si="1">RANK(N6,N$5:N$99,0)</f>
        <v>48</v>
      </c>
    </row>
    <row r="7" spans="1:27" ht="14.25" x14ac:dyDescent="0.2">
      <c r="A7" s="178">
        <v>1935</v>
      </c>
      <c r="B7" s="15">
        <v>195.072</v>
      </c>
      <c r="C7" s="15">
        <v>66.040000000000006</v>
      </c>
      <c r="D7" s="15">
        <v>55.88</v>
      </c>
      <c r="E7" s="15">
        <v>159.512</v>
      </c>
      <c r="F7" s="15">
        <v>470.40800000000002</v>
      </c>
      <c r="G7" s="15">
        <v>347.726</v>
      </c>
      <c r="H7" s="15">
        <v>490.22</v>
      </c>
      <c r="I7" s="15">
        <v>347.21800000000002</v>
      </c>
      <c r="J7" s="15">
        <v>221.488</v>
      </c>
      <c r="K7" s="15">
        <v>323.34199999999998</v>
      </c>
      <c r="L7" s="15">
        <v>1379.7280000000001</v>
      </c>
      <c r="M7" s="15">
        <v>506.22199999999998</v>
      </c>
      <c r="N7" s="174">
        <f t="shared" si="0"/>
        <v>4562.8559999999998</v>
      </c>
      <c r="O7" s="144">
        <f t="shared" si="1"/>
        <v>2</v>
      </c>
    </row>
    <row r="8" spans="1:27" ht="14.25" x14ac:dyDescent="0.2">
      <c r="A8" s="178">
        <v>1936</v>
      </c>
      <c r="B8" s="15">
        <v>34.036000000000001</v>
      </c>
      <c r="C8" s="15">
        <v>29.718</v>
      </c>
      <c r="D8" s="15">
        <v>22.352</v>
      </c>
      <c r="E8" s="15">
        <v>89.408000000000001</v>
      </c>
      <c r="F8" s="15">
        <v>598.16999999999996</v>
      </c>
      <c r="G8" s="15">
        <v>209.042</v>
      </c>
      <c r="H8" s="15">
        <v>342.13799999999998</v>
      </c>
      <c r="I8" s="15">
        <v>279.14600000000002</v>
      </c>
      <c r="J8" s="15">
        <v>297.94200000000001</v>
      </c>
      <c r="K8" s="15">
        <v>288.54399999999998</v>
      </c>
      <c r="L8" s="15">
        <v>420.37</v>
      </c>
      <c r="M8" s="15">
        <v>58.42</v>
      </c>
      <c r="N8" s="174">
        <f t="shared" si="0"/>
        <v>2669.2860000000001</v>
      </c>
      <c r="O8" s="144">
        <f t="shared" si="1"/>
        <v>58</v>
      </c>
    </row>
    <row r="9" spans="1:27" ht="14.25" x14ac:dyDescent="0.2">
      <c r="A9" s="178">
        <v>1937</v>
      </c>
      <c r="B9" s="15">
        <v>211.83600000000001</v>
      </c>
      <c r="C9" s="15">
        <v>35.052</v>
      </c>
      <c r="D9" s="15">
        <v>25.908000000000001</v>
      </c>
      <c r="E9" s="15">
        <v>81.534000000000006</v>
      </c>
      <c r="F9" s="15">
        <v>417.83</v>
      </c>
      <c r="G9" s="15">
        <v>390.14400000000001</v>
      </c>
      <c r="H9" s="15">
        <v>362.45800000000003</v>
      </c>
      <c r="I9" s="15">
        <v>390.14400000000001</v>
      </c>
      <c r="J9" s="15">
        <v>363.22</v>
      </c>
      <c r="K9" s="15">
        <v>308.86399999999998</v>
      </c>
      <c r="L9" s="15">
        <v>518.66800000000001</v>
      </c>
      <c r="M9" s="15">
        <v>562.61</v>
      </c>
      <c r="N9" s="174">
        <f t="shared" si="0"/>
        <v>3668.2680000000005</v>
      </c>
      <c r="O9" s="144">
        <f t="shared" si="1"/>
        <v>10</v>
      </c>
    </row>
    <row r="10" spans="1:27" ht="14.25" x14ac:dyDescent="0.2">
      <c r="A10" s="178">
        <v>1938</v>
      </c>
      <c r="B10" s="15">
        <v>58.927999999999997</v>
      </c>
      <c r="C10" s="15">
        <v>62.484000000000002</v>
      </c>
      <c r="D10" s="15">
        <v>25.908000000000001</v>
      </c>
      <c r="E10" s="15">
        <v>233.934</v>
      </c>
      <c r="F10" s="15">
        <v>657.60599999999999</v>
      </c>
      <c r="G10" s="15">
        <v>599.69399999999996</v>
      </c>
      <c r="H10" s="15">
        <v>245.10997459999999</v>
      </c>
      <c r="I10" s="15">
        <v>326.39</v>
      </c>
      <c r="J10" s="15">
        <v>331.21600000000001</v>
      </c>
      <c r="K10" s="15">
        <v>260.35000000000002</v>
      </c>
      <c r="L10" s="15">
        <v>378.96800000000002</v>
      </c>
      <c r="M10" s="15">
        <v>536.702</v>
      </c>
      <c r="N10" s="174">
        <f t="shared" si="0"/>
        <v>3717.2899745999994</v>
      </c>
      <c r="O10" s="144">
        <f t="shared" si="1"/>
        <v>9</v>
      </c>
    </row>
    <row r="11" spans="1:27" ht="14.25" x14ac:dyDescent="0.2">
      <c r="A11" s="178">
        <v>1939</v>
      </c>
      <c r="B11" s="15">
        <v>24.13</v>
      </c>
      <c r="C11" s="15">
        <v>7.3659999999999997</v>
      </c>
      <c r="D11" s="15">
        <v>33.781999999999996</v>
      </c>
      <c r="E11" s="15">
        <v>56.134</v>
      </c>
      <c r="F11" s="15">
        <v>165.86199999999999</v>
      </c>
      <c r="G11" s="15">
        <v>304.03800000000001</v>
      </c>
      <c r="H11" s="15">
        <v>141.47800000000001</v>
      </c>
      <c r="I11" s="15">
        <v>449.072</v>
      </c>
      <c r="J11" s="15">
        <v>262.63600000000002</v>
      </c>
      <c r="K11" s="15">
        <v>188.72200000000001</v>
      </c>
      <c r="L11" s="15">
        <v>593.59799999999996</v>
      </c>
      <c r="M11" s="15">
        <v>227.0759746</v>
      </c>
      <c r="N11" s="174">
        <f t="shared" si="0"/>
        <v>2453.8939746000001</v>
      </c>
      <c r="O11" s="144">
        <f t="shared" si="1"/>
        <v>70</v>
      </c>
    </row>
    <row r="12" spans="1:27" ht="14.25" x14ac:dyDescent="0.2">
      <c r="A12" s="178">
        <v>1940</v>
      </c>
      <c r="B12" s="15">
        <v>131.31800000000001</v>
      </c>
      <c r="C12" s="15">
        <v>71.628</v>
      </c>
      <c r="D12" s="15">
        <v>38.1</v>
      </c>
      <c r="E12" s="15">
        <v>35.814</v>
      </c>
      <c r="F12" s="15">
        <v>325.12</v>
      </c>
      <c r="G12" s="15">
        <v>171.70400000000001</v>
      </c>
      <c r="H12" s="15">
        <v>229.87</v>
      </c>
      <c r="I12" s="15">
        <v>363.47399999999999</v>
      </c>
      <c r="J12" s="15">
        <v>207.01</v>
      </c>
      <c r="K12" s="15">
        <v>330.2</v>
      </c>
      <c r="L12" s="15">
        <v>358.39400000000001</v>
      </c>
      <c r="M12" s="15">
        <v>52.323999999999998</v>
      </c>
      <c r="N12" s="174">
        <f t="shared" si="0"/>
        <v>2314.9560000000001</v>
      </c>
      <c r="O12" s="144">
        <f t="shared" si="1"/>
        <v>74</v>
      </c>
    </row>
    <row r="13" spans="1:27" ht="14.25" x14ac:dyDescent="0.2">
      <c r="A13" s="178">
        <v>1941</v>
      </c>
      <c r="B13" s="15">
        <v>46.481999999999999</v>
      </c>
      <c r="C13" s="15">
        <v>77.47</v>
      </c>
      <c r="D13" s="15">
        <v>57.658000000000001</v>
      </c>
      <c r="E13" s="15">
        <v>43.942</v>
      </c>
      <c r="F13" s="15">
        <v>459.23200000000003</v>
      </c>
      <c r="G13" s="15">
        <v>302.51400000000001</v>
      </c>
      <c r="H13" s="15">
        <v>255.01599999999999</v>
      </c>
      <c r="I13" s="15">
        <v>359.15600000000001</v>
      </c>
      <c r="J13" s="15">
        <v>212.85200000000003</v>
      </c>
      <c r="K13" s="15">
        <v>646.68399999999997</v>
      </c>
      <c r="L13" s="15">
        <v>438.65800000000002</v>
      </c>
      <c r="M13" s="15">
        <v>135.88999999999999</v>
      </c>
      <c r="N13" s="174">
        <f t="shared" si="0"/>
        <v>3035.5540000000001</v>
      </c>
      <c r="O13" s="144">
        <f t="shared" si="1"/>
        <v>35</v>
      </c>
    </row>
    <row r="14" spans="1:27" ht="14.25" x14ac:dyDescent="0.2">
      <c r="A14" s="178">
        <v>1942</v>
      </c>
      <c r="B14" s="15">
        <v>37.084000000000003</v>
      </c>
      <c r="C14" s="15">
        <v>26.161999999999999</v>
      </c>
      <c r="D14" s="15">
        <v>65.024000000000001</v>
      </c>
      <c r="E14" s="15">
        <v>182.626</v>
      </c>
      <c r="F14" s="15">
        <v>275.33600000000001</v>
      </c>
      <c r="G14" s="15">
        <v>433.83199999999999</v>
      </c>
      <c r="H14" s="15">
        <v>238.5060254</v>
      </c>
      <c r="I14" s="15">
        <v>457.2</v>
      </c>
      <c r="J14" s="15">
        <v>207.01</v>
      </c>
      <c r="K14" s="15">
        <v>606.55200000000002</v>
      </c>
      <c r="L14" s="15">
        <v>205.48599999999999</v>
      </c>
      <c r="M14" s="15">
        <v>300.22800000000001</v>
      </c>
      <c r="N14" s="174">
        <f t="shared" si="0"/>
        <v>3035.0460254</v>
      </c>
      <c r="O14" s="144">
        <f t="shared" si="1"/>
        <v>36</v>
      </c>
    </row>
    <row r="15" spans="1:27" ht="14.25" x14ac:dyDescent="0.2">
      <c r="A15" s="178">
        <v>1943</v>
      </c>
      <c r="B15" s="15">
        <v>100.07599999999999</v>
      </c>
      <c r="C15" s="15">
        <v>131.82599999999999</v>
      </c>
      <c r="D15" s="15">
        <v>32.258000000000003</v>
      </c>
      <c r="E15" s="15">
        <v>130.30199999999999</v>
      </c>
      <c r="F15" s="15">
        <v>234.18799999999999</v>
      </c>
      <c r="G15" s="15">
        <v>304.8</v>
      </c>
      <c r="H15" s="15">
        <v>182.626</v>
      </c>
      <c r="I15" s="15">
        <v>341.37599999999998</v>
      </c>
      <c r="J15" s="15">
        <v>510.79399999999998</v>
      </c>
      <c r="K15" s="15">
        <v>307.59399999999999</v>
      </c>
      <c r="L15" s="15">
        <v>316.738</v>
      </c>
      <c r="M15" s="15">
        <v>493.26799999999997</v>
      </c>
      <c r="N15" s="174">
        <f t="shared" si="0"/>
        <v>3085.846</v>
      </c>
      <c r="O15" s="144">
        <f t="shared" si="1"/>
        <v>31</v>
      </c>
    </row>
    <row r="16" spans="1:27" ht="14.25" x14ac:dyDescent="0.2">
      <c r="A16" s="178">
        <v>1944</v>
      </c>
      <c r="B16" s="15">
        <v>81.28</v>
      </c>
      <c r="C16" s="15">
        <v>79.248000000000005</v>
      </c>
      <c r="D16" s="15">
        <v>14.224</v>
      </c>
      <c r="E16" s="15">
        <v>322.834</v>
      </c>
      <c r="F16" s="15">
        <v>517.90599999999995</v>
      </c>
      <c r="G16" s="15">
        <v>258.31799999999998</v>
      </c>
      <c r="H16" s="15">
        <v>437.642</v>
      </c>
      <c r="I16" s="15">
        <v>424.18</v>
      </c>
      <c r="J16" s="15">
        <v>291.59199999999998</v>
      </c>
      <c r="K16" s="15">
        <v>532.38400000000001</v>
      </c>
      <c r="L16" s="15">
        <v>332.99400000000003</v>
      </c>
      <c r="M16" s="15">
        <v>740.66399999999999</v>
      </c>
      <c r="N16" s="174">
        <f t="shared" si="0"/>
        <v>4033.2660000000005</v>
      </c>
      <c r="O16" s="144">
        <f t="shared" si="1"/>
        <v>5</v>
      </c>
    </row>
    <row r="17" spans="1:15" ht="14.25" x14ac:dyDescent="0.2">
      <c r="A17" s="178">
        <v>1945</v>
      </c>
      <c r="B17" s="15">
        <v>64.262</v>
      </c>
      <c r="C17" s="15">
        <v>43.433999999999997</v>
      </c>
      <c r="D17" s="15">
        <v>32.258000000000003</v>
      </c>
      <c r="E17" s="15">
        <v>45.72</v>
      </c>
      <c r="F17" s="15">
        <v>367.79199999999997</v>
      </c>
      <c r="G17" s="15">
        <v>436.88</v>
      </c>
      <c r="H17" s="15">
        <v>385.82600000000002</v>
      </c>
      <c r="I17" s="15">
        <v>373.63400000000001</v>
      </c>
      <c r="J17" s="15">
        <v>244.85602539999999</v>
      </c>
      <c r="K17" s="15">
        <v>235.96600000000001</v>
      </c>
      <c r="L17" s="15">
        <v>246.12597460000001</v>
      </c>
      <c r="M17" s="15">
        <v>326.89800000000002</v>
      </c>
      <c r="N17" s="174">
        <f t="shared" ref="N17:N80" si="2">IF(COUNT(B17:M17)=12,SUM(B17:M17),"")</f>
        <v>2803.652</v>
      </c>
      <c r="O17" s="144">
        <f t="shared" si="1"/>
        <v>46</v>
      </c>
    </row>
    <row r="18" spans="1:15" ht="14.25" x14ac:dyDescent="0.2">
      <c r="A18" s="178">
        <v>1946</v>
      </c>
      <c r="B18" s="15">
        <v>11.43</v>
      </c>
      <c r="C18" s="15">
        <v>19.812000000000001</v>
      </c>
      <c r="D18" s="15">
        <v>27.178000000000001</v>
      </c>
      <c r="E18" s="15">
        <v>62.991999999999997</v>
      </c>
      <c r="F18" s="15">
        <v>287.02</v>
      </c>
      <c r="G18" s="15">
        <v>248.92</v>
      </c>
      <c r="H18" s="15">
        <v>522.22400000000005</v>
      </c>
      <c r="I18" s="15">
        <v>191.00800000000001</v>
      </c>
      <c r="J18" s="15">
        <v>419.86200000000002</v>
      </c>
      <c r="K18" s="15">
        <v>281.43200000000002</v>
      </c>
      <c r="L18" s="15">
        <v>128.524</v>
      </c>
      <c r="M18" s="15">
        <v>418.84599999999995</v>
      </c>
      <c r="N18" s="174">
        <f t="shared" si="2"/>
        <v>2619.248</v>
      </c>
      <c r="O18" s="144">
        <f t="shared" si="1"/>
        <v>62</v>
      </c>
    </row>
    <row r="19" spans="1:15" ht="14.25" x14ac:dyDescent="0.2">
      <c r="A19" s="178">
        <v>1947</v>
      </c>
      <c r="B19" s="15">
        <v>11.43</v>
      </c>
      <c r="C19" s="15">
        <v>33.527999999999999</v>
      </c>
      <c r="D19" s="15">
        <v>15.494</v>
      </c>
      <c r="E19" s="15">
        <v>189.99199999999999</v>
      </c>
      <c r="F19" s="15">
        <v>126.492</v>
      </c>
      <c r="G19" s="15">
        <v>396.49400000000003</v>
      </c>
      <c r="H19" s="15">
        <v>199.39</v>
      </c>
      <c r="I19" s="15">
        <v>346.45600000000002</v>
      </c>
      <c r="J19" s="15">
        <v>259.58800000000002</v>
      </c>
      <c r="K19" s="15">
        <v>358.90199999999999</v>
      </c>
      <c r="L19" s="15">
        <v>206.7560254</v>
      </c>
      <c r="M19" s="15">
        <v>252.73</v>
      </c>
      <c r="N19" s="174">
        <f t="shared" si="2"/>
        <v>2397.2520254000001</v>
      </c>
      <c r="O19" s="144">
        <f t="shared" si="1"/>
        <v>71</v>
      </c>
    </row>
    <row r="20" spans="1:15" ht="14.25" x14ac:dyDescent="0.2">
      <c r="A20" s="178">
        <v>1948</v>
      </c>
      <c r="B20" s="15">
        <v>45.466000000000001</v>
      </c>
      <c r="C20" s="15">
        <v>20.32</v>
      </c>
      <c r="D20" s="15">
        <v>15.747999999999999</v>
      </c>
      <c r="E20" s="15">
        <v>57.658000000000001</v>
      </c>
      <c r="F20" s="15">
        <v>323.34199999999998</v>
      </c>
      <c r="G20" s="15">
        <v>405.13</v>
      </c>
      <c r="H20" s="15">
        <v>322.072</v>
      </c>
      <c r="I20" s="15">
        <v>387.096</v>
      </c>
      <c r="J20" s="15">
        <v>262.89</v>
      </c>
      <c r="K20" s="15">
        <v>324.358</v>
      </c>
      <c r="L20" s="15">
        <v>438.15</v>
      </c>
      <c r="M20" s="15">
        <v>106.68</v>
      </c>
      <c r="N20" s="174">
        <f t="shared" si="2"/>
        <v>2708.91</v>
      </c>
      <c r="O20" s="144">
        <f t="shared" si="1"/>
        <v>52</v>
      </c>
    </row>
    <row r="21" spans="1:15" ht="14.25" x14ac:dyDescent="0.2">
      <c r="A21" s="178">
        <v>1949</v>
      </c>
      <c r="B21" s="15">
        <v>29.718</v>
      </c>
      <c r="C21" s="15">
        <v>35.814</v>
      </c>
      <c r="D21" s="15">
        <v>20.827999999999999</v>
      </c>
      <c r="E21" s="15">
        <v>130.048</v>
      </c>
      <c r="F21" s="15">
        <v>273.81200000000001</v>
      </c>
      <c r="G21" s="15">
        <v>510.54</v>
      </c>
      <c r="H21" s="15">
        <v>412.49599999999992</v>
      </c>
      <c r="I21" s="15">
        <v>396.74799999999999</v>
      </c>
      <c r="J21" s="15">
        <v>431.54599999999999</v>
      </c>
      <c r="K21" s="15">
        <v>260.35000000000002</v>
      </c>
      <c r="L21" s="15">
        <v>352.80599999999998</v>
      </c>
      <c r="M21" s="15">
        <v>229.61600000000001</v>
      </c>
      <c r="N21" s="174">
        <f t="shared" si="2"/>
        <v>3084.3219999999997</v>
      </c>
      <c r="O21" s="144">
        <f t="shared" si="1"/>
        <v>32</v>
      </c>
    </row>
    <row r="22" spans="1:15" ht="14.25" x14ac:dyDescent="0.2">
      <c r="A22" s="178">
        <v>1950</v>
      </c>
      <c r="B22" s="15">
        <v>42.671999999999997</v>
      </c>
      <c r="C22" s="15">
        <v>94.233999999999995</v>
      </c>
      <c r="D22" s="15">
        <v>22.606000000000002</v>
      </c>
      <c r="E22" s="15">
        <v>249.428</v>
      </c>
      <c r="F22" s="15">
        <v>323.85000000000002</v>
      </c>
      <c r="G22" s="15">
        <v>273.81200000000001</v>
      </c>
      <c r="H22" s="15">
        <v>421.64</v>
      </c>
      <c r="I22" s="15">
        <v>234.696</v>
      </c>
      <c r="J22" s="15">
        <v>331.47</v>
      </c>
      <c r="K22" s="15">
        <v>176.27600000000001</v>
      </c>
      <c r="L22" s="15">
        <v>333.24799999999999</v>
      </c>
      <c r="M22" s="15">
        <v>419.35400000000004</v>
      </c>
      <c r="N22" s="174">
        <f t="shared" si="2"/>
        <v>2923.2860000000001</v>
      </c>
      <c r="O22" s="144">
        <f t="shared" si="1"/>
        <v>43</v>
      </c>
    </row>
    <row r="23" spans="1:15" ht="14.25" x14ac:dyDescent="0.2">
      <c r="A23" s="178">
        <v>1951</v>
      </c>
      <c r="B23" s="15">
        <v>54.863999999999997</v>
      </c>
      <c r="C23" s="15">
        <v>301.49799999999999</v>
      </c>
      <c r="D23" s="15">
        <v>44.45</v>
      </c>
      <c r="E23" s="15">
        <v>215.9</v>
      </c>
      <c r="F23" s="15">
        <v>237.7439746</v>
      </c>
      <c r="G23" s="15">
        <v>375.41199999999998</v>
      </c>
      <c r="H23" s="15">
        <v>272.79599999999999</v>
      </c>
      <c r="I23" s="15">
        <v>387.096</v>
      </c>
      <c r="J23" s="15">
        <v>253.74600000000001</v>
      </c>
      <c r="K23" s="15">
        <v>367.28399999999999</v>
      </c>
      <c r="L23" s="15">
        <v>308.35599999999999</v>
      </c>
      <c r="M23" s="15">
        <v>182.88</v>
      </c>
      <c r="N23" s="174">
        <f t="shared" si="2"/>
        <v>3002.0259746000002</v>
      </c>
      <c r="O23" s="144">
        <f t="shared" si="1"/>
        <v>37</v>
      </c>
    </row>
    <row r="24" spans="1:15" ht="14.25" x14ac:dyDescent="0.2">
      <c r="A24" s="178">
        <v>1952</v>
      </c>
      <c r="B24" s="15">
        <v>103.63200000000001</v>
      </c>
      <c r="C24" s="15">
        <v>25.654</v>
      </c>
      <c r="D24" s="15">
        <v>11.43</v>
      </c>
      <c r="E24" s="15">
        <v>152.4</v>
      </c>
      <c r="F24" s="15">
        <v>324.10399999999998</v>
      </c>
      <c r="G24" s="15">
        <v>260.858</v>
      </c>
      <c r="H24" s="15">
        <v>448.31</v>
      </c>
      <c r="I24" s="15">
        <v>372.61799999999999</v>
      </c>
      <c r="J24" s="15">
        <v>376.93599999999998</v>
      </c>
      <c r="K24" s="15">
        <v>662.94</v>
      </c>
      <c r="L24" s="15">
        <v>104.14</v>
      </c>
      <c r="M24" s="15">
        <v>443.23</v>
      </c>
      <c r="N24" s="174">
        <f t="shared" si="2"/>
        <v>3286.252</v>
      </c>
      <c r="O24" s="144">
        <f t="shared" si="1"/>
        <v>18</v>
      </c>
    </row>
    <row r="25" spans="1:15" ht="14.25" x14ac:dyDescent="0.2">
      <c r="A25" s="178">
        <v>1953</v>
      </c>
      <c r="B25" s="15">
        <v>246.38</v>
      </c>
      <c r="C25" s="15">
        <v>46.99</v>
      </c>
      <c r="D25" s="15">
        <v>60.451999999999998</v>
      </c>
      <c r="E25" s="15">
        <v>68.072000000000003</v>
      </c>
      <c r="F25" s="15">
        <v>375.666</v>
      </c>
      <c r="G25" s="15">
        <v>250.44397459999999</v>
      </c>
      <c r="H25" s="15">
        <v>220.98</v>
      </c>
      <c r="I25" s="15">
        <v>282.95600000000002</v>
      </c>
      <c r="J25" s="15">
        <v>172.72</v>
      </c>
      <c r="K25" s="15">
        <v>413.00400000000008</v>
      </c>
      <c r="L25" s="15">
        <v>335.28</v>
      </c>
      <c r="M25" s="15">
        <v>309.88</v>
      </c>
      <c r="N25" s="174">
        <f t="shared" si="2"/>
        <v>2782.8239745999999</v>
      </c>
      <c r="O25" s="144">
        <f t="shared" si="1"/>
        <v>47</v>
      </c>
    </row>
    <row r="26" spans="1:15" ht="14.25" x14ac:dyDescent="0.2">
      <c r="A26" s="178">
        <v>1954</v>
      </c>
      <c r="B26" s="15">
        <v>47.497999999999998</v>
      </c>
      <c r="C26" s="15">
        <v>57.404000000000003</v>
      </c>
      <c r="D26" s="15">
        <v>38.862000000000002</v>
      </c>
      <c r="E26" s="15">
        <v>129.54</v>
      </c>
      <c r="F26" s="15">
        <v>267.97000000000003</v>
      </c>
      <c r="G26" s="15">
        <v>431.03800000000001</v>
      </c>
      <c r="H26" s="15">
        <v>460.75599999999997</v>
      </c>
      <c r="I26" s="15">
        <v>402.59</v>
      </c>
      <c r="J26" s="15">
        <v>237.7439746</v>
      </c>
      <c r="K26" s="15">
        <v>266.95400000000001</v>
      </c>
      <c r="L26" s="15">
        <v>473.964</v>
      </c>
      <c r="M26" s="15">
        <v>359.91800000000001</v>
      </c>
      <c r="N26" s="174">
        <f t="shared" si="2"/>
        <v>3174.2379746000001</v>
      </c>
      <c r="O26" s="144">
        <f t="shared" si="1"/>
        <v>25</v>
      </c>
    </row>
    <row r="27" spans="1:15" ht="14.25" x14ac:dyDescent="0.2">
      <c r="A27" s="178">
        <v>1955</v>
      </c>
      <c r="B27" s="15">
        <v>336.80399999999997</v>
      </c>
      <c r="C27" s="15">
        <v>25.908000000000001</v>
      </c>
      <c r="D27" s="15">
        <v>64.007999999999996</v>
      </c>
      <c r="E27" s="15">
        <v>24.891999999999999</v>
      </c>
      <c r="F27" s="15">
        <v>185.928</v>
      </c>
      <c r="G27" s="15">
        <v>215.3919746</v>
      </c>
      <c r="H27" s="15">
        <v>443.23</v>
      </c>
      <c r="I27" s="15">
        <v>420.87799999999999</v>
      </c>
      <c r="J27" s="15">
        <v>242.57</v>
      </c>
      <c r="K27" s="15">
        <v>137.41399999999999</v>
      </c>
      <c r="L27" s="15">
        <v>791.46400000000006</v>
      </c>
      <c r="M27" s="15">
        <v>297.18</v>
      </c>
      <c r="N27" s="174">
        <f t="shared" si="2"/>
        <v>3185.6679745999995</v>
      </c>
      <c r="O27" s="144">
        <f t="shared" si="1"/>
        <v>23</v>
      </c>
    </row>
    <row r="28" spans="1:15" ht="14.25" x14ac:dyDescent="0.2">
      <c r="A28" s="178">
        <v>1956</v>
      </c>
      <c r="B28" s="15">
        <v>276.09800000000001</v>
      </c>
      <c r="C28" s="15">
        <v>74.676000000000002</v>
      </c>
      <c r="D28" s="15">
        <v>95.25</v>
      </c>
      <c r="E28" s="15">
        <v>122.17400000000001</v>
      </c>
      <c r="F28" s="15">
        <v>443.99200000000002</v>
      </c>
      <c r="G28" s="15">
        <v>308.61</v>
      </c>
      <c r="H28" s="15">
        <v>426.72</v>
      </c>
      <c r="I28" s="15">
        <v>233.172</v>
      </c>
      <c r="J28" s="15">
        <v>285.75</v>
      </c>
      <c r="K28" s="15">
        <v>286.25799999999998</v>
      </c>
      <c r="L28" s="15">
        <v>483.108</v>
      </c>
      <c r="M28" s="15">
        <v>161.798</v>
      </c>
      <c r="N28" s="174">
        <f t="shared" si="2"/>
        <v>3197.6059999999998</v>
      </c>
      <c r="O28" s="144">
        <f t="shared" si="1"/>
        <v>22</v>
      </c>
    </row>
    <row r="29" spans="1:15" ht="14.25" x14ac:dyDescent="0.2">
      <c r="A29" s="178">
        <v>1957</v>
      </c>
      <c r="B29" s="15">
        <v>33.020000000000003</v>
      </c>
      <c r="C29" s="15">
        <v>48.006</v>
      </c>
      <c r="D29" s="15">
        <v>4.0640000000000001</v>
      </c>
      <c r="E29" s="15">
        <v>8.89</v>
      </c>
      <c r="F29" s="15">
        <v>240.53800000000001</v>
      </c>
      <c r="G29" s="15">
        <v>221.99600000000001</v>
      </c>
      <c r="H29" s="15">
        <v>92.456000000000003</v>
      </c>
      <c r="I29" s="15">
        <v>245.10997459999999</v>
      </c>
      <c r="J29" s="15">
        <v>206.50200000000004</v>
      </c>
      <c r="K29" s="15">
        <v>308.86399999999998</v>
      </c>
      <c r="L29" s="15">
        <v>636.01599999999996</v>
      </c>
      <c r="M29" s="15">
        <v>207.26400000000001</v>
      </c>
      <c r="N29" s="174">
        <f t="shared" si="2"/>
        <v>2252.7259746</v>
      </c>
      <c r="O29" s="144">
        <f t="shared" si="1"/>
        <v>75</v>
      </c>
    </row>
    <row r="30" spans="1:15" ht="14.25" x14ac:dyDescent="0.2">
      <c r="A30" s="178">
        <v>1958</v>
      </c>
      <c r="B30" s="15">
        <v>107.18799999999999</v>
      </c>
      <c r="C30" s="15">
        <v>85.852000000000004</v>
      </c>
      <c r="D30" s="15">
        <v>118.872</v>
      </c>
      <c r="E30" s="15">
        <v>37.338000000000001</v>
      </c>
      <c r="F30" s="15">
        <v>317.75400000000002</v>
      </c>
      <c r="G30" s="15">
        <v>215.13800000000001</v>
      </c>
      <c r="H30" s="15">
        <v>512.572</v>
      </c>
      <c r="I30" s="15">
        <v>255.27</v>
      </c>
      <c r="J30" s="15">
        <v>402.59</v>
      </c>
      <c r="K30" s="15">
        <v>246.38</v>
      </c>
      <c r="L30" s="15">
        <v>319.024</v>
      </c>
      <c r="M30" s="15">
        <v>259.58800000000002</v>
      </c>
      <c r="N30" s="174">
        <f t="shared" si="2"/>
        <v>2877.5660000000003</v>
      </c>
      <c r="O30" s="144">
        <f t="shared" si="1"/>
        <v>44</v>
      </c>
    </row>
    <row r="31" spans="1:15" ht="14.25" x14ac:dyDescent="0.2">
      <c r="A31" s="178">
        <v>1959</v>
      </c>
      <c r="B31" s="15">
        <v>38.353999999999999</v>
      </c>
      <c r="C31" s="15">
        <v>18.542000000000002</v>
      </c>
      <c r="D31" s="15">
        <v>11.176</v>
      </c>
      <c r="E31" s="15">
        <v>98.043999999999997</v>
      </c>
      <c r="F31" s="15">
        <v>199.39</v>
      </c>
      <c r="G31" s="15">
        <v>345.69400000000002</v>
      </c>
      <c r="H31" s="15">
        <v>295.14800000000002</v>
      </c>
      <c r="I31" s="15">
        <v>262.89</v>
      </c>
      <c r="J31" s="15">
        <v>407.92399999999998</v>
      </c>
      <c r="K31" s="15">
        <v>332.99400000000003</v>
      </c>
      <c r="L31" s="15">
        <v>421.89400000000001</v>
      </c>
      <c r="M31" s="15">
        <v>823.72199999999998</v>
      </c>
      <c r="N31" s="174">
        <f t="shared" si="2"/>
        <v>3255.7719999999999</v>
      </c>
      <c r="O31" s="144">
        <f t="shared" si="1"/>
        <v>20</v>
      </c>
    </row>
    <row r="32" spans="1:15" ht="14.25" x14ac:dyDescent="0.2">
      <c r="A32" s="178">
        <v>1960</v>
      </c>
      <c r="B32" s="15">
        <v>211.07400000000001</v>
      </c>
      <c r="C32" s="15">
        <v>31.242000000000001</v>
      </c>
      <c r="D32" s="15">
        <v>73.406000000000006</v>
      </c>
      <c r="E32" s="15">
        <v>324.61200000000002</v>
      </c>
      <c r="F32" s="15">
        <v>405.38400000000001</v>
      </c>
      <c r="G32" s="15">
        <v>233.42597459999999</v>
      </c>
      <c r="H32" s="15">
        <v>322.58</v>
      </c>
      <c r="I32" s="15">
        <v>400.81200000000001</v>
      </c>
      <c r="J32" s="15">
        <v>267.20800000000003</v>
      </c>
      <c r="K32" s="15">
        <v>228.09197459999999</v>
      </c>
      <c r="L32" s="15">
        <v>316.48399999999998</v>
      </c>
      <c r="M32" s="15">
        <v>506.98399999999998</v>
      </c>
      <c r="N32" s="174">
        <f t="shared" si="2"/>
        <v>3321.3039491999998</v>
      </c>
      <c r="O32" s="144">
        <f t="shared" si="1"/>
        <v>16</v>
      </c>
    </row>
    <row r="33" spans="1:16" ht="14.25" x14ac:dyDescent="0.2">
      <c r="A33" s="178">
        <v>1961</v>
      </c>
      <c r="B33" s="15">
        <v>39.369999999999997</v>
      </c>
      <c r="C33" s="15">
        <v>12.446</v>
      </c>
      <c r="D33" s="15">
        <v>21.335999999999999</v>
      </c>
      <c r="E33" s="15">
        <v>134.62</v>
      </c>
      <c r="F33" s="15">
        <v>144.018</v>
      </c>
      <c r="G33" s="15">
        <v>422.91</v>
      </c>
      <c r="H33" s="15">
        <v>273.81200000000001</v>
      </c>
      <c r="I33" s="15">
        <v>329.94600000000003</v>
      </c>
      <c r="J33" s="15">
        <v>252.73</v>
      </c>
      <c r="K33" s="15">
        <v>407.416</v>
      </c>
      <c r="L33" s="15">
        <v>349.25</v>
      </c>
      <c r="M33" s="15">
        <v>106.42600000000002</v>
      </c>
      <c r="N33" s="174">
        <f t="shared" si="2"/>
        <v>2494.2800000000002</v>
      </c>
      <c r="O33" s="144">
        <f t="shared" si="1"/>
        <v>69</v>
      </c>
    </row>
    <row r="34" spans="1:16" x14ac:dyDescent="0.2">
      <c r="A34" s="178">
        <v>1962</v>
      </c>
      <c r="B34" s="15">
        <v>77.977999999999994</v>
      </c>
      <c r="C34" s="15">
        <v>23.622</v>
      </c>
      <c r="D34" s="15"/>
      <c r="E34" s="15"/>
      <c r="F34" s="15"/>
      <c r="G34" s="15"/>
      <c r="H34" s="15"/>
      <c r="I34" s="15"/>
      <c r="J34" s="15"/>
      <c r="K34" s="15"/>
      <c r="L34" s="15"/>
      <c r="M34" s="15"/>
      <c r="N34" s="174"/>
    </row>
    <row r="35" spans="1:16" x14ac:dyDescent="0.2">
      <c r="A35" s="178">
        <v>1963</v>
      </c>
      <c r="B35" s="15"/>
      <c r="C35" s="15">
        <v>90.17</v>
      </c>
      <c r="D35" s="15">
        <v>22.606000000000002</v>
      </c>
      <c r="E35" s="15">
        <v>340.86799999999999</v>
      </c>
      <c r="F35" s="15">
        <v>491.74400000000003</v>
      </c>
      <c r="G35" s="15"/>
      <c r="H35" s="15"/>
      <c r="I35" s="15">
        <v>349.50400000000002</v>
      </c>
      <c r="J35" s="15">
        <v>302.00599999999997</v>
      </c>
      <c r="K35" s="15">
        <v>290.322</v>
      </c>
      <c r="L35" s="15">
        <v>379.476</v>
      </c>
      <c r="M35" s="15">
        <v>90.677999999999997</v>
      </c>
      <c r="N35" s="174"/>
    </row>
    <row r="36" spans="1:16" x14ac:dyDescent="0.2">
      <c r="A36" s="178">
        <v>1964</v>
      </c>
      <c r="B36" s="15"/>
      <c r="C36" s="15"/>
      <c r="D36" s="15">
        <v>32.512</v>
      </c>
      <c r="E36" s="15">
        <v>156.97200000000001</v>
      </c>
      <c r="F36" s="15"/>
      <c r="G36" s="15"/>
      <c r="H36" s="15"/>
      <c r="I36" s="15"/>
      <c r="J36" s="15"/>
      <c r="K36" s="15"/>
      <c r="L36" s="15">
        <v>365.76</v>
      </c>
      <c r="M36" s="15"/>
      <c r="N36" s="174"/>
    </row>
    <row r="37" spans="1:16" x14ac:dyDescent="0.2">
      <c r="A37" s="178">
        <v>1965</v>
      </c>
      <c r="B37" s="15"/>
      <c r="C37" s="15"/>
      <c r="D37" s="15"/>
      <c r="E37" s="15"/>
      <c r="F37" s="15"/>
      <c r="G37" s="15"/>
      <c r="H37" s="15">
        <v>159.25800000000001</v>
      </c>
      <c r="I37" s="15">
        <v>227.83799999999997</v>
      </c>
      <c r="J37" s="15">
        <v>302.00599999999997</v>
      </c>
      <c r="K37" s="15">
        <v>350.52</v>
      </c>
      <c r="L37" s="15">
        <v>447.04</v>
      </c>
      <c r="M37" s="15">
        <v>295.14799999999997</v>
      </c>
      <c r="N37" s="174"/>
      <c r="P37" s="13"/>
    </row>
    <row r="38" spans="1:16" ht="14.25" x14ac:dyDescent="0.2">
      <c r="A38" s="178">
        <v>1966</v>
      </c>
      <c r="B38" s="15">
        <v>159.512</v>
      </c>
      <c r="C38" s="15">
        <v>21.081999999999997</v>
      </c>
      <c r="D38" s="15">
        <v>18.795999999999999</v>
      </c>
      <c r="E38" s="15">
        <v>406.65400000000005</v>
      </c>
      <c r="F38" s="15">
        <v>342.13800000000009</v>
      </c>
      <c r="G38" s="15">
        <v>238.25199999999998</v>
      </c>
      <c r="H38" s="15">
        <v>288.29000000000008</v>
      </c>
      <c r="I38" s="15">
        <v>333.50200000000007</v>
      </c>
      <c r="J38" s="15">
        <v>278.38400000000001</v>
      </c>
      <c r="K38" s="15">
        <v>321.56400000000002</v>
      </c>
      <c r="L38" s="15">
        <v>713.4860000000001</v>
      </c>
      <c r="M38" s="15">
        <v>347.97999999999996</v>
      </c>
      <c r="N38" s="174">
        <f t="shared" si="2"/>
        <v>3469.64</v>
      </c>
      <c r="O38" s="144">
        <f>RANK(N38,N$5:N$99,0)</f>
        <v>14</v>
      </c>
      <c r="P38" s="13"/>
    </row>
    <row r="39" spans="1:16" ht="14.25" x14ac:dyDescent="0.2">
      <c r="A39" s="178">
        <v>1967</v>
      </c>
      <c r="B39" s="15">
        <v>101.854</v>
      </c>
      <c r="C39" s="15">
        <v>39.624000000000002</v>
      </c>
      <c r="D39" s="15">
        <v>45.465999999999994</v>
      </c>
      <c r="E39" s="15">
        <v>287.274</v>
      </c>
      <c r="F39" s="15">
        <v>257.04800000000006</v>
      </c>
      <c r="G39" s="15">
        <v>509.52400000000023</v>
      </c>
      <c r="H39" s="15">
        <v>397.51</v>
      </c>
      <c r="I39" s="15">
        <v>308.60999999999996</v>
      </c>
      <c r="J39" s="15">
        <v>427.73599999999999</v>
      </c>
      <c r="K39" s="15">
        <v>347.72600000000006</v>
      </c>
      <c r="L39" s="15">
        <v>431.80000000000007</v>
      </c>
      <c r="M39" s="15">
        <v>300.22800000000007</v>
      </c>
      <c r="N39" s="174">
        <f t="shared" si="2"/>
        <v>3454.4000000000005</v>
      </c>
      <c r="O39" s="144">
        <f>RANK(N39,N$5:N$99,0)</f>
        <v>15</v>
      </c>
      <c r="P39" s="13"/>
    </row>
    <row r="40" spans="1:16" ht="14.25" x14ac:dyDescent="0.2">
      <c r="A40" s="178">
        <v>1968</v>
      </c>
      <c r="B40" s="15">
        <v>17.271999999999998</v>
      </c>
      <c r="C40" s="15">
        <v>97.281999999999996</v>
      </c>
      <c r="D40" s="15">
        <v>77.724000000000004</v>
      </c>
      <c r="E40" s="15">
        <v>56.388000000000005</v>
      </c>
      <c r="F40" s="15">
        <v>351.79000000000008</v>
      </c>
      <c r="G40" s="15">
        <v>408.94000000000005</v>
      </c>
      <c r="H40" s="15">
        <v>251.20600000000002</v>
      </c>
      <c r="I40" s="15">
        <v>240.02999999999994</v>
      </c>
      <c r="J40" s="15">
        <v>252.22199999999995</v>
      </c>
      <c r="K40" s="15">
        <v>406.90800000000002</v>
      </c>
      <c r="L40" s="15">
        <v>347.72600000000011</v>
      </c>
      <c r="M40" s="15">
        <v>150.62200000000001</v>
      </c>
      <c r="N40" s="174">
        <f t="shared" si="2"/>
        <v>2658.11</v>
      </c>
      <c r="O40" s="144">
        <f>RANK(N40,N$5:N$99,0)</f>
        <v>59</v>
      </c>
      <c r="P40" s="13"/>
    </row>
    <row r="41" spans="1:16" x14ac:dyDescent="0.2">
      <c r="A41" s="178">
        <v>1969</v>
      </c>
      <c r="B41" s="15">
        <v>82.296000000000006</v>
      </c>
      <c r="C41" s="15">
        <v>24.384</v>
      </c>
      <c r="D41" s="15">
        <v>49.021999999999998</v>
      </c>
      <c r="E41" s="15">
        <v>106.17200000000001</v>
      </c>
      <c r="F41" s="15">
        <v>434.08600000000007</v>
      </c>
      <c r="G41" s="15">
        <v>77.47</v>
      </c>
      <c r="H41" s="15" t="s">
        <v>60</v>
      </c>
      <c r="I41" s="15">
        <v>338.32800000000009</v>
      </c>
      <c r="J41" s="15" t="s">
        <v>60</v>
      </c>
      <c r="K41" s="15">
        <v>167.386</v>
      </c>
      <c r="L41" s="15">
        <v>217.93199999999999</v>
      </c>
      <c r="M41" s="15">
        <v>387.35</v>
      </c>
      <c r="N41" s="174"/>
      <c r="P41" s="13"/>
    </row>
    <row r="42" spans="1:16" ht="14.25" x14ac:dyDescent="0.2">
      <c r="A42" s="178">
        <v>1970</v>
      </c>
      <c r="B42" s="15">
        <v>433.57799999999986</v>
      </c>
      <c r="C42" s="15">
        <v>65.786000000000001</v>
      </c>
      <c r="D42" s="15">
        <v>89.662000000000006</v>
      </c>
      <c r="E42" s="15">
        <v>330.70799999999997</v>
      </c>
      <c r="F42" s="15">
        <v>481.07599999999996</v>
      </c>
      <c r="G42" s="15">
        <v>167.13200000000001</v>
      </c>
      <c r="H42" s="15">
        <v>207.26399999999998</v>
      </c>
      <c r="I42" s="15">
        <v>338.07400000000007</v>
      </c>
      <c r="J42" s="15">
        <v>257.048</v>
      </c>
      <c r="K42" s="15">
        <v>224.53599999999997</v>
      </c>
      <c r="L42" s="15">
        <v>490.72800000000007</v>
      </c>
      <c r="M42" s="15">
        <v>503.17400000000004</v>
      </c>
      <c r="N42" s="174">
        <f t="shared" si="2"/>
        <v>3588.7659999999996</v>
      </c>
      <c r="O42" s="144">
        <f>RANK(N42,N$5:N$99,0)</f>
        <v>12</v>
      </c>
      <c r="P42" s="13"/>
    </row>
    <row r="43" spans="1:16" x14ac:dyDescent="0.2">
      <c r="A43" s="178">
        <v>1971</v>
      </c>
      <c r="B43" s="15">
        <v>82.041999999999987</v>
      </c>
      <c r="C43" s="15">
        <v>35.559999999999995</v>
      </c>
      <c r="D43" s="15">
        <v>123.69800000000002</v>
      </c>
      <c r="E43" s="15">
        <v>15.494</v>
      </c>
      <c r="F43" s="15">
        <v>170.18</v>
      </c>
      <c r="G43" s="15">
        <v>309.87999999999994</v>
      </c>
      <c r="H43" s="15">
        <v>375.92</v>
      </c>
      <c r="I43" s="15">
        <v>386.08</v>
      </c>
      <c r="J43" s="15" t="s">
        <v>60</v>
      </c>
      <c r="K43" s="15">
        <v>322.58000000000004</v>
      </c>
      <c r="L43" s="15">
        <v>363.22</v>
      </c>
      <c r="M43" s="15">
        <v>53.339999999999996</v>
      </c>
      <c r="N43" s="174"/>
      <c r="P43" s="13"/>
    </row>
    <row r="44" spans="1:16" ht="14.25" x14ac:dyDescent="0.2">
      <c r="A44" s="178">
        <v>1972</v>
      </c>
      <c r="B44" s="15">
        <v>477.5200000000001</v>
      </c>
      <c r="C44" s="15">
        <v>58.419999999999995</v>
      </c>
      <c r="D44" s="15">
        <v>33.020000000000003</v>
      </c>
      <c r="E44" s="15">
        <v>243.84</v>
      </c>
      <c r="F44" s="15">
        <v>307.34000000000009</v>
      </c>
      <c r="G44" s="15">
        <v>317.5</v>
      </c>
      <c r="H44" s="15">
        <v>287.02</v>
      </c>
      <c r="I44" s="15">
        <v>297.17999999999995</v>
      </c>
      <c r="J44" s="15">
        <v>312.42000000000007</v>
      </c>
      <c r="K44" s="15">
        <v>408.94000000000017</v>
      </c>
      <c r="L44" s="15">
        <v>215.89999999999998</v>
      </c>
      <c r="M44" s="15">
        <v>170.17999999999995</v>
      </c>
      <c r="N44" s="174">
        <f t="shared" si="2"/>
        <v>3129.28</v>
      </c>
      <c r="O44" s="144">
        <f t="shared" ref="O44:O91" si="3">RANK(N44,N$5:N$99,0)</f>
        <v>28</v>
      </c>
      <c r="P44" s="13"/>
    </row>
    <row r="45" spans="1:16" ht="14.25" x14ac:dyDescent="0.2">
      <c r="A45" s="178">
        <v>1973</v>
      </c>
      <c r="B45" s="15">
        <v>58.419999999999995</v>
      </c>
      <c r="C45" s="15">
        <v>58.419999999999995</v>
      </c>
      <c r="D45" s="15">
        <v>2.54</v>
      </c>
      <c r="E45" s="15">
        <v>22.86</v>
      </c>
      <c r="F45" s="15">
        <v>375.92000000000007</v>
      </c>
      <c r="G45" s="15">
        <v>358.14000000000016</v>
      </c>
      <c r="H45" s="15">
        <v>459.73999999999995</v>
      </c>
      <c r="I45" s="15">
        <v>370.84000000000009</v>
      </c>
      <c r="J45" s="15">
        <v>218.44</v>
      </c>
      <c r="K45" s="15">
        <v>279.40000000000003</v>
      </c>
      <c r="L45" s="15">
        <v>574.04</v>
      </c>
      <c r="M45" s="15">
        <v>345.44</v>
      </c>
      <c r="N45" s="174">
        <f t="shared" si="2"/>
        <v>3124.2000000000003</v>
      </c>
      <c r="O45" s="144">
        <f t="shared" si="3"/>
        <v>29</v>
      </c>
      <c r="P45" s="13"/>
    </row>
    <row r="46" spans="1:16" ht="14.25" x14ac:dyDescent="0.2">
      <c r="A46" s="178">
        <v>1974</v>
      </c>
      <c r="B46" s="15">
        <v>53.339999999999996</v>
      </c>
      <c r="C46" s="15">
        <v>25.4</v>
      </c>
      <c r="D46" s="15">
        <v>22.86</v>
      </c>
      <c r="E46" s="15">
        <v>63.499999999999986</v>
      </c>
      <c r="F46" s="15">
        <v>210.82000000000002</v>
      </c>
      <c r="G46" s="15">
        <v>241.30000000000004</v>
      </c>
      <c r="H46" s="15">
        <v>322.58000000000004</v>
      </c>
      <c r="I46" s="15">
        <v>271.78000000000003</v>
      </c>
      <c r="J46" s="15">
        <v>256.54000000000002</v>
      </c>
      <c r="K46" s="15">
        <v>269.24000000000007</v>
      </c>
      <c r="L46" s="15">
        <v>327.66000000000003</v>
      </c>
      <c r="M46" s="15">
        <v>86.360000000000028</v>
      </c>
      <c r="N46" s="174">
        <f t="shared" si="2"/>
        <v>2151.38</v>
      </c>
      <c r="O46" s="144">
        <f t="shared" si="3"/>
        <v>78</v>
      </c>
      <c r="P46" s="13"/>
    </row>
    <row r="47" spans="1:16" ht="14.25" x14ac:dyDescent="0.2">
      <c r="A47" s="178">
        <v>1975</v>
      </c>
      <c r="B47" s="15">
        <v>40.64</v>
      </c>
      <c r="C47" s="15">
        <v>5.08</v>
      </c>
      <c r="D47" s="15">
        <v>30.479999999999997</v>
      </c>
      <c r="E47" s="15">
        <v>43.179999999999993</v>
      </c>
      <c r="F47" s="15">
        <v>391.15999999999997</v>
      </c>
      <c r="G47" s="15">
        <v>439.42000000000007</v>
      </c>
      <c r="H47" s="15">
        <v>363.22</v>
      </c>
      <c r="I47" s="15">
        <v>325.12000000000006</v>
      </c>
      <c r="J47" s="15">
        <v>236.21999999999997</v>
      </c>
      <c r="K47" s="15">
        <v>548.6400000000001</v>
      </c>
      <c r="L47" s="15">
        <v>322.58000000000004</v>
      </c>
      <c r="M47" s="15">
        <v>388.62000000000018</v>
      </c>
      <c r="N47" s="174">
        <f t="shared" si="2"/>
        <v>3134.3600000000006</v>
      </c>
      <c r="O47" s="144">
        <f t="shared" si="3"/>
        <v>27</v>
      </c>
      <c r="P47" s="13"/>
    </row>
    <row r="48" spans="1:16" ht="14.25" x14ac:dyDescent="0.2">
      <c r="A48" s="178">
        <v>1976</v>
      </c>
      <c r="B48" s="15">
        <v>78.739999999999981</v>
      </c>
      <c r="C48" s="15">
        <v>43.179999999999993</v>
      </c>
      <c r="D48" s="15">
        <v>58.419999999999995</v>
      </c>
      <c r="E48" s="15">
        <v>226.06</v>
      </c>
      <c r="F48" s="15">
        <v>276.85999999999996</v>
      </c>
      <c r="G48" s="15">
        <v>297.18</v>
      </c>
      <c r="H48" s="15">
        <v>109.22</v>
      </c>
      <c r="I48" s="15">
        <v>101.60000000000001</v>
      </c>
      <c r="J48" s="15">
        <v>363.22000000000008</v>
      </c>
      <c r="K48" s="15">
        <v>208.28000000000003</v>
      </c>
      <c r="L48" s="15">
        <v>220.98000000000002</v>
      </c>
      <c r="M48" s="15">
        <v>35.559999999999995</v>
      </c>
      <c r="N48" s="174">
        <f t="shared" si="2"/>
        <v>2019.3</v>
      </c>
      <c r="O48" s="144">
        <f t="shared" si="3"/>
        <v>83</v>
      </c>
      <c r="P48" s="13"/>
    </row>
    <row r="49" spans="1:16" ht="14.25" x14ac:dyDescent="0.2">
      <c r="A49" s="178">
        <v>1977</v>
      </c>
      <c r="B49" s="15">
        <v>60.959999999999994</v>
      </c>
      <c r="C49" s="15">
        <v>12.7</v>
      </c>
      <c r="D49" s="15">
        <v>15.239999999999998</v>
      </c>
      <c r="E49" s="15">
        <v>38.1</v>
      </c>
      <c r="F49" s="15">
        <v>187.95999999999998</v>
      </c>
      <c r="G49" s="15">
        <v>208.28</v>
      </c>
      <c r="H49" s="15">
        <v>177.79999999999998</v>
      </c>
      <c r="I49" s="15">
        <v>276.86</v>
      </c>
      <c r="J49" s="15">
        <v>259.08000000000004</v>
      </c>
      <c r="K49" s="15">
        <v>330.19999999999993</v>
      </c>
      <c r="L49" s="15">
        <v>327.66000000000008</v>
      </c>
      <c r="M49" s="15">
        <v>129.54</v>
      </c>
      <c r="N49" s="174">
        <f t="shared" si="2"/>
        <v>2024.3799999999999</v>
      </c>
      <c r="O49" s="144">
        <f t="shared" si="3"/>
        <v>82</v>
      </c>
      <c r="P49" s="13"/>
    </row>
    <row r="50" spans="1:16" ht="14.25" x14ac:dyDescent="0.2">
      <c r="A50" s="178">
        <v>1978</v>
      </c>
      <c r="B50" s="15">
        <v>38.099999999999994</v>
      </c>
      <c r="C50" s="15">
        <v>66.040000000000006</v>
      </c>
      <c r="D50" s="15">
        <v>68.58</v>
      </c>
      <c r="E50" s="15">
        <v>345.44000000000005</v>
      </c>
      <c r="F50" s="15">
        <v>266.7</v>
      </c>
      <c r="G50" s="15">
        <v>299.71999999999997</v>
      </c>
      <c r="H50" s="15">
        <v>292.10000000000002</v>
      </c>
      <c r="I50" s="15">
        <v>375.92</v>
      </c>
      <c r="J50" s="15">
        <v>248.92000000000002</v>
      </c>
      <c r="K50" s="15">
        <v>238.76</v>
      </c>
      <c r="L50" s="15">
        <v>381.00000000000006</v>
      </c>
      <c r="M50" s="15">
        <v>78.739999999999995</v>
      </c>
      <c r="N50" s="174">
        <f t="shared" si="2"/>
        <v>2700.0200000000004</v>
      </c>
      <c r="O50" s="144">
        <f t="shared" si="3"/>
        <v>53</v>
      </c>
      <c r="P50" s="13"/>
    </row>
    <row r="51" spans="1:16" ht="14.25" x14ac:dyDescent="0.2">
      <c r="A51" s="178">
        <v>1979</v>
      </c>
      <c r="B51" s="15">
        <v>12.7</v>
      </c>
      <c r="C51" s="15">
        <v>27.939999999999998</v>
      </c>
      <c r="D51" s="15">
        <v>43.179999999999993</v>
      </c>
      <c r="E51" s="15">
        <v>317.50000000000006</v>
      </c>
      <c r="F51" s="15">
        <v>236.22000000000003</v>
      </c>
      <c r="G51" s="15">
        <v>340.36000000000013</v>
      </c>
      <c r="H51" s="15">
        <v>266.7</v>
      </c>
      <c r="I51" s="15">
        <v>264.16000000000003</v>
      </c>
      <c r="J51" s="15">
        <v>121.92000000000004</v>
      </c>
      <c r="K51" s="15">
        <v>340.35999999999996</v>
      </c>
      <c r="L51" s="15">
        <v>414.0200000000001</v>
      </c>
      <c r="M51" s="15">
        <v>325.12000000000006</v>
      </c>
      <c r="N51" s="174">
        <f t="shared" si="2"/>
        <v>2710.1800000000003</v>
      </c>
      <c r="O51" s="144">
        <f t="shared" si="3"/>
        <v>51</v>
      </c>
      <c r="P51" s="13"/>
    </row>
    <row r="52" spans="1:16" ht="14.25" x14ac:dyDescent="0.2">
      <c r="A52" s="178">
        <v>1980</v>
      </c>
      <c r="B52" s="15">
        <v>147.31999999999996</v>
      </c>
      <c r="C52" s="15">
        <v>106.68000000000004</v>
      </c>
      <c r="D52" s="15">
        <v>12.7</v>
      </c>
      <c r="E52" s="15">
        <v>83.820000000000022</v>
      </c>
      <c r="F52" s="15">
        <v>378.46000000000004</v>
      </c>
      <c r="G52" s="15">
        <v>320.04000000000002</v>
      </c>
      <c r="H52" s="15">
        <v>157.47999999999999</v>
      </c>
      <c r="I52" s="15">
        <v>312.42</v>
      </c>
      <c r="J52" s="15">
        <v>284.4799999999999</v>
      </c>
      <c r="K52" s="15">
        <v>436.88</v>
      </c>
      <c r="L52" s="15">
        <v>327.66000000000008</v>
      </c>
      <c r="M52" s="15">
        <v>165.10000000000005</v>
      </c>
      <c r="N52" s="174">
        <f t="shared" si="2"/>
        <v>2733.0400000000004</v>
      </c>
      <c r="O52" s="144">
        <f t="shared" si="3"/>
        <v>49</v>
      </c>
      <c r="P52" s="13"/>
    </row>
    <row r="53" spans="1:16" ht="14.25" x14ac:dyDescent="0.2">
      <c r="A53" s="178">
        <v>1981</v>
      </c>
      <c r="B53" s="15">
        <v>139.70000000000002</v>
      </c>
      <c r="C53" s="15">
        <v>71.11999999999999</v>
      </c>
      <c r="D53" s="15">
        <v>96.52000000000001</v>
      </c>
      <c r="E53" s="15">
        <v>759.46</v>
      </c>
      <c r="F53" s="15">
        <v>350.52000000000004</v>
      </c>
      <c r="G53" s="15">
        <v>421.64</v>
      </c>
      <c r="H53" s="15">
        <v>424.17999999999995</v>
      </c>
      <c r="I53" s="15">
        <v>312.41999999999996</v>
      </c>
      <c r="J53" s="15">
        <v>187.95999999999998</v>
      </c>
      <c r="K53" s="15">
        <v>312.42000000000007</v>
      </c>
      <c r="L53" s="15">
        <v>358.14</v>
      </c>
      <c r="M53" s="15">
        <v>419.1</v>
      </c>
      <c r="N53" s="174">
        <f t="shared" si="2"/>
        <v>3853.18</v>
      </c>
      <c r="O53" s="144">
        <f t="shared" si="3"/>
        <v>7</v>
      </c>
      <c r="P53" s="13"/>
    </row>
    <row r="54" spans="1:16" ht="14.25" x14ac:dyDescent="0.2">
      <c r="A54" s="178">
        <v>1982</v>
      </c>
      <c r="B54" s="15">
        <v>93.980000000000032</v>
      </c>
      <c r="C54" s="15">
        <v>38.099999999999994</v>
      </c>
      <c r="D54" s="15">
        <v>15.239999999999998</v>
      </c>
      <c r="E54" s="15">
        <v>127.00000000000003</v>
      </c>
      <c r="F54" s="15">
        <v>144.78</v>
      </c>
      <c r="G54" s="15">
        <v>264.15999999999991</v>
      </c>
      <c r="H54" s="15">
        <v>342.90000000000009</v>
      </c>
      <c r="I54" s="15">
        <v>281.94</v>
      </c>
      <c r="J54" s="15">
        <v>223.52</v>
      </c>
      <c r="K54" s="15">
        <v>363.22000000000008</v>
      </c>
      <c r="L54" s="15">
        <v>114.30000000000003</v>
      </c>
      <c r="M54" s="15">
        <v>71.11999999999999</v>
      </c>
      <c r="N54" s="174">
        <f t="shared" si="2"/>
        <v>2080.2600000000002</v>
      </c>
      <c r="O54" s="144">
        <f t="shared" si="3"/>
        <v>80</v>
      </c>
      <c r="P54" s="13"/>
    </row>
    <row r="55" spans="1:16" ht="14.25" x14ac:dyDescent="0.2">
      <c r="A55" s="178">
        <v>1983</v>
      </c>
      <c r="B55" s="15">
        <v>40.639999999999993</v>
      </c>
      <c r="C55" s="15">
        <v>17.779999999999998</v>
      </c>
      <c r="D55" s="15">
        <v>33.019999999999996</v>
      </c>
      <c r="E55" s="15">
        <v>152.39999999999998</v>
      </c>
      <c r="F55" s="15">
        <v>424.18000000000006</v>
      </c>
      <c r="G55" s="15">
        <v>289.56</v>
      </c>
      <c r="H55" s="15">
        <v>147.32</v>
      </c>
      <c r="I55" s="15">
        <v>236.21999999999997</v>
      </c>
      <c r="J55" s="15">
        <v>368.3</v>
      </c>
      <c r="K55" s="15">
        <v>454.66000000000008</v>
      </c>
      <c r="L55" s="15">
        <v>243.84000000000006</v>
      </c>
      <c r="M55" s="15">
        <v>528.31999999999994</v>
      </c>
      <c r="N55" s="174">
        <f t="shared" si="2"/>
        <v>2936.24</v>
      </c>
      <c r="O55" s="144">
        <f t="shared" si="3"/>
        <v>42</v>
      </c>
      <c r="P55" s="13"/>
    </row>
    <row r="56" spans="1:16" ht="14.25" x14ac:dyDescent="0.2">
      <c r="A56" s="178">
        <v>1984</v>
      </c>
      <c r="B56" s="15">
        <v>60.959999999999994</v>
      </c>
      <c r="C56" s="15">
        <v>53.339999999999996</v>
      </c>
      <c r="D56" s="15">
        <v>17.78</v>
      </c>
      <c r="E56" s="15">
        <v>35.559999999999995</v>
      </c>
      <c r="F56" s="15">
        <v>289.55999999999995</v>
      </c>
      <c r="G56" s="15">
        <v>439.42</v>
      </c>
      <c r="H56" s="15">
        <v>345.44000000000011</v>
      </c>
      <c r="I56" s="15">
        <v>398.78000000000003</v>
      </c>
      <c r="J56" s="15">
        <v>248.92000000000002</v>
      </c>
      <c r="K56" s="15">
        <v>294.64000000000004</v>
      </c>
      <c r="L56" s="15">
        <v>279.39999999999992</v>
      </c>
      <c r="M56" s="15">
        <v>167.64</v>
      </c>
      <c r="N56" s="174">
        <f t="shared" si="2"/>
        <v>2631.44</v>
      </c>
      <c r="O56" s="144">
        <f t="shared" si="3"/>
        <v>61</v>
      </c>
      <c r="P56" s="13"/>
    </row>
    <row r="57" spans="1:16" ht="14.25" x14ac:dyDescent="0.2">
      <c r="A57" s="178">
        <v>1985</v>
      </c>
      <c r="B57" s="15">
        <v>50.8</v>
      </c>
      <c r="C57" s="15">
        <v>38.1</v>
      </c>
      <c r="D57" s="15">
        <v>60.959999999999994</v>
      </c>
      <c r="E57" s="15">
        <v>38.1</v>
      </c>
      <c r="F57" s="15">
        <v>363.22</v>
      </c>
      <c r="G57" s="15">
        <v>431.79999999999995</v>
      </c>
      <c r="H57" s="15">
        <v>220.98000000000002</v>
      </c>
      <c r="I57" s="15">
        <v>182.88000000000002</v>
      </c>
      <c r="J57" s="15">
        <v>368.3</v>
      </c>
      <c r="K57" s="15">
        <v>307.34000000000003</v>
      </c>
      <c r="L57" s="15">
        <v>243.84</v>
      </c>
      <c r="M57" s="15">
        <v>271.77999999999997</v>
      </c>
      <c r="N57" s="174">
        <f t="shared" si="2"/>
        <v>2578.1000000000004</v>
      </c>
      <c r="O57" s="144">
        <f t="shared" si="3"/>
        <v>65</v>
      </c>
      <c r="P57" s="13"/>
    </row>
    <row r="58" spans="1:16" ht="14.25" x14ac:dyDescent="0.2">
      <c r="A58" s="178">
        <v>1986</v>
      </c>
      <c r="B58" s="15">
        <v>71.12</v>
      </c>
      <c r="C58" s="15">
        <v>10.16</v>
      </c>
      <c r="D58" s="15">
        <v>22.86</v>
      </c>
      <c r="E58" s="15">
        <v>375.92000000000007</v>
      </c>
      <c r="F58" s="15">
        <v>269.24</v>
      </c>
      <c r="G58" s="15">
        <v>269.24</v>
      </c>
      <c r="H58" s="15">
        <v>96.52000000000001</v>
      </c>
      <c r="I58" s="15">
        <v>208.27999999999997</v>
      </c>
      <c r="J58" s="15">
        <v>287.02</v>
      </c>
      <c r="K58" s="15">
        <v>307.34000000000009</v>
      </c>
      <c r="L58" s="15">
        <v>76.2</v>
      </c>
      <c r="M58" s="15">
        <v>48.26</v>
      </c>
      <c r="N58" s="174">
        <f t="shared" si="2"/>
        <v>2042.1600000000003</v>
      </c>
      <c r="O58" s="144">
        <f t="shared" si="3"/>
        <v>81</v>
      </c>
      <c r="P58" s="13"/>
    </row>
    <row r="59" spans="1:16" ht="14.25" x14ac:dyDescent="0.2">
      <c r="A59" s="178">
        <v>1987</v>
      </c>
      <c r="B59" s="15">
        <v>43.179999999999993</v>
      </c>
      <c r="C59" s="15">
        <v>43.18</v>
      </c>
      <c r="D59" s="15">
        <v>5.08</v>
      </c>
      <c r="E59" s="15">
        <v>508.00000000000006</v>
      </c>
      <c r="F59" s="15">
        <v>408.94000000000005</v>
      </c>
      <c r="G59" s="15">
        <v>345.44000000000011</v>
      </c>
      <c r="H59" s="15">
        <v>523.2399999999999</v>
      </c>
      <c r="I59" s="15">
        <v>317.50000000000006</v>
      </c>
      <c r="J59" s="15">
        <v>347.97999999999996</v>
      </c>
      <c r="K59" s="15">
        <v>426.71999999999997</v>
      </c>
      <c r="L59" s="15">
        <v>543.56000000000006</v>
      </c>
      <c r="M59" s="15">
        <v>121.92</v>
      </c>
      <c r="N59" s="174">
        <f t="shared" si="2"/>
        <v>3634.74</v>
      </c>
      <c r="O59" s="144">
        <f t="shared" si="3"/>
        <v>11</v>
      </c>
      <c r="P59" s="13"/>
    </row>
    <row r="60" spans="1:16" ht="14.25" x14ac:dyDescent="0.2">
      <c r="A60" s="178">
        <v>1988</v>
      </c>
      <c r="B60" s="15">
        <v>22.86</v>
      </c>
      <c r="C60" s="15">
        <v>104.14000000000001</v>
      </c>
      <c r="D60" s="15">
        <v>38.099999999999994</v>
      </c>
      <c r="E60" s="15">
        <v>33.019999999999996</v>
      </c>
      <c r="F60" s="15">
        <v>253.99999999999997</v>
      </c>
      <c r="G60" s="15">
        <v>205.73999999999998</v>
      </c>
      <c r="H60" s="15">
        <v>398.78</v>
      </c>
      <c r="I60" s="15">
        <v>292.10000000000002</v>
      </c>
      <c r="J60" s="15">
        <v>299.72000000000003</v>
      </c>
      <c r="K60" s="15">
        <v>528.32000000000005</v>
      </c>
      <c r="L60" s="15">
        <v>236.22000000000003</v>
      </c>
      <c r="M60" s="15">
        <v>185.41999999999996</v>
      </c>
      <c r="N60" s="174">
        <f t="shared" si="2"/>
        <v>2598.42</v>
      </c>
      <c r="O60" s="144">
        <f t="shared" si="3"/>
        <v>64</v>
      </c>
      <c r="P60" s="13"/>
    </row>
    <row r="61" spans="1:16" ht="14.25" x14ac:dyDescent="0.2">
      <c r="A61" s="178">
        <v>1989</v>
      </c>
      <c r="B61" s="15">
        <v>53.339999999999989</v>
      </c>
      <c r="C61" s="15">
        <v>121.92</v>
      </c>
      <c r="D61" s="15">
        <v>22.859999999999996</v>
      </c>
      <c r="E61" s="15">
        <v>12.7</v>
      </c>
      <c r="F61" s="15">
        <v>86.36</v>
      </c>
      <c r="G61" s="15">
        <v>241.29999999999998</v>
      </c>
      <c r="H61" s="15">
        <v>383.54000000000008</v>
      </c>
      <c r="I61" s="15">
        <v>429.26000000000005</v>
      </c>
      <c r="J61" s="15">
        <v>182.88</v>
      </c>
      <c r="K61" s="15">
        <v>411.48000000000008</v>
      </c>
      <c r="L61" s="15">
        <v>386.08000000000004</v>
      </c>
      <c r="M61" s="15">
        <v>210.82000000000002</v>
      </c>
      <c r="N61" s="174">
        <f t="shared" si="2"/>
        <v>2542.54</v>
      </c>
      <c r="O61" s="144">
        <f t="shared" si="3"/>
        <v>68</v>
      </c>
      <c r="P61" s="13"/>
    </row>
    <row r="62" spans="1:16" ht="14.25" x14ac:dyDescent="0.2">
      <c r="A62" s="178">
        <v>1990</v>
      </c>
      <c r="B62" s="15">
        <v>132.08000000000004</v>
      </c>
      <c r="C62" s="15">
        <v>25.399999999999995</v>
      </c>
      <c r="D62" s="15">
        <v>81.280000000000015</v>
      </c>
      <c r="E62" s="15">
        <v>66.039999999999992</v>
      </c>
      <c r="F62" s="15">
        <v>314.96000000000004</v>
      </c>
      <c r="G62" s="15">
        <v>127</v>
      </c>
      <c r="H62" s="15">
        <v>236.22</v>
      </c>
      <c r="I62" s="15">
        <v>330.2</v>
      </c>
      <c r="J62" s="15">
        <v>266.70000000000005</v>
      </c>
      <c r="K62" s="15">
        <v>462.28000000000003</v>
      </c>
      <c r="L62" s="15">
        <v>276.85999999999996</v>
      </c>
      <c r="M62" s="15">
        <v>243.83999999999997</v>
      </c>
      <c r="N62" s="174">
        <f t="shared" si="2"/>
        <v>2562.86</v>
      </c>
      <c r="O62" s="144">
        <f t="shared" si="3"/>
        <v>66</v>
      </c>
      <c r="P62" s="13"/>
    </row>
    <row r="63" spans="1:16" ht="14.25" x14ac:dyDescent="0.2">
      <c r="A63" s="178">
        <v>1991</v>
      </c>
      <c r="B63" s="15">
        <v>50.8</v>
      </c>
      <c r="C63" s="15">
        <v>48.26</v>
      </c>
      <c r="D63" s="15">
        <v>73.66</v>
      </c>
      <c r="E63" s="15">
        <v>88.9</v>
      </c>
      <c r="F63" s="15">
        <v>383.54000000000019</v>
      </c>
      <c r="G63" s="15">
        <v>223.52</v>
      </c>
      <c r="H63" s="15">
        <v>256.53999999999996</v>
      </c>
      <c r="I63" s="15">
        <v>276.86</v>
      </c>
      <c r="J63" s="15">
        <v>314.95999999999998</v>
      </c>
      <c r="K63" s="15">
        <v>337.82000000000005</v>
      </c>
      <c r="L63" s="15">
        <v>528.31999999999982</v>
      </c>
      <c r="M63" s="15">
        <v>96.520000000000024</v>
      </c>
      <c r="N63" s="174">
        <f t="shared" si="2"/>
        <v>2679.7000000000003</v>
      </c>
      <c r="O63" s="144">
        <f t="shared" si="3"/>
        <v>55</v>
      </c>
      <c r="P63" s="13"/>
    </row>
    <row r="64" spans="1:16" ht="14.25" x14ac:dyDescent="0.2">
      <c r="A64" s="178">
        <v>1992</v>
      </c>
      <c r="B64" s="15">
        <v>45.72</v>
      </c>
      <c r="C64" s="15">
        <v>15.24</v>
      </c>
      <c r="D64" s="15">
        <v>15.24</v>
      </c>
      <c r="E64" s="15">
        <v>99.06</v>
      </c>
      <c r="F64" s="15">
        <v>558.79999999999995</v>
      </c>
      <c r="G64" s="15">
        <v>327.65999999999997</v>
      </c>
      <c r="H64" s="15">
        <v>365.75999999999993</v>
      </c>
      <c r="I64" s="15">
        <v>416.56</v>
      </c>
      <c r="J64" s="15">
        <v>363.22</v>
      </c>
      <c r="K64" s="15">
        <v>243.84</v>
      </c>
      <c r="L64" s="15">
        <v>205.73999999999998</v>
      </c>
      <c r="M64" s="15">
        <v>154.94000000000003</v>
      </c>
      <c r="N64" s="174">
        <f t="shared" si="2"/>
        <v>2811.7799999999997</v>
      </c>
      <c r="O64" s="144">
        <f t="shared" si="3"/>
        <v>45</v>
      </c>
      <c r="P64" s="13"/>
    </row>
    <row r="65" spans="1:16" ht="14.25" x14ac:dyDescent="0.2">
      <c r="A65" s="178">
        <v>1993</v>
      </c>
      <c r="B65" s="15">
        <v>142.23999999999998</v>
      </c>
      <c r="C65" s="15">
        <v>7.62</v>
      </c>
      <c r="D65" s="15">
        <v>205.74</v>
      </c>
      <c r="E65" s="15">
        <v>304.8</v>
      </c>
      <c r="F65" s="15">
        <v>238.76</v>
      </c>
      <c r="G65" s="15">
        <v>530.86</v>
      </c>
      <c r="H65" s="15">
        <v>251.46</v>
      </c>
      <c r="I65" s="15">
        <v>190.5</v>
      </c>
      <c r="J65" s="15">
        <v>454.66</v>
      </c>
      <c r="K65" s="15">
        <v>391.16000000000008</v>
      </c>
      <c r="L65" s="15">
        <v>375.91999999999996</v>
      </c>
      <c r="M65" s="15">
        <v>144.78</v>
      </c>
      <c r="N65" s="174">
        <f t="shared" si="2"/>
        <v>3238.5000000000005</v>
      </c>
      <c r="O65" s="144">
        <f t="shared" si="3"/>
        <v>21</v>
      </c>
      <c r="P65" s="13"/>
    </row>
    <row r="66" spans="1:16" ht="14.25" x14ac:dyDescent="0.2">
      <c r="A66" s="178">
        <v>1994</v>
      </c>
      <c r="B66" s="15">
        <v>33.019999999999996</v>
      </c>
      <c r="C66" s="15">
        <v>45.72</v>
      </c>
      <c r="D66" s="15">
        <v>93.97999999999999</v>
      </c>
      <c r="E66" s="15">
        <v>50.800000000000004</v>
      </c>
      <c r="F66" s="15">
        <v>381</v>
      </c>
      <c r="G66" s="15">
        <v>541.0200000000001</v>
      </c>
      <c r="H66" s="15">
        <v>289.56</v>
      </c>
      <c r="I66" s="15">
        <v>429.26</v>
      </c>
      <c r="J66" s="15">
        <v>241.30000000000004</v>
      </c>
      <c r="K66" s="15">
        <v>314.96000000000009</v>
      </c>
      <c r="L66" s="15">
        <v>538.48</v>
      </c>
      <c r="M66" s="15">
        <v>104.14000000000004</v>
      </c>
      <c r="N66" s="174">
        <f t="shared" si="2"/>
        <v>3063.24</v>
      </c>
      <c r="O66" s="144">
        <f t="shared" si="3"/>
        <v>34</v>
      </c>
      <c r="P66" s="13"/>
    </row>
    <row r="67" spans="1:16" ht="14.25" x14ac:dyDescent="0.2">
      <c r="A67" s="178">
        <v>1995</v>
      </c>
      <c r="B67" s="15">
        <v>157.47999999999999</v>
      </c>
      <c r="C67" s="15">
        <v>7.62</v>
      </c>
      <c r="D67" s="15">
        <v>33.020000000000003</v>
      </c>
      <c r="E67" s="15">
        <v>71.11999999999999</v>
      </c>
      <c r="F67" s="15">
        <v>393.7</v>
      </c>
      <c r="G67" s="15">
        <v>424.18000000000012</v>
      </c>
      <c r="H67" s="15">
        <v>426.72000000000008</v>
      </c>
      <c r="I67" s="15">
        <v>210.81999999999996</v>
      </c>
      <c r="J67" s="15">
        <v>261.62000000000006</v>
      </c>
      <c r="K67" s="15">
        <v>208.28000000000003</v>
      </c>
      <c r="L67" s="15">
        <v>406.40000000000009</v>
      </c>
      <c r="M67" s="15">
        <v>378.46</v>
      </c>
      <c r="N67" s="174">
        <f t="shared" si="2"/>
        <v>2979.4200000000005</v>
      </c>
      <c r="O67" s="144">
        <f t="shared" si="3"/>
        <v>39</v>
      </c>
      <c r="P67" s="13"/>
    </row>
    <row r="68" spans="1:16" ht="14.25" x14ac:dyDescent="0.2">
      <c r="A68" s="178">
        <v>1996</v>
      </c>
      <c r="B68" s="15">
        <v>365.7600000000001</v>
      </c>
      <c r="C68" s="15">
        <v>106.68000000000002</v>
      </c>
      <c r="D68" s="15">
        <v>86.360000000000014</v>
      </c>
      <c r="E68" s="15">
        <v>218.44000000000003</v>
      </c>
      <c r="F68" s="15">
        <v>375.92</v>
      </c>
      <c r="G68" s="15">
        <v>353.05999999999995</v>
      </c>
      <c r="H68" s="15">
        <v>223.52</v>
      </c>
      <c r="I68" s="15">
        <v>271.77999999999997</v>
      </c>
      <c r="J68" s="15">
        <v>218.44</v>
      </c>
      <c r="K68" s="15">
        <v>287.02000000000004</v>
      </c>
      <c r="L68" s="15">
        <v>640.08000000000004</v>
      </c>
      <c r="M68" s="15">
        <v>139.70000000000002</v>
      </c>
      <c r="N68" s="174">
        <f t="shared" si="2"/>
        <v>3286.7599999999998</v>
      </c>
      <c r="O68" s="144">
        <f t="shared" si="3"/>
        <v>17</v>
      </c>
      <c r="P68" s="13"/>
    </row>
    <row r="69" spans="1:16" ht="14.25" x14ac:dyDescent="0.2">
      <c r="A69" s="178">
        <v>1997</v>
      </c>
      <c r="B69" s="15">
        <v>40.639999999999993</v>
      </c>
      <c r="C69" s="15">
        <v>22.86</v>
      </c>
      <c r="D69" s="15">
        <v>20.32</v>
      </c>
      <c r="E69" s="15">
        <v>96.52</v>
      </c>
      <c r="F69" s="15">
        <v>360.68</v>
      </c>
      <c r="G69" s="15">
        <v>220.98</v>
      </c>
      <c r="H69" s="15">
        <v>152.4</v>
      </c>
      <c r="I69" s="15">
        <v>144.78</v>
      </c>
      <c r="J69" s="15">
        <v>246.38</v>
      </c>
      <c r="K69" s="15">
        <v>363.22000000000008</v>
      </c>
      <c r="L69" s="15">
        <v>215.9</v>
      </c>
      <c r="M69" s="15">
        <v>10.16</v>
      </c>
      <c r="N69" s="174">
        <f t="shared" si="2"/>
        <v>1894.8400000000001</v>
      </c>
      <c r="O69" s="144">
        <f t="shared" si="3"/>
        <v>84</v>
      </c>
      <c r="P69" s="13"/>
    </row>
    <row r="70" spans="1:16" ht="14.25" x14ac:dyDescent="0.2">
      <c r="A70" s="178">
        <v>1998</v>
      </c>
      <c r="B70" s="15">
        <v>25.4</v>
      </c>
      <c r="C70" s="15">
        <v>15.24</v>
      </c>
      <c r="D70" s="15">
        <v>20.32</v>
      </c>
      <c r="E70" s="15">
        <v>175.26</v>
      </c>
      <c r="F70" s="15">
        <v>320.04000000000008</v>
      </c>
      <c r="G70" s="15">
        <v>337.82000000000011</v>
      </c>
      <c r="H70" s="15">
        <v>314.96000000000004</v>
      </c>
      <c r="I70" s="15">
        <v>462.28000000000009</v>
      </c>
      <c r="J70" s="15">
        <v>454.66</v>
      </c>
      <c r="K70" s="15">
        <v>226.05999999999997</v>
      </c>
      <c r="L70" s="15">
        <v>259.08000000000004</v>
      </c>
      <c r="M70" s="15">
        <v>378.46000000000004</v>
      </c>
      <c r="N70" s="174">
        <f t="shared" si="2"/>
        <v>2989.58</v>
      </c>
      <c r="O70" s="144">
        <f t="shared" si="3"/>
        <v>38</v>
      </c>
      <c r="P70" s="13"/>
    </row>
    <row r="71" spans="1:16" ht="14.25" x14ac:dyDescent="0.2">
      <c r="A71" s="178">
        <v>1999</v>
      </c>
      <c r="B71" s="15">
        <v>86.36</v>
      </c>
      <c r="C71" s="15">
        <v>160.01999999999995</v>
      </c>
      <c r="D71" s="15">
        <v>111.76</v>
      </c>
      <c r="E71" s="15">
        <v>231.14</v>
      </c>
      <c r="F71" s="15">
        <v>454.66</v>
      </c>
      <c r="G71" s="15">
        <v>297.18000000000006</v>
      </c>
      <c r="H71" s="15">
        <v>429.26000000000022</v>
      </c>
      <c r="I71" s="15">
        <v>375.91999999999996</v>
      </c>
      <c r="J71" s="15">
        <v>307.34000000000003</v>
      </c>
      <c r="K71" s="15">
        <v>360.68</v>
      </c>
      <c r="L71" s="15">
        <v>472.44000000000005</v>
      </c>
      <c r="M71" s="15">
        <v>985.51999999999987</v>
      </c>
      <c r="N71" s="174">
        <f t="shared" si="2"/>
        <v>4272.28</v>
      </c>
      <c r="O71" s="144">
        <f t="shared" si="3"/>
        <v>3</v>
      </c>
      <c r="P71" s="13"/>
    </row>
    <row r="72" spans="1:16" ht="14.25" x14ac:dyDescent="0.2">
      <c r="A72" s="178">
        <v>2000</v>
      </c>
      <c r="B72" s="15">
        <v>167.64</v>
      </c>
      <c r="C72" s="15">
        <v>63.499999999999993</v>
      </c>
      <c r="D72" s="15">
        <v>40.639999999999993</v>
      </c>
      <c r="E72" s="15">
        <v>78.740000000000009</v>
      </c>
      <c r="F72" s="15">
        <v>325.12</v>
      </c>
      <c r="G72" s="15">
        <v>528.31999999999994</v>
      </c>
      <c r="H72" s="15">
        <v>137.16</v>
      </c>
      <c r="I72" s="15">
        <v>302.26000000000005</v>
      </c>
      <c r="J72" s="15">
        <v>172.72</v>
      </c>
      <c r="K72" s="15">
        <v>403.86000000000013</v>
      </c>
      <c r="L72" s="15">
        <v>205.73999999999995</v>
      </c>
      <c r="M72" s="15">
        <v>652.78000000000009</v>
      </c>
      <c r="N72" s="174">
        <f t="shared" si="2"/>
        <v>3078.48</v>
      </c>
      <c r="O72" s="144">
        <f t="shared" si="3"/>
        <v>33</v>
      </c>
      <c r="P72" s="13"/>
    </row>
    <row r="73" spans="1:16" ht="14.25" x14ac:dyDescent="0.2">
      <c r="A73" s="178">
        <v>2001</v>
      </c>
      <c r="B73" s="15">
        <v>43.179999999999993</v>
      </c>
      <c r="C73" s="15">
        <v>10.16</v>
      </c>
      <c r="D73" s="15">
        <v>55.879999999999995</v>
      </c>
      <c r="E73" s="15">
        <v>40.639999999999993</v>
      </c>
      <c r="F73" s="15">
        <v>154.94</v>
      </c>
      <c r="G73" s="15">
        <v>236.21999999999997</v>
      </c>
      <c r="H73" s="15">
        <v>513.07999999999993</v>
      </c>
      <c r="I73" s="15">
        <v>330.2</v>
      </c>
      <c r="J73" s="15">
        <v>281.94</v>
      </c>
      <c r="K73" s="15">
        <v>241.29999999999995</v>
      </c>
      <c r="L73" s="15">
        <v>294.64</v>
      </c>
      <c r="M73" s="15">
        <v>480.06000000000006</v>
      </c>
      <c r="N73" s="174">
        <f t="shared" si="2"/>
        <v>2682.24</v>
      </c>
      <c r="O73" s="144">
        <f t="shared" si="3"/>
        <v>54</v>
      </c>
    </row>
    <row r="74" spans="1:16" ht="14.25" x14ac:dyDescent="0.2">
      <c r="A74" s="178">
        <v>2002</v>
      </c>
      <c r="B74" s="15">
        <v>55.879999999999995</v>
      </c>
      <c r="C74" s="15">
        <v>27.939999999999998</v>
      </c>
      <c r="D74" s="15">
        <v>142.23999999999998</v>
      </c>
      <c r="E74" s="15">
        <v>294.64000000000004</v>
      </c>
      <c r="F74" s="15">
        <v>190.50000000000006</v>
      </c>
      <c r="G74" s="15">
        <v>213.36</v>
      </c>
      <c r="H74" s="15">
        <v>452.12000000000012</v>
      </c>
      <c r="I74" s="15">
        <v>360.68</v>
      </c>
      <c r="J74" s="15">
        <v>190.5</v>
      </c>
      <c r="K74" s="15">
        <v>274.32</v>
      </c>
      <c r="L74" s="15">
        <v>373.38000000000011</v>
      </c>
      <c r="M74" s="15">
        <v>71.11999999999999</v>
      </c>
      <c r="N74" s="174">
        <f t="shared" si="2"/>
        <v>2646.6800000000003</v>
      </c>
      <c r="O74" s="144">
        <f t="shared" si="3"/>
        <v>60</v>
      </c>
    </row>
    <row r="75" spans="1:16" ht="14.25" x14ac:dyDescent="0.2">
      <c r="A75" s="178">
        <v>2003</v>
      </c>
      <c r="B75" s="15">
        <v>25.4</v>
      </c>
      <c r="C75" s="15">
        <v>40.639999999999993</v>
      </c>
      <c r="D75" s="15">
        <v>10.16</v>
      </c>
      <c r="E75" s="15">
        <v>147.32000000000002</v>
      </c>
      <c r="F75" s="15">
        <v>312.41999999999996</v>
      </c>
      <c r="G75" s="15">
        <v>317.50000000000006</v>
      </c>
      <c r="H75" s="15">
        <v>271.77999999999997</v>
      </c>
      <c r="I75" s="15">
        <v>447.04000000000008</v>
      </c>
      <c r="J75" s="15">
        <v>312.42</v>
      </c>
      <c r="K75" s="15">
        <v>411.47999999999996</v>
      </c>
      <c r="L75" s="15">
        <v>467.36</v>
      </c>
      <c r="M75" s="15">
        <v>416.56000000000006</v>
      </c>
      <c r="N75" s="174">
        <f t="shared" si="2"/>
        <v>3180.0800000000004</v>
      </c>
      <c r="O75" s="144">
        <f t="shared" si="3"/>
        <v>24</v>
      </c>
    </row>
    <row r="76" spans="1:16" ht="14.25" x14ac:dyDescent="0.2">
      <c r="A76" s="178">
        <v>2004</v>
      </c>
      <c r="B76" s="15">
        <v>55.88</v>
      </c>
      <c r="C76" s="15">
        <v>20.32</v>
      </c>
      <c r="D76" s="15">
        <v>53.339999999999989</v>
      </c>
      <c r="E76" s="15">
        <v>144.78000000000003</v>
      </c>
      <c r="F76" s="15">
        <v>467.36</v>
      </c>
      <c r="G76" s="15">
        <v>421.64000000000004</v>
      </c>
      <c r="H76" s="15">
        <v>238.76</v>
      </c>
      <c r="I76" s="15">
        <v>360.68000000000006</v>
      </c>
      <c r="J76" s="15">
        <v>289.56</v>
      </c>
      <c r="K76" s="15">
        <v>601.98</v>
      </c>
      <c r="L76" s="15">
        <v>922.01999999999987</v>
      </c>
      <c r="M76" s="15">
        <v>279.40000000000015</v>
      </c>
      <c r="N76" s="174">
        <f t="shared" si="2"/>
        <v>3855.7200000000003</v>
      </c>
      <c r="O76" s="144">
        <f t="shared" si="3"/>
        <v>6</v>
      </c>
    </row>
    <row r="77" spans="1:16" ht="14.25" x14ac:dyDescent="0.2">
      <c r="A77" s="178">
        <v>2005</v>
      </c>
      <c r="B77" s="15">
        <v>154.94000000000003</v>
      </c>
      <c r="C77" s="15">
        <v>50.8</v>
      </c>
      <c r="D77" s="15">
        <v>73.66</v>
      </c>
      <c r="E77" s="15">
        <v>241.29999999999998</v>
      </c>
      <c r="F77" s="15">
        <v>182.88</v>
      </c>
      <c r="G77" s="15">
        <v>160.02000000000001</v>
      </c>
      <c r="H77" s="15">
        <v>246.38000000000002</v>
      </c>
      <c r="I77" s="15">
        <v>381.00000000000011</v>
      </c>
      <c r="J77" s="15">
        <v>607.06000000000006</v>
      </c>
      <c r="K77" s="15">
        <v>129.54000000000002</v>
      </c>
      <c r="L77" s="15">
        <v>256.53999999999996</v>
      </c>
      <c r="M77" s="15">
        <v>71.120000000000019</v>
      </c>
      <c r="N77" s="174">
        <f t="shared" si="2"/>
        <v>2555.2399999999998</v>
      </c>
      <c r="O77" s="144">
        <f t="shared" si="3"/>
        <v>67</v>
      </c>
    </row>
    <row r="78" spans="1:16" ht="14.25" x14ac:dyDescent="0.2">
      <c r="A78" s="178">
        <v>2006</v>
      </c>
      <c r="B78" s="15">
        <v>63.5</v>
      </c>
      <c r="C78" s="15">
        <v>53.339999999999989</v>
      </c>
      <c r="D78" s="15">
        <v>139.69999999999999</v>
      </c>
      <c r="E78" s="15">
        <v>253.99999999999997</v>
      </c>
      <c r="F78" s="15">
        <v>332.74</v>
      </c>
      <c r="G78" s="15">
        <v>307.34000000000009</v>
      </c>
      <c r="H78" s="15">
        <v>350.52</v>
      </c>
      <c r="I78" s="15">
        <v>350.51999999999992</v>
      </c>
      <c r="J78" s="15">
        <v>243.83999999999995</v>
      </c>
      <c r="K78" s="15">
        <v>525.78000000000009</v>
      </c>
      <c r="L78" s="15">
        <v>749.30000000000018</v>
      </c>
      <c r="M78" s="15">
        <v>132.08000000000004</v>
      </c>
      <c r="N78" s="174">
        <f t="shared" si="2"/>
        <v>3502.6600000000003</v>
      </c>
      <c r="O78" s="144">
        <f t="shared" si="3"/>
        <v>13</v>
      </c>
    </row>
    <row r="79" spans="1:16" ht="14.25" x14ac:dyDescent="0.2">
      <c r="A79" s="178">
        <v>2007</v>
      </c>
      <c r="B79" s="15">
        <v>30.479999999999997</v>
      </c>
      <c r="C79" s="15">
        <v>30.479999999999997</v>
      </c>
      <c r="D79" s="15">
        <v>43.179999999999993</v>
      </c>
      <c r="E79" s="15">
        <v>270</v>
      </c>
      <c r="F79" s="15">
        <v>378</v>
      </c>
      <c r="G79" s="15">
        <v>424</v>
      </c>
      <c r="H79" s="15">
        <v>554</v>
      </c>
      <c r="I79" s="15">
        <v>321</v>
      </c>
      <c r="J79" s="15">
        <v>291</v>
      </c>
      <c r="K79" s="15">
        <v>298</v>
      </c>
      <c r="L79" s="15">
        <v>702</v>
      </c>
      <c r="M79" s="15">
        <v>746</v>
      </c>
      <c r="N79" s="174">
        <f t="shared" si="2"/>
        <v>4088.14</v>
      </c>
      <c r="O79" s="144">
        <f t="shared" si="3"/>
        <v>4</v>
      </c>
    </row>
    <row r="80" spans="1:16" ht="14.25" x14ac:dyDescent="0.2">
      <c r="A80" s="178">
        <v>2008</v>
      </c>
      <c r="B80" s="15">
        <v>69</v>
      </c>
      <c r="C80" s="15">
        <v>53</v>
      </c>
      <c r="D80" s="15">
        <v>24</v>
      </c>
      <c r="E80" s="15">
        <v>184</v>
      </c>
      <c r="F80" s="15">
        <v>138</v>
      </c>
      <c r="G80" s="15">
        <v>347</v>
      </c>
      <c r="H80" s="15">
        <v>446</v>
      </c>
      <c r="I80" s="15">
        <v>335</v>
      </c>
      <c r="J80" s="15">
        <v>172</v>
      </c>
      <c r="K80" s="15">
        <v>189</v>
      </c>
      <c r="L80" s="15">
        <v>498</v>
      </c>
      <c r="M80" s="15">
        <v>144</v>
      </c>
      <c r="N80" s="174">
        <f t="shared" si="2"/>
        <v>2599</v>
      </c>
      <c r="O80" s="144">
        <f t="shared" si="3"/>
        <v>63</v>
      </c>
    </row>
    <row r="81" spans="1:37" ht="14.25" x14ac:dyDescent="0.2">
      <c r="A81" s="178">
        <v>2009</v>
      </c>
      <c r="B81" s="15">
        <v>117</v>
      </c>
      <c r="C81" s="15">
        <v>197</v>
      </c>
      <c r="D81" s="15">
        <v>73</v>
      </c>
      <c r="E81" s="15">
        <v>398</v>
      </c>
      <c r="F81" s="15">
        <v>242</v>
      </c>
      <c r="G81" s="15">
        <v>269</v>
      </c>
      <c r="H81" s="15">
        <v>252</v>
      </c>
      <c r="I81" s="15">
        <v>486</v>
      </c>
      <c r="J81" s="15">
        <v>274</v>
      </c>
      <c r="K81" s="15">
        <v>481</v>
      </c>
      <c r="L81" s="15">
        <v>858</v>
      </c>
      <c r="M81" s="15">
        <v>136</v>
      </c>
      <c r="N81" s="174">
        <f t="shared" ref="N81:N91" si="4">IF(COUNT(B81:M81)=12,SUM(B81:M81),"")</f>
        <v>3783</v>
      </c>
      <c r="O81" s="144">
        <f t="shared" si="3"/>
        <v>8</v>
      </c>
    </row>
    <row r="82" spans="1:37" ht="14.25" x14ac:dyDescent="0.2">
      <c r="A82" s="178">
        <v>2010</v>
      </c>
      <c r="B82" s="15">
        <v>43</v>
      </c>
      <c r="C82" s="15">
        <v>126</v>
      </c>
      <c r="D82" s="15">
        <v>83</v>
      </c>
      <c r="E82" s="15">
        <v>204</v>
      </c>
      <c r="F82" s="15">
        <v>184</v>
      </c>
      <c r="G82" s="15">
        <v>411</v>
      </c>
      <c r="H82" s="15">
        <v>322</v>
      </c>
      <c r="I82" s="15">
        <v>489</v>
      </c>
      <c r="J82" s="15">
        <v>151</v>
      </c>
      <c r="K82" s="15">
        <v>391</v>
      </c>
      <c r="L82" s="15">
        <v>784</v>
      </c>
      <c r="M82" s="15">
        <v>1409</v>
      </c>
      <c r="N82" s="174">
        <f t="shared" si="4"/>
        <v>4597</v>
      </c>
      <c r="O82" s="144">
        <f t="shared" si="3"/>
        <v>1</v>
      </c>
    </row>
    <row r="83" spans="1:37" ht="14.25" x14ac:dyDescent="0.2">
      <c r="A83" s="178">
        <v>2011</v>
      </c>
      <c r="B83" s="15">
        <v>227</v>
      </c>
      <c r="C83" s="15">
        <v>92</v>
      </c>
      <c r="D83" s="15">
        <v>115</v>
      </c>
      <c r="E83" s="15">
        <v>169</v>
      </c>
      <c r="F83" s="15">
        <v>176</v>
      </c>
      <c r="G83" s="15">
        <v>500</v>
      </c>
      <c r="H83" s="15">
        <v>320</v>
      </c>
      <c r="I83" s="15">
        <v>241</v>
      </c>
      <c r="J83" s="15">
        <v>296</v>
      </c>
      <c r="K83" s="15">
        <v>198</v>
      </c>
      <c r="L83" s="15">
        <v>528</v>
      </c>
      <c r="M83" s="15">
        <v>412</v>
      </c>
      <c r="N83" s="174">
        <f t="shared" si="4"/>
        <v>3274</v>
      </c>
      <c r="O83" s="144">
        <f t="shared" si="3"/>
        <v>19</v>
      </c>
    </row>
    <row r="84" spans="1:37" ht="14.25" x14ac:dyDescent="0.2">
      <c r="A84" s="178">
        <v>2012</v>
      </c>
      <c r="B84" s="15">
        <v>46</v>
      </c>
      <c r="C84" s="15">
        <v>9</v>
      </c>
      <c r="D84" s="15">
        <v>104</v>
      </c>
      <c r="E84" s="15">
        <v>183</v>
      </c>
      <c r="F84" s="15">
        <v>227</v>
      </c>
      <c r="G84" s="15">
        <v>194</v>
      </c>
      <c r="H84" s="15">
        <v>368</v>
      </c>
      <c r="I84" s="15">
        <v>448</v>
      </c>
      <c r="J84" s="15">
        <v>315</v>
      </c>
      <c r="K84" s="15">
        <v>313</v>
      </c>
      <c r="L84" s="15">
        <v>580</v>
      </c>
      <c r="M84" s="15">
        <v>356</v>
      </c>
      <c r="N84" s="174">
        <f t="shared" si="4"/>
        <v>3143</v>
      </c>
      <c r="O84" s="144">
        <f t="shared" si="3"/>
        <v>26</v>
      </c>
    </row>
    <row r="85" spans="1:37" ht="14.25" x14ac:dyDescent="0.2">
      <c r="A85" s="178">
        <v>2013</v>
      </c>
      <c r="B85" s="15">
        <v>18</v>
      </c>
      <c r="C85" s="15">
        <v>36</v>
      </c>
      <c r="D85" s="15">
        <v>80</v>
      </c>
      <c r="E85" s="15">
        <v>74</v>
      </c>
      <c r="F85" s="15">
        <v>431</v>
      </c>
      <c r="G85" s="15">
        <v>255</v>
      </c>
      <c r="H85" s="15">
        <v>467</v>
      </c>
      <c r="I85" s="15">
        <v>294</v>
      </c>
      <c r="J85" s="15">
        <v>240</v>
      </c>
      <c r="K85" s="15">
        <v>324</v>
      </c>
      <c r="L85" s="15">
        <v>345</v>
      </c>
      <c r="M85" s="15">
        <v>149</v>
      </c>
      <c r="N85" s="174">
        <f t="shared" si="4"/>
        <v>2713</v>
      </c>
      <c r="O85" s="144">
        <f t="shared" si="3"/>
        <v>50</v>
      </c>
    </row>
    <row r="86" spans="1:37" ht="14.25" x14ac:dyDescent="0.2">
      <c r="A86" s="178">
        <v>2014</v>
      </c>
      <c r="B86" s="15">
        <v>42</v>
      </c>
      <c r="C86" s="15">
        <v>15</v>
      </c>
      <c r="D86" s="15">
        <v>18</v>
      </c>
      <c r="E86" s="15">
        <v>151</v>
      </c>
      <c r="F86" s="15">
        <v>331</v>
      </c>
      <c r="G86" s="15">
        <v>151</v>
      </c>
      <c r="H86" s="15">
        <v>161</v>
      </c>
      <c r="I86" s="15">
        <v>302</v>
      </c>
      <c r="J86" s="15">
        <v>318</v>
      </c>
      <c r="K86" s="15">
        <v>219</v>
      </c>
      <c r="L86" s="15">
        <v>284.5</v>
      </c>
      <c r="M86" s="15">
        <v>198</v>
      </c>
      <c r="N86" s="174">
        <f t="shared" si="4"/>
        <v>2190.5</v>
      </c>
      <c r="O86" s="144">
        <f t="shared" si="3"/>
        <v>77</v>
      </c>
    </row>
    <row r="87" spans="1:37" ht="14.25" x14ac:dyDescent="0.2">
      <c r="A87" s="178">
        <v>2015</v>
      </c>
      <c r="B87" s="15">
        <v>46</v>
      </c>
      <c r="C87" s="15">
        <v>65</v>
      </c>
      <c r="D87" s="15">
        <v>70</v>
      </c>
      <c r="E87" s="15">
        <v>140</v>
      </c>
      <c r="F87" s="15">
        <v>177</v>
      </c>
      <c r="G87" s="15">
        <v>184</v>
      </c>
      <c r="H87" s="15">
        <v>205</v>
      </c>
      <c r="I87" s="15">
        <v>152</v>
      </c>
      <c r="J87" s="15">
        <v>392</v>
      </c>
      <c r="K87" s="15">
        <v>235</v>
      </c>
      <c r="L87" s="15">
        <v>421</v>
      </c>
      <c r="M87" s="15">
        <v>40</v>
      </c>
      <c r="N87" s="174">
        <f t="shared" si="4"/>
        <v>2127</v>
      </c>
      <c r="O87" s="144">
        <f t="shared" si="3"/>
        <v>79</v>
      </c>
    </row>
    <row r="88" spans="1:37" ht="14.25" x14ac:dyDescent="0.2">
      <c r="A88" s="138">
        <v>2016</v>
      </c>
      <c r="B88" s="15">
        <v>26</v>
      </c>
      <c r="C88" s="15">
        <v>50</v>
      </c>
      <c r="D88" s="15">
        <v>5</v>
      </c>
      <c r="E88" s="15">
        <v>59</v>
      </c>
      <c r="F88" s="15">
        <v>269</v>
      </c>
      <c r="G88" s="15">
        <v>234</v>
      </c>
      <c r="H88" s="15">
        <v>306</v>
      </c>
      <c r="I88" s="15">
        <v>239</v>
      </c>
      <c r="J88" s="15">
        <v>465</v>
      </c>
      <c r="K88" s="15">
        <v>522</v>
      </c>
      <c r="L88" s="15">
        <v>675</v>
      </c>
      <c r="M88" s="15">
        <v>264</v>
      </c>
      <c r="N88" s="174">
        <f t="shared" si="4"/>
        <v>3114</v>
      </c>
      <c r="O88" s="144">
        <f t="shared" si="3"/>
        <v>30</v>
      </c>
      <c r="AK88"/>
    </row>
    <row r="89" spans="1:37" ht="14.25" x14ac:dyDescent="0.2">
      <c r="A89" s="138">
        <v>2017</v>
      </c>
      <c r="B89" s="3">
        <v>63</v>
      </c>
      <c r="C89" s="3">
        <v>24</v>
      </c>
      <c r="D89" s="3">
        <v>99</v>
      </c>
      <c r="E89" s="3">
        <v>43</v>
      </c>
      <c r="F89" s="3">
        <v>438</v>
      </c>
      <c r="G89" s="3">
        <v>150</v>
      </c>
      <c r="H89" s="3">
        <v>236</v>
      </c>
      <c r="I89" s="3">
        <v>37</v>
      </c>
      <c r="J89" s="3">
        <v>181</v>
      </c>
      <c r="K89" s="3">
        <v>198</v>
      </c>
      <c r="L89" s="15">
        <v>284</v>
      </c>
      <c r="M89" s="15">
        <v>454</v>
      </c>
      <c r="N89" s="174">
        <f t="shared" si="4"/>
        <v>2207</v>
      </c>
      <c r="O89" s="144">
        <f t="shared" si="3"/>
        <v>76</v>
      </c>
      <c r="AK89"/>
    </row>
    <row r="90" spans="1:37" ht="14.25" x14ac:dyDescent="0.2">
      <c r="A90" s="138">
        <v>2018</v>
      </c>
      <c r="B90" s="3">
        <v>316</v>
      </c>
      <c r="C90" s="3">
        <v>28</v>
      </c>
      <c r="D90" s="3">
        <v>30</v>
      </c>
      <c r="E90" s="3">
        <v>58</v>
      </c>
      <c r="F90" s="3">
        <v>91</v>
      </c>
      <c r="G90" s="3">
        <v>516</v>
      </c>
      <c r="H90" s="3">
        <v>276</v>
      </c>
      <c r="I90" s="3">
        <v>185</v>
      </c>
      <c r="J90" s="3">
        <v>341</v>
      </c>
      <c r="K90" s="3">
        <v>437</v>
      </c>
      <c r="L90" s="15">
        <v>375</v>
      </c>
      <c r="M90" s="15">
        <v>25</v>
      </c>
      <c r="N90" s="174">
        <f t="shared" si="4"/>
        <v>2678</v>
      </c>
      <c r="O90" s="144">
        <f t="shared" si="3"/>
        <v>56</v>
      </c>
      <c r="AK90"/>
    </row>
    <row r="91" spans="1:37" ht="14.25" x14ac:dyDescent="0.2">
      <c r="A91" s="138">
        <v>2019</v>
      </c>
      <c r="B91" s="170">
        <v>31</v>
      </c>
      <c r="C91" s="170">
        <v>10</v>
      </c>
      <c r="D91" s="170">
        <v>24</v>
      </c>
      <c r="E91" s="170">
        <v>71</v>
      </c>
      <c r="F91" s="170">
        <v>216</v>
      </c>
      <c r="G91" s="170">
        <v>184</v>
      </c>
      <c r="H91" s="170">
        <v>141</v>
      </c>
      <c r="I91" s="170">
        <v>392</v>
      </c>
      <c r="J91" s="170">
        <v>290</v>
      </c>
      <c r="K91" s="170">
        <v>250</v>
      </c>
      <c r="L91" s="15">
        <v>450</v>
      </c>
      <c r="M91" s="15">
        <v>260</v>
      </c>
      <c r="N91" s="174">
        <f t="shared" si="4"/>
        <v>2319</v>
      </c>
      <c r="O91" s="144">
        <f t="shared" si="3"/>
        <v>73</v>
      </c>
      <c r="AK91"/>
    </row>
    <row r="92" spans="1:37" ht="14.25" x14ac:dyDescent="0.2">
      <c r="A92" s="138">
        <v>2020</v>
      </c>
      <c r="B92" s="3">
        <v>77</v>
      </c>
      <c r="C92" s="3">
        <v>43</v>
      </c>
      <c r="D92" s="3">
        <v>23</v>
      </c>
      <c r="E92" s="3">
        <v>94</v>
      </c>
      <c r="F92" s="3">
        <v>291</v>
      </c>
      <c r="G92" s="3">
        <v>382</v>
      </c>
      <c r="H92" s="3">
        <v>265</v>
      </c>
      <c r="I92" s="3">
        <v>309</v>
      </c>
      <c r="J92" s="3">
        <v>310</v>
      </c>
      <c r="K92" s="3">
        <v>225</v>
      </c>
      <c r="L92" s="15">
        <v>372</v>
      </c>
      <c r="M92" s="15">
        <v>286</v>
      </c>
      <c r="N92" s="174">
        <f t="shared" ref="N92" si="5">IF(COUNT(B92:M92)=12,SUM(B92:M92),"")</f>
        <v>2677</v>
      </c>
      <c r="O92" s="144">
        <f t="shared" ref="O92" si="6">RANK(N92,N$5:N$99,0)</f>
        <v>57</v>
      </c>
      <c r="AK92"/>
    </row>
    <row r="93" spans="1:37" ht="14.25" x14ac:dyDescent="0.2">
      <c r="A93" s="138">
        <v>2021</v>
      </c>
      <c r="B93" s="3">
        <v>122</v>
      </c>
      <c r="C93" s="3">
        <v>25</v>
      </c>
      <c r="D93" s="3">
        <v>115</v>
      </c>
      <c r="E93" s="3">
        <v>217</v>
      </c>
      <c r="F93" s="3">
        <v>487</v>
      </c>
      <c r="G93" s="3">
        <v>222</v>
      </c>
      <c r="H93" s="3">
        <v>298</v>
      </c>
      <c r="I93" s="3">
        <v>386</v>
      </c>
      <c r="J93" s="3">
        <v>205</v>
      </c>
      <c r="K93" s="3">
        <v>266</v>
      </c>
      <c r="L93" s="3">
        <v>487</v>
      </c>
      <c r="M93" s="3">
        <v>145</v>
      </c>
      <c r="N93" s="174">
        <f t="shared" ref="N93" si="7">IF(COUNT(B93:M93)=12,SUM(B93:M93),"")</f>
        <v>2975</v>
      </c>
      <c r="O93" s="144">
        <f t="shared" ref="O93" si="8">RANK(N93,N$5:N$99,0)</f>
        <v>40</v>
      </c>
      <c r="AK93"/>
    </row>
    <row r="94" spans="1:37" ht="14.25" x14ac:dyDescent="0.2">
      <c r="A94" s="138">
        <v>2022</v>
      </c>
      <c r="B94" s="3">
        <v>64</v>
      </c>
      <c r="C94" s="3">
        <v>67</v>
      </c>
      <c r="D94" s="3">
        <v>168</v>
      </c>
      <c r="E94" s="3">
        <v>288</v>
      </c>
      <c r="F94" s="3">
        <v>217</v>
      </c>
      <c r="G94" s="3">
        <v>345</v>
      </c>
      <c r="H94" s="3">
        <v>447</v>
      </c>
      <c r="I94" s="3">
        <v>280</v>
      </c>
      <c r="J94" s="3">
        <v>252</v>
      </c>
      <c r="K94" s="3">
        <v>272</v>
      </c>
      <c r="L94" s="3">
        <v>422</v>
      </c>
      <c r="M94" s="3">
        <v>124</v>
      </c>
      <c r="N94" s="174">
        <f t="shared" ref="N94:N95" si="9">IF(COUNT(B94:M94)=12,SUM(B94:M94),"")</f>
        <v>2946</v>
      </c>
      <c r="O94" s="144">
        <f t="shared" ref="O94:O95" si="10">RANK(N94,N$5:N$99,0)</f>
        <v>41</v>
      </c>
      <c r="AK94"/>
    </row>
    <row r="95" spans="1:37" ht="14.25" x14ac:dyDescent="0.2">
      <c r="A95" s="138">
        <v>2023</v>
      </c>
      <c r="B95" s="3">
        <v>76</v>
      </c>
      <c r="C95" s="3">
        <v>53</v>
      </c>
      <c r="D95" s="3">
        <v>25</v>
      </c>
      <c r="E95" s="3">
        <v>32</v>
      </c>
      <c r="F95" s="3">
        <v>234</v>
      </c>
      <c r="G95" s="3">
        <v>266</v>
      </c>
      <c r="H95" s="3">
        <v>242</v>
      </c>
      <c r="I95" s="3">
        <v>443</v>
      </c>
      <c r="J95" s="3">
        <v>350</v>
      </c>
      <c r="K95" s="3">
        <v>247</v>
      </c>
      <c r="L95" s="3">
        <v>337</v>
      </c>
      <c r="M95" s="3">
        <v>84</v>
      </c>
      <c r="N95" s="174">
        <f t="shared" si="9"/>
        <v>2389</v>
      </c>
      <c r="O95" s="144">
        <f t="shared" si="10"/>
        <v>72</v>
      </c>
      <c r="AK95"/>
    </row>
    <row r="96" spans="1:37" ht="14.25" x14ac:dyDescent="0.2">
      <c r="A96" s="138">
        <v>2024</v>
      </c>
      <c r="B96" s="3"/>
      <c r="C96" s="3"/>
      <c r="D96" s="3"/>
      <c r="E96" s="3"/>
      <c r="F96" s="3"/>
      <c r="G96" s="3"/>
      <c r="H96" s="3"/>
      <c r="I96" s="3"/>
      <c r="J96" s="3"/>
      <c r="K96" s="3"/>
      <c r="L96" s="15"/>
      <c r="M96" s="15"/>
      <c r="N96" s="174"/>
      <c r="O96" s="144"/>
      <c r="AK96"/>
    </row>
    <row r="97" spans="1:37" ht="14.25" x14ac:dyDescent="0.2">
      <c r="A97" s="138">
        <v>2025</v>
      </c>
      <c r="B97" s="3"/>
      <c r="C97" s="3"/>
      <c r="D97" s="3"/>
      <c r="E97" s="3"/>
      <c r="F97" s="3"/>
      <c r="G97" s="3"/>
      <c r="H97" s="3"/>
      <c r="I97" s="3"/>
      <c r="J97" s="3"/>
      <c r="K97" s="3"/>
      <c r="L97" s="15"/>
      <c r="M97" s="15"/>
      <c r="N97" s="174"/>
      <c r="O97" s="144"/>
      <c r="AK97"/>
    </row>
    <row r="98" spans="1:37" ht="14.25" x14ac:dyDescent="0.2">
      <c r="A98" s="138">
        <v>2026</v>
      </c>
      <c r="B98" s="3"/>
      <c r="C98" s="3"/>
      <c r="D98" s="3"/>
      <c r="E98" s="3"/>
      <c r="F98" s="3"/>
      <c r="G98" s="3"/>
      <c r="H98" s="3"/>
      <c r="I98" s="3"/>
      <c r="J98" s="3"/>
      <c r="K98" s="3"/>
      <c r="L98" s="15"/>
      <c r="M98" s="15"/>
      <c r="N98" s="174"/>
      <c r="O98" s="144"/>
      <c r="AK98"/>
    </row>
    <row r="99" spans="1:37" ht="13.5" thickBot="1" x14ac:dyDescent="0.25">
      <c r="A99" s="184"/>
      <c r="B99" s="98"/>
      <c r="C99" s="98"/>
      <c r="D99" s="98"/>
      <c r="E99" s="98"/>
      <c r="F99" s="98"/>
      <c r="G99" s="15"/>
      <c r="H99" s="15"/>
      <c r="I99" s="15"/>
      <c r="J99" s="15"/>
      <c r="K99" s="15"/>
      <c r="L99" s="15"/>
      <c r="M99" s="15"/>
      <c r="N99" s="175"/>
    </row>
    <row r="100" spans="1:37" x14ac:dyDescent="0.2">
      <c r="A100" s="147" t="s">
        <v>603</v>
      </c>
      <c r="B100" s="105">
        <f>AVERAGE(B5:B99)</f>
        <v>94.79712643678161</v>
      </c>
      <c r="C100" s="105">
        <f>AVERAGE(C5:C99)</f>
        <v>51.350568181818169</v>
      </c>
      <c r="D100" s="105">
        <f t="shared" ref="D100:N100" si="11">AVERAGE(D5:D99)</f>
        <v>51.3065</v>
      </c>
      <c r="E100" s="105">
        <f t="shared" si="11"/>
        <v>157.3010909090909</v>
      </c>
      <c r="F100" s="105">
        <f t="shared" si="11"/>
        <v>314.41064338620686</v>
      </c>
      <c r="G100" s="105">
        <f t="shared" si="11"/>
        <v>316.21492934651167</v>
      </c>
      <c r="H100" s="105">
        <f t="shared" si="11"/>
        <v>310.77716279069762</v>
      </c>
      <c r="I100" s="105">
        <f t="shared" si="11"/>
        <v>321.07818152954542</v>
      </c>
      <c r="J100" s="105">
        <f t="shared" si="11"/>
        <v>290.79730232558137</v>
      </c>
      <c r="K100" s="105">
        <f t="shared" si="11"/>
        <v>331.98649971136359</v>
      </c>
      <c r="L100" s="105">
        <f t="shared" si="11"/>
        <v>412.24400000000026</v>
      </c>
      <c r="M100" s="105">
        <f t="shared" si="11"/>
        <v>285.89676375955065</v>
      </c>
      <c r="N100" s="105">
        <f t="shared" si="11"/>
        <v>2947.6921169309521</v>
      </c>
    </row>
    <row r="101" spans="1:37" x14ac:dyDescent="0.2">
      <c r="A101" s="148" t="s">
        <v>604</v>
      </c>
      <c r="B101" s="3">
        <f>STDEV(B5:B99)</f>
        <v>92.484520924692447</v>
      </c>
      <c r="C101" s="3">
        <f>STDEV(C5:C99)</f>
        <v>44.934286705615179</v>
      </c>
      <c r="D101" s="3">
        <f t="shared" ref="D101:N101" si="12">STDEV(D5:D99)</f>
        <v>40.026583695362262</v>
      </c>
      <c r="E101" s="3">
        <f t="shared" si="12"/>
        <v>127.94518443904434</v>
      </c>
      <c r="F101" s="3">
        <f t="shared" si="12"/>
        <v>116.1717863203784</v>
      </c>
      <c r="G101" s="3">
        <f t="shared" si="12"/>
        <v>108.76551283662688</v>
      </c>
      <c r="H101" s="3">
        <f t="shared" si="12"/>
        <v>112.18431880249265</v>
      </c>
      <c r="I101" s="3">
        <f t="shared" si="12"/>
        <v>87.663138950062049</v>
      </c>
      <c r="J101" s="3">
        <f t="shared" si="12"/>
        <v>84.315125280415458</v>
      </c>
      <c r="K101" s="3">
        <f t="shared" si="12"/>
        <v>112.8183040504768</v>
      </c>
      <c r="L101" s="3">
        <f t="shared" si="12"/>
        <v>196.09352677935058</v>
      </c>
      <c r="M101" s="3">
        <f t="shared" si="12"/>
        <v>227.03592370091735</v>
      </c>
      <c r="N101" s="114">
        <f t="shared" si="12"/>
        <v>570.49278545691459</v>
      </c>
    </row>
    <row r="102" spans="1:37" x14ac:dyDescent="0.2">
      <c r="A102" s="148" t="s">
        <v>605</v>
      </c>
      <c r="B102" s="3">
        <f>B101/B100*100</f>
        <v>97.560468762065909</v>
      </c>
      <c r="C102" s="3">
        <f>C101/C100*100</f>
        <v>87.504945508130092</v>
      </c>
      <c r="D102" s="3">
        <f t="shared" ref="D102:N102" si="13">D101/D100*100</f>
        <v>78.014644724084206</v>
      </c>
      <c r="E102" s="3">
        <f t="shared" si="13"/>
        <v>81.337760405608222</v>
      </c>
      <c r="F102" s="3">
        <f t="shared" si="13"/>
        <v>36.949062878154095</v>
      </c>
      <c r="G102" s="3">
        <f t="shared" si="13"/>
        <v>34.396071387711267</v>
      </c>
      <c r="H102" s="3">
        <f t="shared" si="13"/>
        <v>36.09799310705678</v>
      </c>
      <c r="I102" s="3">
        <f t="shared" si="13"/>
        <v>27.302739330481518</v>
      </c>
      <c r="J102" s="3">
        <f t="shared" si="13"/>
        <v>28.994466113036658</v>
      </c>
      <c r="K102" s="3">
        <f t="shared" si="13"/>
        <v>33.982798742889706</v>
      </c>
      <c r="L102" s="3">
        <f t="shared" si="13"/>
        <v>47.567345256535077</v>
      </c>
      <c r="M102" s="3">
        <f t="shared" si="13"/>
        <v>79.411855075023738</v>
      </c>
      <c r="N102" s="114">
        <f t="shared" si="13"/>
        <v>19.353879673528944</v>
      </c>
    </row>
    <row r="103" spans="1:37" x14ac:dyDescent="0.2">
      <c r="A103" s="148" t="s">
        <v>606</v>
      </c>
      <c r="B103" s="3">
        <f>MIN(B5:B99)</f>
        <v>11.43</v>
      </c>
      <c r="C103" s="3">
        <f>MIN(C5:C99)</f>
        <v>5.08</v>
      </c>
      <c r="D103" s="3">
        <f t="shared" ref="D103:N103" si="14">MIN(D5:D99)</f>
        <v>2.54</v>
      </c>
      <c r="E103" s="3">
        <f t="shared" si="14"/>
        <v>8.89</v>
      </c>
      <c r="F103" s="3">
        <f t="shared" si="14"/>
        <v>86.36</v>
      </c>
      <c r="G103" s="3">
        <f t="shared" si="14"/>
        <v>77.47</v>
      </c>
      <c r="H103" s="3">
        <f t="shared" si="14"/>
        <v>92.456000000000003</v>
      </c>
      <c r="I103" s="3">
        <f t="shared" si="14"/>
        <v>37</v>
      </c>
      <c r="J103" s="3">
        <f t="shared" si="14"/>
        <v>121.92000000000004</v>
      </c>
      <c r="K103" s="3">
        <f t="shared" si="14"/>
        <v>129.54000000000002</v>
      </c>
      <c r="L103" s="3">
        <f t="shared" si="14"/>
        <v>76.2</v>
      </c>
      <c r="M103" s="3">
        <f t="shared" si="14"/>
        <v>10.16</v>
      </c>
      <c r="N103" s="114">
        <f t="shared" si="14"/>
        <v>1894.8400000000001</v>
      </c>
    </row>
    <row r="104" spans="1:37" x14ac:dyDescent="0.2">
      <c r="A104" s="148" t="s">
        <v>607</v>
      </c>
      <c r="B104" s="15">
        <f>MAX(B5:B99)</f>
        <v>477.5200000000001</v>
      </c>
      <c r="C104" s="15">
        <f>MAX(C5:C99)</f>
        <v>301.49799999999999</v>
      </c>
      <c r="D104" s="15">
        <f t="shared" ref="D104:N104" si="15">MAX(D5:D99)</f>
        <v>205.74</v>
      </c>
      <c r="E104" s="15">
        <f t="shared" si="15"/>
        <v>759.46</v>
      </c>
      <c r="F104" s="15">
        <f t="shared" si="15"/>
        <v>657.60599999999999</v>
      </c>
      <c r="G104" s="15">
        <f t="shared" si="15"/>
        <v>599.69399999999996</v>
      </c>
      <c r="H104" s="15">
        <f t="shared" si="15"/>
        <v>554</v>
      </c>
      <c r="I104" s="15">
        <f t="shared" si="15"/>
        <v>489</v>
      </c>
      <c r="J104" s="15">
        <f t="shared" si="15"/>
        <v>607.06000000000006</v>
      </c>
      <c r="K104" s="15">
        <f t="shared" si="15"/>
        <v>662.94</v>
      </c>
      <c r="L104" s="15">
        <f t="shared" si="15"/>
        <v>1379.7280000000001</v>
      </c>
      <c r="M104" s="15">
        <f t="shared" si="15"/>
        <v>1409</v>
      </c>
      <c r="N104" s="164">
        <f t="shared" si="15"/>
        <v>4597</v>
      </c>
    </row>
    <row r="105" spans="1:37" x14ac:dyDescent="0.2">
      <c r="A105" s="148" t="s">
        <v>608</v>
      </c>
      <c r="B105" s="15">
        <f>QUARTILE(B5:B99,1)</f>
        <v>40.64</v>
      </c>
      <c r="C105" s="15">
        <f>QUARTILE(C5:C99,1)</f>
        <v>23.9055</v>
      </c>
      <c r="D105" s="15">
        <f t="shared" ref="D105:N105" si="16">QUARTILE(D5:D99,1)</f>
        <v>22.5425</v>
      </c>
      <c r="E105" s="15">
        <f t="shared" si="16"/>
        <v>58.75</v>
      </c>
      <c r="F105" s="15">
        <f t="shared" si="16"/>
        <v>234.09399999999999</v>
      </c>
      <c r="G105" s="15">
        <f t="shared" si="16"/>
        <v>234.55500000000001</v>
      </c>
      <c r="H105" s="15">
        <f t="shared" si="16"/>
        <v>236.79150634999999</v>
      </c>
      <c r="I105" s="15">
        <f t="shared" si="16"/>
        <v>269.875</v>
      </c>
      <c r="J105" s="15">
        <f t="shared" si="16"/>
        <v>241.61750000000004</v>
      </c>
      <c r="K105" s="15">
        <f t="shared" si="16"/>
        <v>249.25</v>
      </c>
      <c r="L105" s="15">
        <f t="shared" si="16"/>
        <v>298.06899999999996</v>
      </c>
      <c r="M105" s="15">
        <f t="shared" si="16"/>
        <v>132.08000000000004</v>
      </c>
      <c r="N105" s="164">
        <f t="shared" si="16"/>
        <v>2598.855</v>
      </c>
    </row>
    <row r="106" spans="1:37" x14ac:dyDescent="0.2">
      <c r="A106" s="148" t="s">
        <v>609</v>
      </c>
      <c r="B106" s="15">
        <f>QUARTILE(B5:B99,2)</f>
        <v>60.959999999999994</v>
      </c>
      <c r="C106" s="15">
        <f>QUARTILE(C5:C99,2)</f>
        <v>40.131999999999998</v>
      </c>
      <c r="D106" s="15">
        <f t="shared" ref="D106:N106" si="17">QUARTILE(D5:D99,2)</f>
        <v>38.099999999999994</v>
      </c>
      <c r="E106" s="15">
        <f t="shared" si="17"/>
        <v>129.79399999999998</v>
      </c>
      <c r="F106" s="15">
        <f t="shared" si="17"/>
        <v>317.75400000000002</v>
      </c>
      <c r="G106" s="15">
        <f t="shared" si="17"/>
        <v>304.41899999999998</v>
      </c>
      <c r="H106" s="15">
        <f t="shared" si="17"/>
        <v>296.57400000000001</v>
      </c>
      <c r="I106" s="15">
        <f t="shared" si="17"/>
        <v>330.07299999999998</v>
      </c>
      <c r="J106" s="15">
        <f t="shared" si="17"/>
        <v>280.16200000000003</v>
      </c>
      <c r="K106" s="15">
        <f t="shared" si="17"/>
        <v>312.71000000000004</v>
      </c>
      <c r="L106" s="15">
        <f t="shared" si="17"/>
        <v>374.19000000000005</v>
      </c>
      <c r="M106" s="15">
        <f t="shared" si="17"/>
        <v>243.83999999999997</v>
      </c>
      <c r="N106" s="164">
        <f t="shared" si="17"/>
        <v>2929.7629999999999</v>
      </c>
    </row>
    <row r="107" spans="1:37" x14ac:dyDescent="0.2">
      <c r="A107" s="148" t="s">
        <v>610</v>
      </c>
      <c r="B107" s="15">
        <f>QUARTILE(B5:B99,3)</f>
        <v>112.09399999999999</v>
      </c>
      <c r="C107" s="15">
        <f>QUARTILE(C5:C99,3)</f>
        <v>65.849500000000006</v>
      </c>
      <c r="D107" s="15">
        <f t="shared" ref="D107:N107" si="18">QUARTILE(D5:D99,3)</f>
        <v>73.469500000000011</v>
      </c>
      <c r="E107" s="15">
        <f t="shared" si="18"/>
        <v>227.32999999999998</v>
      </c>
      <c r="F107" s="15">
        <f t="shared" si="18"/>
        <v>382.2700000000001</v>
      </c>
      <c r="G107" s="15">
        <f t="shared" si="18"/>
        <v>402.971</v>
      </c>
      <c r="H107" s="15">
        <f t="shared" si="18"/>
        <v>398.46249999999998</v>
      </c>
      <c r="I107" s="15">
        <f t="shared" si="18"/>
        <v>386.02</v>
      </c>
      <c r="J107" s="15">
        <f t="shared" si="18"/>
        <v>331.40650000000005</v>
      </c>
      <c r="K107" s="15">
        <f t="shared" si="18"/>
        <v>394.33500000000009</v>
      </c>
      <c r="L107" s="15">
        <f t="shared" si="18"/>
        <v>486.02699999999999</v>
      </c>
      <c r="M107" s="15">
        <f t="shared" si="18"/>
        <v>387.35</v>
      </c>
      <c r="N107" s="164">
        <f t="shared" si="18"/>
        <v>3207.8294999999998</v>
      </c>
    </row>
    <row r="108" spans="1:37" x14ac:dyDescent="0.2">
      <c r="A108" s="148" t="s">
        <v>611</v>
      </c>
      <c r="B108" s="10">
        <f>RANK(B95,B5:B99,0)</f>
        <v>35</v>
      </c>
      <c r="C108" s="10">
        <f t="shared" ref="C108:N108" si="19">RANK(C95,C5:C99,0)</f>
        <v>32</v>
      </c>
      <c r="D108" s="10">
        <f t="shared" si="19"/>
        <v>58</v>
      </c>
      <c r="E108" s="10">
        <f t="shared" si="19"/>
        <v>83</v>
      </c>
      <c r="F108" s="10">
        <f t="shared" si="19"/>
        <v>66</v>
      </c>
      <c r="G108" s="10">
        <f t="shared" si="19"/>
        <v>54</v>
      </c>
      <c r="H108" s="10">
        <f t="shared" si="19"/>
        <v>62</v>
      </c>
      <c r="I108" s="10">
        <f t="shared" si="19"/>
        <v>8</v>
      </c>
      <c r="J108" s="10">
        <f t="shared" si="19"/>
        <v>18</v>
      </c>
      <c r="K108" s="10">
        <f t="shared" si="19"/>
        <v>67</v>
      </c>
      <c r="L108" s="10">
        <f t="shared" si="19"/>
        <v>56</v>
      </c>
      <c r="M108" s="10">
        <f t="shared" si="19"/>
        <v>77</v>
      </c>
      <c r="N108" s="142">
        <f t="shared" si="19"/>
        <v>72</v>
      </c>
    </row>
    <row r="109" spans="1:37" x14ac:dyDescent="0.2">
      <c r="A109" s="148" t="s">
        <v>612</v>
      </c>
      <c r="B109" s="10">
        <f>COUNT(B5:B99)</f>
        <v>87</v>
      </c>
      <c r="C109" s="10">
        <f>COUNT(C5:C99)</f>
        <v>88</v>
      </c>
      <c r="D109" s="10">
        <f t="shared" ref="D109:N109" si="20">COUNT(D5:D99)</f>
        <v>88</v>
      </c>
      <c r="E109" s="10">
        <f t="shared" si="20"/>
        <v>88</v>
      </c>
      <c r="F109" s="10">
        <f t="shared" si="20"/>
        <v>87</v>
      </c>
      <c r="G109" s="10">
        <f t="shared" si="20"/>
        <v>86</v>
      </c>
      <c r="H109" s="10">
        <f t="shared" si="20"/>
        <v>86</v>
      </c>
      <c r="I109" s="10">
        <f t="shared" si="20"/>
        <v>88</v>
      </c>
      <c r="J109" s="10">
        <f t="shared" si="20"/>
        <v>86</v>
      </c>
      <c r="K109" s="10">
        <f t="shared" si="20"/>
        <v>88</v>
      </c>
      <c r="L109" s="10">
        <f t="shared" si="20"/>
        <v>90</v>
      </c>
      <c r="M109" s="10">
        <f t="shared" si="20"/>
        <v>89</v>
      </c>
      <c r="N109" s="142">
        <f t="shared" si="20"/>
        <v>84</v>
      </c>
    </row>
    <row r="110" spans="1:37" x14ac:dyDescent="0.2">
      <c r="A110" s="148" t="s">
        <v>614</v>
      </c>
      <c r="B110" s="15">
        <f>B95</f>
        <v>76</v>
      </c>
      <c r="C110" s="15">
        <f>B110+C95</f>
        <v>129</v>
      </c>
      <c r="D110" s="15">
        <f t="shared" ref="D110:M110" si="21">C110+D95</f>
        <v>154</v>
      </c>
      <c r="E110" s="15">
        <f t="shared" si="21"/>
        <v>186</v>
      </c>
      <c r="F110" s="15">
        <f t="shared" si="21"/>
        <v>420</v>
      </c>
      <c r="G110" s="15">
        <f t="shared" si="21"/>
        <v>686</v>
      </c>
      <c r="H110" s="15">
        <f t="shared" si="21"/>
        <v>928</v>
      </c>
      <c r="I110" s="15">
        <f t="shared" si="21"/>
        <v>1371</v>
      </c>
      <c r="J110" s="15">
        <f t="shared" si="21"/>
        <v>1721</v>
      </c>
      <c r="K110" s="15">
        <f t="shared" si="21"/>
        <v>1968</v>
      </c>
      <c r="L110" s="15">
        <f t="shared" si="21"/>
        <v>2305</v>
      </c>
      <c r="M110" s="15">
        <f t="shared" si="21"/>
        <v>2389</v>
      </c>
      <c r="N110" s="10"/>
    </row>
    <row r="111" spans="1:37" x14ac:dyDescent="0.2">
      <c r="A111" s="148" t="s">
        <v>613</v>
      </c>
      <c r="B111" s="15">
        <f>B100</f>
        <v>94.79712643678161</v>
      </c>
      <c r="C111" s="15">
        <f>B111+C100</f>
        <v>146.14769461859979</v>
      </c>
      <c r="D111" s="15">
        <f t="shared" ref="D111:M111" si="22">C111+D100</f>
        <v>197.45419461859979</v>
      </c>
      <c r="E111" s="15">
        <f t="shared" si="22"/>
        <v>354.75528552769072</v>
      </c>
      <c r="F111" s="15">
        <f t="shared" si="22"/>
        <v>669.16592891389757</v>
      </c>
      <c r="G111" s="15">
        <f t="shared" si="22"/>
        <v>985.38085826040924</v>
      </c>
      <c r="H111" s="15">
        <f t="shared" si="22"/>
        <v>1296.158021051107</v>
      </c>
      <c r="I111" s="15">
        <f t="shared" si="22"/>
        <v>1617.2362025806524</v>
      </c>
      <c r="J111" s="15">
        <f t="shared" si="22"/>
        <v>1908.0335049062337</v>
      </c>
      <c r="K111" s="15">
        <f t="shared" si="22"/>
        <v>2240.0200046175974</v>
      </c>
      <c r="L111" s="15">
        <f t="shared" si="22"/>
        <v>2652.2640046175975</v>
      </c>
      <c r="M111" s="15">
        <f t="shared" si="22"/>
        <v>2938.1607683771481</v>
      </c>
      <c r="N111" s="10"/>
    </row>
    <row r="112" spans="1:37" x14ac:dyDescent="0.2">
      <c r="B112" s="4"/>
      <c r="C112" s="4"/>
      <c r="D112" s="4"/>
      <c r="E112" s="4"/>
      <c r="F112" s="4"/>
      <c r="G112" s="4"/>
      <c r="H112" s="4"/>
      <c r="I112" s="4"/>
      <c r="J112" s="4"/>
      <c r="K112" s="4"/>
      <c r="L112" s="4"/>
      <c r="M112" s="4"/>
      <c r="N112" s="169"/>
    </row>
    <row r="113" spans="2:14" x14ac:dyDescent="0.2">
      <c r="B113" s="4"/>
      <c r="C113" s="4"/>
      <c r="D113" s="4"/>
      <c r="E113" s="4"/>
      <c r="F113" s="4"/>
      <c r="G113" s="4"/>
      <c r="H113" s="4"/>
      <c r="I113" s="4"/>
      <c r="J113" s="4"/>
      <c r="K113" s="4"/>
      <c r="L113" s="4"/>
      <c r="M113" s="4"/>
      <c r="N113" s="169"/>
    </row>
    <row r="114" spans="2:14" x14ac:dyDescent="0.2">
      <c r="B114" s="4"/>
      <c r="C114" s="4"/>
      <c r="D114" s="4"/>
      <c r="E114" s="4"/>
      <c r="F114" s="4"/>
      <c r="G114" s="4"/>
      <c r="H114" s="4"/>
      <c r="I114" s="4"/>
      <c r="J114" s="4"/>
      <c r="K114" s="4"/>
      <c r="L114" s="4"/>
      <c r="M114" s="4"/>
      <c r="N114" s="169"/>
    </row>
    <row r="115" spans="2:14" x14ac:dyDescent="0.2">
      <c r="B115" s="4"/>
      <c r="C115" s="4"/>
      <c r="D115" s="4"/>
      <c r="E115" s="4"/>
      <c r="F115" s="4"/>
      <c r="G115" s="4"/>
      <c r="H115" s="4"/>
      <c r="I115" s="4"/>
      <c r="J115" s="4"/>
      <c r="K115" s="4"/>
      <c r="L115" s="4"/>
      <c r="M115" s="4"/>
      <c r="N115" s="169"/>
    </row>
    <row r="116" spans="2:14" x14ac:dyDescent="0.2">
      <c r="B116" s="4"/>
      <c r="C116" s="4"/>
      <c r="D116" s="4"/>
      <c r="E116" s="4"/>
      <c r="F116" s="4"/>
      <c r="G116" s="4"/>
      <c r="H116" s="4"/>
      <c r="I116" s="4"/>
      <c r="J116" s="4"/>
      <c r="K116" s="4"/>
      <c r="L116" s="4"/>
      <c r="M116" s="4"/>
      <c r="N116" s="169"/>
    </row>
    <row r="117" spans="2:14" x14ac:dyDescent="0.2">
      <c r="B117" s="3"/>
      <c r="C117" s="3"/>
      <c r="D117" s="3"/>
      <c r="E117" s="3"/>
      <c r="F117" s="3"/>
      <c r="G117" s="3"/>
      <c r="H117" s="3"/>
      <c r="I117" s="3"/>
      <c r="J117" s="3"/>
      <c r="K117" s="3"/>
      <c r="L117" s="3"/>
      <c r="M117" s="3"/>
      <c r="N117" s="169"/>
    </row>
    <row r="118" spans="2:14" x14ac:dyDescent="0.2">
      <c r="B118" s="3"/>
      <c r="C118" s="3"/>
      <c r="D118" s="3"/>
      <c r="E118" s="3"/>
      <c r="F118" s="3"/>
      <c r="G118" s="3"/>
      <c r="H118" s="3"/>
      <c r="I118" s="3"/>
      <c r="J118" s="3"/>
      <c r="K118" s="3"/>
      <c r="L118" s="3"/>
      <c r="M118" s="3"/>
      <c r="N118" s="169"/>
    </row>
    <row r="119" spans="2:14" x14ac:dyDescent="0.2">
      <c r="B119" s="3"/>
      <c r="C119" s="3"/>
      <c r="D119" s="3"/>
      <c r="E119" s="3"/>
      <c r="F119" s="3"/>
      <c r="G119" s="3"/>
      <c r="H119" s="3"/>
      <c r="I119" s="3"/>
      <c r="J119" s="3"/>
      <c r="K119" s="3"/>
      <c r="L119" s="3"/>
      <c r="M119" s="3"/>
      <c r="N119" s="169"/>
    </row>
    <row r="120" spans="2:14" x14ac:dyDescent="0.2">
      <c r="B120" s="3"/>
      <c r="C120" s="3"/>
      <c r="D120" s="3"/>
      <c r="E120" s="3"/>
      <c r="F120" s="3"/>
      <c r="G120" s="3"/>
      <c r="H120" s="3"/>
      <c r="I120" s="3"/>
      <c r="J120" s="3"/>
      <c r="K120" s="3"/>
      <c r="L120" s="3"/>
      <c r="M120" s="3"/>
      <c r="N120" s="169"/>
    </row>
    <row r="121" spans="2:14" x14ac:dyDescent="0.2">
      <c r="B121" s="3"/>
      <c r="C121" s="3"/>
      <c r="D121" s="3"/>
      <c r="E121" s="3"/>
      <c r="F121" s="3"/>
      <c r="G121" s="3"/>
      <c r="H121" s="3"/>
      <c r="I121" s="3"/>
      <c r="J121" s="3"/>
      <c r="K121" s="3"/>
      <c r="L121" s="3"/>
      <c r="M121" s="3"/>
      <c r="N121" s="169"/>
    </row>
    <row r="122" spans="2:14" x14ac:dyDescent="0.2">
      <c r="B122" s="3"/>
      <c r="C122" s="3"/>
      <c r="D122" s="3"/>
      <c r="E122" s="3"/>
      <c r="F122" s="3"/>
      <c r="G122" s="3"/>
      <c r="H122" s="3"/>
      <c r="I122" s="3"/>
      <c r="J122" s="3"/>
      <c r="K122" s="3"/>
      <c r="L122" s="3"/>
      <c r="M122" s="3"/>
      <c r="N122" s="169"/>
    </row>
    <row r="123" spans="2:14" x14ac:dyDescent="0.2">
      <c r="B123" s="3"/>
      <c r="C123" s="3"/>
      <c r="D123" s="3"/>
      <c r="E123" s="3"/>
      <c r="F123" s="3"/>
      <c r="G123" s="3"/>
      <c r="H123" s="3"/>
      <c r="I123" s="3"/>
      <c r="J123" s="3"/>
      <c r="K123" s="3"/>
      <c r="L123" s="3"/>
      <c r="M123" s="3"/>
      <c r="N123" s="169"/>
    </row>
  </sheetData>
  <customSheetViews>
    <customSheetView guid="{5162BB63-DB3B-11D3-AA0A-00104B61DA78}" showRuler="0">
      <pane xSplit="1" ySplit="4" topLeftCell="B97" activePane="bottomRight" state="frozen"/>
      <selection pane="bottomRight" activeCell="N84" sqref="N84"/>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F99">
    <cfRule type="top10" dxfId="567" priority="97" bottom="1" rank="1"/>
    <cfRule type="top10" dxfId="566" priority="98" rank="1"/>
  </conditionalFormatting>
  <conditionalFormatting sqref="B5:B98">
    <cfRule type="top10" dxfId="565" priority="129" bottom="1" rank="1"/>
    <cfRule type="top10" dxfId="564" priority="130" rank="1"/>
  </conditionalFormatting>
  <conditionalFormatting sqref="C5:C98">
    <cfRule type="top10" dxfId="563" priority="25" bottom="1" rank="1"/>
    <cfRule type="top10" dxfId="562" priority="26" rank="1"/>
  </conditionalFormatting>
  <conditionalFormatting sqref="D5:D98">
    <cfRule type="top10" dxfId="561" priority="23" bottom="1" rank="1"/>
    <cfRule type="top10" dxfId="560" priority="24" rank="1"/>
  </conditionalFormatting>
  <conditionalFormatting sqref="E5:E98">
    <cfRule type="top10" dxfId="559" priority="21" bottom="1" rank="1"/>
    <cfRule type="top10" dxfId="558" priority="22" rank="1"/>
  </conditionalFormatting>
  <conditionalFormatting sqref="F5:F98">
    <cfRule type="top10" dxfId="557" priority="19" bottom="1" rank="1"/>
    <cfRule type="top10" dxfId="556" priority="20" rank="1"/>
  </conditionalFormatting>
  <conditionalFormatting sqref="G5:G99">
    <cfRule type="top10" dxfId="555" priority="17" bottom="1" rank="1"/>
    <cfRule type="top10" dxfId="554" priority="18" rank="1"/>
  </conditionalFormatting>
  <conditionalFormatting sqref="H5:H99">
    <cfRule type="top10" dxfId="553" priority="15" bottom="1" rank="1"/>
    <cfRule type="top10" dxfId="552" priority="16" rank="1"/>
  </conditionalFormatting>
  <conditionalFormatting sqref="I5:I99">
    <cfRule type="top10" dxfId="551" priority="13" bottom="1" rank="1"/>
    <cfRule type="top10" dxfId="550" priority="14" rank="1"/>
  </conditionalFormatting>
  <conditionalFormatting sqref="J5:J99">
    <cfRule type="top10" dxfId="549" priority="11" bottom="1" rank="1"/>
    <cfRule type="top10" dxfId="548" priority="12" rank="1"/>
  </conditionalFormatting>
  <conditionalFormatting sqref="K5:K99">
    <cfRule type="top10" dxfId="547" priority="9" bottom="1" rank="1"/>
    <cfRule type="top10" dxfId="546" priority="10" rank="1"/>
  </conditionalFormatting>
  <conditionalFormatting sqref="L5:L99">
    <cfRule type="top10" dxfId="545" priority="7" bottom="1" rank="1"/>
    <cfRule type="top10" dxfId="544" priority="8" rank="1"/>
  </conditionalFormatting>
  <conditionalFormatting sqref="M5:M99">
    <cfRule type="top10" dxfId="543" priority="5" bottom="1" rank="1"/>
    <cfRule type="top10" dxfId="542" priority="6" rank="1"/>
  </conditionalFormatting>
  <conditionalFormatting sqref="N5:N99">
    <cfRule type="top10" dxfId="541" priority="3" bottom="1" rank="1"/>
    <cfRule type="top10" dxfId="540" priority="4"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AJ105"/>
  <sheetViews>
    <sheetView zoomScale="75" zoomScaleNormal="75" workbookViewId="0">
      <pane xSplit="1" ySplit="4" topLeftCell="B73" activePane="bottomRight" state="frozen"/>
      <selection activeCell="B5" sqref="B5"/>
      <selection pane="topRight" activeCell="B5" sqref="B5"/>
      <selection pane="bottomLeft" activeCell="B5" sqref="B5"/>
      <selection pane="bottomRight" activeCell="N86" sqref="N86:N87"/>
    </sheetView>
  </sheetViews>
  <sheetFormatPr defaultRowHeight="14.25" x14ac:dyDescent="0.2"/>
  <cols>
    <col min="1" max="1" width="10.28515625" style="139" bestFit="1" customWidth="1"/>
    <col min="2" max="2" width="8.42578125" customWidth="1"/>
    <col min="3" max="12" width="7.7109375" customWidth="1"/>
    <col min="13" max="13" width="8.7109375" bestFit="1" customWidth="1"/>
    <col min="14" max="14" width="9.140625" style="108" bestFit="1" customWidth="1"/>
    <col min="15" max="15" width="7.85546875" style="132" customWidth="1"/>
    <col min="16" max="36" width="9.140625" style="10"/>
  </cols>
  <sheetData>
    <row r="1" spans="1:36" ht="16.5" thickBot="1" x14ac:dyDescent="0.3">
      <c r="A1" s="243" t="s">
        <v>0</v>
      </c>
      <c r="B1" s="244"/>
      <c r="C1" s="244"/>
      <c r="D1" s="244"/>
      <c r="E1" s="245"/>
      <c r="F1" s="245"/>
      <c r="G1" s="245"/>
      <c r="H1" s="245"/>
      <c r="I1" s="245"/>
      <c r="J1" s="245"/>
      <c r="K1" s="245"/>
      <c r="L1" s="245"/>
      <c r="M1" s="245"/>
      <c r="N1" s="246"/>
    </row>
    <row r="2" spans="1:36" ht="15" thickBot="1" x14ac:dyDescent="0.25">
      <c r="A2" s="135" t="s">
        <v>99</v>
      </c>
      <c r="B2" s="40" t="s">
        <v>175</v>
      </c>
      <c r="C2" s="37" t="s">
        <v>412</v>
      </c>
      <c r="D2" s="38"/>
      <c r="E2" s="58"/>
      <c r="F2" s="68"/>
      <c r="G2" s="247" t="s">
        <v>80</v>
      </c>
      <c r="H2" s="247"/>
      <c r="I2" s="69"/>
      <c r="J2" s="69"/>
      <c r="K2" s="69"/>
      <c r="L2" s="69"/>
      <c r="M2" s="69"/>
      <c r="N2" s="157"/>
    </row>
    <row r="3" spans="1:36" ht="15" thickBot="1" x14ac:dyDescent="0.25">
      <c r="A3" s="136"/>
      <c r="B3" s="41" t="s">
        <v>176</v>
      </c>
      <c r="C3" s="36" t="s">
        <v>413</v>
      </c>
      <c r="D3" s="39"/>
      <c r="E3" s="41" t="s">
        <v>78</v>
      </c>
      <c r="F3" s="65">
        <v>1509</v>
      </c>
      <c r="G3" s="17"/>
      <c r="H3" s="66" t="s">
        <v>81</v>
      </c>
      <c r="I3" s="67">
        <v>459.94320000000005</v>
      </c>
      <c r="J3" s="17"/>
      <c r="K3" s="17"/>
      <c r="L3" s="17"/>
      <c r="M3" s="17"/>
      <c r="N3" s="158"/>
    </row>
    <row r="4" spans="1:36" s="103" customFormat="1" ht="15.75" thickBot="1" x14ac:dyDescent="0.3">
      <c r="A4" s="137" t="s">
        <v>1</v>
      </c>
      <c r="B4" s="110" t="s">
        <v>2</v>
      </c>
      <c r="C4" s="111" t="s">
        <v>3</v>
      </c>
      <c r="D4" s="110" t="s">
        <v>4</v>
      </c>
      <c r="E4" s="111" t="s">
        <v>5</v>
      </c>
      <c r="F4" s="110" t="s">
        <v>6</v>
      </c>
      <c r="G4" s="111" t="s">
        <v>7</v>
      </c>
      <c r="H4" s="110" t="s">
        <v>8</v>
      </c>
      <c r="I4" s="111" t="s">
        <v>9</v>
      </c>
      <c r="J4" s="110" t="s">
        <v>10</v>
      </c>
      <c r="K4" s="111" t="s">
        <v>11</v>
      </c>
      <c r="L4" s="110" t="s">
        <v>12</v>
      </c>
      <c r="M4" s="112" t="s">
        <v>13</v>
      </c>
      <c r="N4" s="159" t="s">
        <v>582</v>
      </c>
      <c r="O4" s="133" t="s">
        <v>611</v>
      </c>
      <c r="P4" s="141"/>
      <c r="Q4" s="141"/>
      <c r="R4" s="141"/>
      <c r="S4" s="141"/>
      <c r="T4" s="141"/>
      <c r="U4" s="141"/>
      <c r="V4" s="141"/>
      <c r="W4" s="141"/>
      <c r="X4" s="141"/>
      <c r="Y4" s="141"/>
      <c r="Z4" s="141"/>
      <c r="AA4" s="141"/>
      <c r="AB4" s="142"/>
      <c r="AC4" s="142"/>
      <c r="AD4" s="142"/>
      <c r="AE4" s="142"/>
      <c r="AF4" s="142"/>
      <c r="AG4" s="142"/>
      <c r="AH4" s="142"/>
      <c r="AI4" s="142"/>
      <c r="AJ4" s="142"/>
    </row>
    <row r="5" spans="1:36" x14ac:dyDescent="0.2">
      <c r="A5" s="138">
        <v>1941</v>
      </c>
      <c r="B5" s="15"/>
      <c r="C5" s="15"/>
      <c r="D5" s="15"/>
      <c r="E5" s="15"/>
      <c r="F5" s="15"/>
      <c r="G5" s="15">
        <v>356.61599999999999</v>
      </c>
      <c r="H5" s="15">
        <v>347.726</v>
      </c>
      <c r="I5" s="15">
        <v>557.53</v>
      </c>
      <c r="J5" s="15">
        <v>402.08199999999999</v>
      </c>
      <c r="K5" s="15">
        <v>708.40599999999995</v>
      </c>
      <c r="L5" s="15">
        <v>519.17600000000004</v>
      </c>
      <c r="M5" s="15">
        <v>210.56599999999997</v>
      </c>
      <c r="N5" s="53" t="s">
        <v>60</v>
      </c>
      <c r="O5" s="134"/>
    </row>
    <row r="6" spans="1:36" x14ac:dyDescent="0.2">
      <c r="A6" s="138">
        <v>1942</v>
      </c>
      <c r="B6" s="15">
        <v>91.694000000000003</v>
      </c>
      <c r="C6" s="15">
        <v>59.436</v>
      </c>
      <c r="D6" s="15">
        <v>165.35400000000001</v>
      </c>
      <c r="E6" s="15">
        <v>185.42</v>
      </c>
      <c r="F6" s="15">
        <v>319.024</v>
      </c>
      <c r="G6" s="15">
        <v>391.92200000000003</v>
      </c>
      <c r="H6" s="15">
        <v>277.36799999999999</v>
      </c>
      <c r="I6" s="15">
        <v>330.96199999999999</v>
      </c>
      <c r="J6" s="15">
        <v>417.83</v>
      </c>
      <c r="K6" s="15">
        <v>799.846</v>
      </c>
      <c r="L6" s="15">
        <v>501.65</v>
      </c>
      <c r="M6" s="15">
        <v>415.54399999999998</v>
      </c>
      <c r="N6" s="42">
        <v>3956.0499999999997</v>
      </c>
      <c r="O6" s="134">
        <f>RANK(N6,N$3:N$91,0)</f>
        <v>19</v>
      </c>
    </row>
    <row r="7" spans="1:36" x14ac:dyDescent="0.2">
      <c r="A7" s="138">
        <v>1943</v>
      </c>
      <c r="B7" s="15">
        <v>82.804000000000002</v>
      </c>
      <c r="C7" s="15">
        <v>101.092</v>
      </c>
      <c r="D7" s="15">
        <v>24.638000000000002</v>
      </c>
      <c r="E7" s="15">
        <v>119.38</v>
      </c>
      <c r="F7" s="15">
        <v>615.69600000000003</v>
      </c>
      <c r="G7" s="15">
        <v>488.44200000000001</v>
      </c>
      <c r="H7" s="15">
        <v>226.822</v>
      </c>
      <c r="I7" s="15">
        <v>311.404</v>
      </c>
      <c r="J7" s="15">
        <v>358.14</v>
      </c>
      <c r="K7" s="15">
        <v>542.798</v>
      </c>
      <c r="L7" s="15">
        <v>605.53599999999994</v>
      </c>
      <c r="M7" s="15">
        <v>730.25</v>
      </c>
      <c r="N7" s="42">
        <v>4207.0020000000004</v>
      </c>
      <c r="O7" s="134">
        <f>RANK(N7,N$3:N$91,0)</f>
        <v>13</v>
      </c>
    </row>
    <row r="8" spans="1:36" x14ac:dyDescent="0.2">
      <c r="A8" s="138">
        <v>1944</v>
      </c>
      <c r="B8" s="15">
        <v>103.37800000000001</v>
      </c>
      <c r="C8" s="15">
        <v>19.812000000000001</v>
      </c>
      <c r="D8" s="15">
        <v>14.731999999999999</v>
      </c>
      <c r="E8" s="15">
        <v>291.33800000000002</v>
      </c>
      <c r="F8" s="15">
        <v>735.58399999999995</v>
      </c>
      <c r="G8" s="15">
        <v>205.99399999999997</v>
      </c>
      <c r="H8" s="15">
        <v>229.108</v>
      </c>
      <c r="I8" s="15">
        <v>643.89</v>
      </c>
      <c r="J8" s="15">
        <v>157.988</v>
      </c>
      <c r="K8" s="15">
        <v>762</v>
      </c>
      <c r="L8" s="15">
        <v>505.46</v>
      </c>
      <c r="M8" s="15">
        <v>563.88</v>
      </c>
      <c r="N8" s="42">
        <v>4233.1639999999998</v>
      </c>
      <c r="O8" s="134">
        <f>RANK(N8,N$3:N$91,0)</f>
        <v>12</v>
      </c>
    </row>
    <row r="9" spans="1:36" x14ac:dyDescent="0.2">
      <c r="A9" s="138">
        <v>1945</v>
      </c>
      <c r="B9" s="15">
        <v>33.527999999999999</v>
      </c>
      <c r="C9" s="15">
        <v>2.794</v>
      </c>
      <c r="D9" s="15">
        <v>13.97</v>
      </c>
      <c r="E9" s="15">
        <v>50.292000000000002</v>
      </c>
      <c r="F9" s="15">
        <v>422.91</v>
      </c>
      <c r="G9" s="15">
        <v>262.89</v>
      </c>
      <c r="H9" s="15">
        <v>530.09799999999996</v>
      </c>
      <c r="I9" s="15">
        <v>430.53</v>
      </c>
      <c r="J9" s="15">
        <v>279.39999999999998</v>
      </c>
      <c r="K9" s="15">
        <v>396.74799999999999</v>
      </c>
      <c r="L9" s="15">
        <v>770.89</v>
      </c>
      <c r="M9" s="15">
        <v>767.84199999999998</v>
      </c>
      <c r="N9" s="42">
        <v>3961.8919999999998</v>
      </c>
      <c r="O9" s="134">
        <f>RANK(N9,N$3:N$91,0)</f>
        <v>18</v>
      </c>
    </row>
    <row r="10" spans="1:36" x14ac:dyDescent="0.2">
      <c r="A10" s="138">
        <v>1946</v>
      </c>
      <c r="B10" s="15">
        <v>15.747999999999999</v>
      </c>
      <c r="C10" s="15">
        <v>24.891999999999999</v>
      </c>
      <c r="D10" s="15">
        <v>80.263999999999996</v>
      </c>
      <c r="E10" s="15">
        <v>29.21</v>
      </c>
      <c r="F10" s="15">
        <v>188.214</v>
      </c>
      <c r="G10" s="15">
        <v>260.60399999999998</v>
      </c>
      <c r="H10" s="15">
        <v>430.78399999999999</v>
      </c>
      <c r="I10" s="15">
        <v>408.43199999999996</v>
      </c>
      <c r="J10" s="15">
        <v>340.86799999999999</v>
      </c>
      <c r="K10" s="15">
        <v>408.68599999999998</v>
      </c>
      <c r="L10" s="15">
        <v>623.82399999999996</v>
      </c>
      <c r="M10" s="15">
        <v>467.86799999999999</v>
      </c>
      <c r="N10" s="42">
        <v>3279.3939999999998</v>
      </c>
      <c r="O10" s="134">
        <f>RANK(N10,N$3:N$91,0)</f>
        <v>49</v>
      </c>
    </row>
    <row r="11" spans="1:36" x14ac:dyDescent="0.2">
      <c r="A11" s="138">
        <v>1947</v>
      </c>
      <c r="B11" s="15">
        <v>6.6040000000000001</v>
      </c>
      <c r="C11" s="15">
        <v>49.021999999999998</v>
      </c>
      <c r="D11" s="15">
        <v>25.146000000000001</v>
      </c>
      <c r="E11" s="15">
        <v>112.014</v>
      </c>
      <c r="F11" s="15">
        <v>214.63</v>
      </c>
      <c r="G11" s="15">
        <v>264.92200000000003</v>
      </c>
      <c r="H11" s="15">
        <v>309.88</v>
      </c>
      <c r="I11" s="15">
        <v>345.44</v>
      </c>
      <c r="J11" s="15"/>
      <c r="K11" s="15"/>
      <c r="L11" s="15">
        <v>198.12</v>
      </c>
      <c r="M11" s="15">
        <v>197.61199999999999</v>
      </c>
      <c r="N11" s="42"/>
      <c r="O11" s="134"/>
    </row>
    <row r="12" spans="1:36" x14ac:dyDescent="0.2">
      <c r="A12" s="138">
        <v>1948</v>
      </c>
      <c r="B12" s="15">
        <v>74.168000000000006</v>
      </c>
      <c r="C12" s="15">
        <v>5.3339999999999996</v>
      </c>
      <c r="D12" s="15">
        <v>22.352</v>
      </c>
      <c r="E12" s="15">
        <v>83.058000000000007</v>
      </c>
      <c r="F12" s="15">
        <v>465.83600000000001</v>
      </c>
      <c r="G12" s="15">
        <v>258.06400000000002</v>
      </c>
      <c r="H12" s="15">
        <v>621.53800000000001</v>
      </c>
      <c r="I12" s="15">
        <v>211.58199999999999</v>
      </c>
      <c r="J12" s="15">
        <v>379.22199999999998</v>
      </c>
      <c r="K12" s="15">
        <v>376.17399999999998</v>
      </c>
      <c r="L12" s="15">
        <v>613.66399999999999</v>
      </c>
      <c r="M12" s="15">
        <v>61.213999999999999</v>
      </c>
      <c r="N12" s="42">
        <v>3172.2060000000001</v>
      </c>
      <c r="O12" s="134">
        <f t="shared" ref="O12:O25" si="0">RANK(N12,N$3:N$91,0)</f>
        <v>55</v>
      </c>
    </row>
    <row r="13" spans="1:36" x14ac:dyDescent="0.2">
      <c r="A13" s="138">
        <v>1949</v>
      </c>
      <c r="B13" s="15">
        <v>14.224</v>
      </c>
      <c r="C13" s="15">
        <v>17.78</v>
      </c>
      <c r="D13" s="15">
        <v>22.097999999999999</v>
      </c>
      <c r="E13" s="15">
        <v>49.53</v>
      </c>
      <c r="F13" s="15">
        <v>408.94</v>
      </c>
      <c r="G13" s="15">
        <v>428.24400000000003</v>
      </c>
      <c r="H13" s="15">
        <v>284.226</v>
      </c>
      <c r="I13" s="15">
        <v>444.24599999999998</v>
      </c>
      <c r="J13" s="15">
        <v>286.512</v>
      </c>
      <c r="K13" s="15">
        <v>433.83199999999999</v>
      </c>
      <c r="L13" s="15">
        <v>986.79</v>
      </c>
      <c r="M13" s="15">
        <v>369.06200000000001</v>
      </c>
      <c r="N13" s="42">
        <v>3745.4839999999999</v>
      </c>
      <c r="O13" s="134">
        <f t="shared" si="0"/>
        <v>28</v>
      </c>
    </row>
    <row r="14" spans="1:36" x14ac:dyDescent="0.2">
      <c r="A14" s="138">
        <v>1950</v>
      </c>
      <c r="B14" s="15">
        <v>11.43</v>
      </c>
      <c r="C14" s="15">
        <v>56.134</v>
      </c>
      <c r="D14" s="15">
        <v>33.020000000000003</v>
      </c>
      <c r="E14" s="15">
        <v>118.61799999999999</v>
      </c>
      <c r="F14" s="15">
        <v>339.34399999999999</v>
      </c>
      <c r="G14" s="15">
        <v>517.90599999999995</v>
      </c>
      <c r="H14" s="15">
        <v>357.88600000000002</v>
      </c>
      <c r="I14" s="15">
        <v>406.4</v>
      </c>
      <c r="J14" s="15">
        <v>363.98200000000003</v>
      </c>
      <c r="K14" s="15">
        <v>378.714</v>
      </c>
      <c r="L14" s="15">
        <v>962.91399999999999</v>
      </c>
      <c r="M14" s="15">
        <v>824.23</v>
      </c>
      <c r="N14" s="42">
        <v>4370.5779999999995</v>
      </c>
      <c r="O14" s="134">
        <f t="shared" si="0"/>
        <v>9</v>
      </c>
    </row>
    <row r="15" spans="1:36" x14ac:dyDescent="0.2">
      <c r="A15" s="138">
        <v>1951</v>
      </c>
      <c r="B15" s="15">
        <v>68.325999999999993</v>
      </c>
      <c r="C15" s="15">
        <v>198.12</v>
      </c>
      <c r="D15" s="15">
        <v>18.795999999999999</v>
      </c>
      <c r="E15" s="15">
        <v>208.28</v>
      </c>
      <c r="F15" s="15">
        <v>447.548</v>
      </c>
      <c r="G15" s="15">
        <v>244.602</v>
      </c>
      <c r="H15" s="15">
        <v>276.60599999999999</v>
      </c>
      <c r="I15" s="15">
        <v>393.19200000000001</v>
      </c>
      <c r="J15" s="15">
        <v>314.19799999999998</v>
      </c>
      <c r="K15" s="15">
        <v>429.76799999999997</v>
      </c>
      <c r="L15" s="15">
        <v>560.07000000000005</v>
      </c>
      <c r="M15" s="15">
        <v>353.56799999999998</v>
      </c>
      <c r="N15" s="42">
        <v>3513.0740000000005</v>
      </c>
      <c r="O15" s="134">
        <f t="shared" si="0"/>
        <v>41</v>
      </c>
    </row>
    <row r="16" spans="1:36" x14ac:dyDescent="0.2">
      <c r="A16" s="138">
        <v>1952</v>
      </c>
      <c r="B16" s="15">
        <v>98.043999999999997</v>
      </c>
      <c r="C16" s="15">
        <v>10.414</v>
      </c>
      <c r="D16" s="15">
        <v>9.1440000000000001</v>
      </c>
      <c r="E16" s="15">
        <v>160.52799999999999</v>
      </c>
      <c r="F16" s="15">
        <v>336.55</v>
      </c>
      <c r="G16" s="15">
        <v>298.70400000000001</v>
      </c>
      <c r="H16" s="15">
        <v>428.75199999999995</v>
      </c>
      <c r="I16" s="15">
        <v>344.678</v>
      </c>
      <c r="J16" s="15">
        <v>263.65199999999999</v>
      </c>
      <c r="K16" s="15">
        <v>789.94</v>
      </c>
      <c r="L16" s="15">
        <v>317.24599999999998</v>
      </c>
      <c r="M16" s="15">
        <v>469.64600000000002</v>
      </c>
      <c r="N16" s="42">
        <v>3527.2980000000002</v>
      </c>
      <c r="O16" s="134">
        <f t="shared" si="0"/>
        <v>40</v>
      </c>
    </row>
    <row r="17" spans="1:16" x14ac:dyDescent="0.2">
      <c r="A17" s="138">
        <v>1953</v>
      </c>
      <c r="B17" s="15">
        <v>234.18799999999999</v>
      </c>
      <c r="C17" s="15">
        <v>56.387999999999998</v>
      </c>
      <c r="D17" s="15">
        <v>68.072000000000003</v>
      </c>
      <c r="E17" s="15">
        <v>72.39</v>
      </c>
      <c r="F17" s="15">
        <v>293.87799999999999</v>
      </c>
      <c r="G17" s="15">
        <v>327.15199999999999</v>
      </c>
      <c r="H17" s="15">
        <v>319.024</v>
      </c>
      <c r="I17" s="15">
        <v>302.76799999999997</v>
      </c>
      <c r="J17" s="15">
        <v>234.44200000000001</v>
      </c>
      <c r="K17" s="15">
        <v>657.60599999999999</v>
      </c>
      <c r="L17" s="15">
        <v>585.47</v>
      </c>
      <c r="M17" s="15">
        <v>191.00800000000001</v>
      </c>
      <c r="N17" s="42">
        <v>3342.3860000000004</v>
      </c>
      <c r="O17" s="134">
        <f t="shared" si="0"/>
        <v>45</v>
      </c>
    </row>
    <row r="18" spans="1:16" x14ac:dyDescent="0.2">
      <c r="A18" s="138">
        <v>1954</v>
      </c>
      <c r="B18" s="15">
        <v>23.367999999999999</v>
      </c>
      <c r="C18" s="15">
        <v>34.543999999999997</v>
      </c>
      <c r="D18" s="15">
        <v>33.020000000000003</v>
      </c>
      <c r="E18" s="15">
        <v>230.63200000000001</v>
      </c>
      <c r="F18" s="15">
        <v>462.28</v>
      </c>
      <c r="G18" s="15">
        <v>392.93799999999999</v>
      </c>
      <c r="H18" s="15">
        <v>615.69600000000003</v>
      </c>
      <c r="I18" s="15">
        <v>427.99</v>
      </c>
      <c r="J18" s="15">
        <v>410.21</v>
      </c>
      <c r="K18" s="15">
        <v>310.89600000000002</v>
      </c>
      <c r="L18" s="15">
        <v>467.86799999999999</v>
      </c>
      <c r="M18" s="15">
        <v>290.57600000000002</v>
      </c>
      <c r="N18" s="42">
        <v>3700.018</v>
      </c>
      <c r="O18" s="134">
        <f t="shared" si="0"/>
        <v>31</v>
      </c>
    </row>
    <row r="19" spans="1:16" x14ac:dyDescent="0.2">
      <c r="A19" s="138">
        <v>1955</v>
      </c>
      <c r="B19" s="15">
        <v>374.65</v>
      </c>
      <c r="C19" s="15">
        <v>31.242000000000001</v>
      </c>
      <c r="D19" s="15">
        <v>18.288</v>
      </c>
      <c r="E19" s="15">
        <v>7.62</v>
      </c>
      <c r="F19" s="15">
        <v>255.524</v>
      </c>
      <c r="G19" s="15">
        <v>291.33800000000002</v>
      </c>
      <c r="H19" s="15">
        <v>227.584</v>
      </c>
      <c r="I19" s="15">
        <v>345.94799999999998</v>
      </c>
      <c r="J19" s="15">
        <v>246.88800000000001</v>
      </c>
      <c r="K19" s="15">
        <v>458.72399999999999</v>
      </c>
      <c r="L19" s="15">
        <v>641.35</v>
      </c>
      <c r="M19" s="15">
        <v>305.56200000000001</v>
      </c>
      <c r="N19" s="42">
        <v>3204.7179999999998</v>
      </c>
      <c r="O19" s="134">
        <f t="shared" si="0"/>
        <v>53</v>
      </c>
    </row>
    <row r="20" spans="1:16" x14ac:dyDescent="0.2">
      <c r="A20" s="138">
        <v>1956</v>
      </c>
      <c r="B20" s="15">
        <v>248.92</v>
      </c>
      <c r="C20" s="15">
        <v>33.274000000000001</v>
      </c>
      <c r="D20" s="15">
        <v>248.92</v>
      </c>
      <c r="E20" s="15">
        <v>114.80800000000001</v>
      </c>
      <c r="F20" s="15">
        <v>621.53800000000001</v>
      </c>
      <c r="G20" s="15">
        <v>220.47200000000001</v>
      </c>
      <c r="H20" s="15">
        <v>320.80200000000002</v>
      </c>
      <c r="I20" s="15">
        <v>284.73399999999998</v>
      </c>
      <c r="J20" s="15">
        <v>369.31599999999997</v>
      </c>
      <c r="K20" s="15">
        <v>598.93200000000002</v>
      </c>
      <c r="L20" s="15">
        <v>464.05799999999999</v>
      </c>
      <c r="M20" s="15">
        <v>155.702</v>
      </c>
      <c r="N20" s="42">
        <v>3681.4759999999997</v>
      </c>
      <c r="O20" s="134">
        <f t="shared" si="0"/>
        <v>32</v>
      </c>
    </row>
    <row r="21" spans="1:16" x14ac:dyDescent="0.2">
      <c r="A21" s="138">
        <v>1957</v>
      </c>
      <c r="B21" s="15">
        <v>7.8739999999999997</v>
      </c>
      <c r="C21" s="15">
        <v>9.1440000000000001</v>
      </c>
      <c r="D21" s="15">
        <v>2.54</v>
      </c>
      <c r="E21" s="15">
        <v>5.5880000000000001</v>
      </c>
      <c r="F21" s="15">
        <v>229.108</v>
      </c>
      <c r="G21" s="15">
        <v>219.202</v>
      </c>
      <c r="H21" s="15">
        <v>158.49600000000001</v>
      </c>
      <c r="I21" s="15">
        <v>251.96799999999999</v>
      </c>
      <c r="J21" s="15">
        <v>271.77999999999997</v>
      </c>
      <c r="K21" s="15">
        <v>463.04199999999997</v>
      </c>
      <c r="L21" s="15">
        <v>711.70799999999997</v>
      </c>
      <c r="M21" s="15">
        <v>161.54400000000001</v>
      </c>
      <c r="N21" s="42">
        <v>2491.9939999999997</v>
      </c>
      <c r="O21" s="134">
        <f t="shared" si="0"/>
        <v>71</v>
      </c>
    </row>
    <row r="22" spans="1:16" x14ac:dyDescent="0.2">
      <c r="A22" s="138">
        <v>1958</v>
      </c>
      <c r="B22" s="15">
        <v>254.25399999999999</v>
      </c>
      <c r="C22" s="15">
        <v>66.802000000000007</v>
      </c>
      <c r="D22" s="15">
        <v>118.61799999999999</v>
      </c>
      <c r="E22" s="15">
        <v>80.010000000000005</v>
      </c>
      <c r="F22" s="15">
        <v>303.52999999999997</v>
      </c>
      <c r="G22" s="15">
        <v>344.17</v>
      </c>
      <c r="H22" s="15">
        <v>348.74200000000002</v>
      </c>
      <c r="I22" s="15">
        <v>363.22</v>
      </c>
      <c r="J22" s="15">
        <v>258.572</v>
      </c>
      <c r="K22" s="15">
        <v>328.42200000000003</v>
      </c>
      <c r="L22" s="15">
        <v>308.61</v>
      </c>
      <c r="M22" s="15">
        <v>174.75200000000001</v>
      </c>
      <c r="N22" s="42">
        <v>2949.7020000000002</v>
      </c>
      <c r="O22" s="134">
        <f t="shared" si="0"/>
        <v>63</v>
      </c>
    </row>
    <row r="23" spans="1:16" x14ac:dyDescent="0.2">
      <c r="A23" s="138">
        <v>1959</v>
      </c>
      <c r="B23" s="15">
        <v>17.526</v>
      </c>
      <c r="C23" s="15">
        <v>4.8259999999999996</v>
      </c>
      <c r="D23" s="15">
        <v>12.7</v>
      </c>
      <c r="E23" s="15">
        <v>108.458</v>
      </c>
      <c r="F23" s="15">
        <v>202.946</v>
      </c>
      <c r="G23" s="15">
        <v>293.11599999999999</v>
      </c>
      <c r="H23" s="15">
        <v>239.77600000000001</v>
      </c>
      <c r="I23" s="15">
        <v>233.934</v>
      </c>
      <c r="J23" s="15">
        <v>465.32799999999997</v>
      </c>
      <c r="K23" s="15">
        <v>355.85399999999998</v>
      </c>
      <c r="L23" s="15">
        <v>410.71800000000007</v>
      </c>
      <c r="M23" s="15">
        <v>978.40800000000002</v>
      </c>
      <c r="N23" s="42">
        <v>3323.5899999999997</v>
      </c>
      <c r="O23" s="134">
        <f t="shared" si="0"/>
        <v>47</v>
      </c>
    </row>
    <row r="24" spans="1:16" x14ac:dyDescent="0.2">
      <c r="A24" s="138">
        <v>1960</v>
      </c>
      <c r="B24" s="15">
        <v>68.834000000000003</v>
      </c>
      <c r="C24" s="15">
        <v>18.288</v>
      </c>
      <c r="D24" s="15">
        <v>112.52200000000001</v>
      </c>
      <c r="E24" s="15">
        <v>374.65</v>
      </c>
      <c r="F24" s="15">
        <v>334.26400000000001</v>
      </c>
      <c r="G24" s="15">
        <v>312.928</v>
      </c>
      <c r="H24" s="15">
        <v>225.298</v>
      </c>
      <c r="I24" s="15">
        <v>233.172</v>
      </c>
      <c r="J24" s="15">
        <v>205.74</v>
      </c>
      <c r="K24" s="15">
        <v>478.02800000000002</v>
      </c>
      <c r="L24" s="15">
        <v>460.50200000000001</v>
      </c>
      <c r="M24" s="15">
        <v>717.80399999999997</v>
      </c>
      <c r="N24" s="42">
        <v>3542.03</v>
      </c>
      <c r="O24" s="134">
        <f t="shared" si="0"/>
        <v>39</v>
      </c>
    </row>
    <row r="25" spans="1:16" x14ac:dyDescent="0.2">
      <c r="A25" s="138">
        <v>1961</v>
      </c>
      <c r="B25" s="15">
        <v>28.448</v>
      </c>
      <c r="C25" s="15">
        <v>5.3339999999999996</v>
      </c>
      <c r="D25" s="15">
        <v>12.7</v>
      </c>
      <c r="E25" s="15">
        <v>90.424000000000007</v>
      </c>
      <c r="F25" s="15">
        <v>205.232</v>
      </c>
      <c r="G25" s="15">
        <v>392.43</v>
      </c>
      <c r="H25" s="15">
        <v>251.714</v>
      </c>
      <c r="I25" s="15">
        <v>359.66399999999999</v>
      </c>
      <c r="J25" s="15">
        <v>268.73200000000003</v>
      </c>
      <c r="K25" s="15">
        <v>453.64400000000001</v>
      </c>
      <c r="L25" s="15">
        <v>476.25</v>
      </c>
      <c r="M25" s="15">
        <v>138.93799999999999</v>
      </c>
      <c r="N25" s="42">
        <v>2683.51</v>
      </c>
      <c r="O25" s="134">
        <f t="shared" si="0"/>
        <v>67</v>
      </c>
    </row>
    <row r="26" spans="1:16" x14ac:dyDescent="0.2">
      <c r="A26" s="138">
        <v>1962</v>
      </c>
      <c r="B26" s="15">
        <v>68.834000000000003</v>
      </c>
      <c r="C26" s="15">
        <v>14.478</v>
      </c>
      <c r="D26" s="15">
        <v>35.814</v>
      </c>
      <c r="E26" s="15">
        <v>95.504000000000005</v>
      </c>
      <c r="F26" s="15">
        <v>963.67600000000004</v>
      </c>
      <c r="G26" s="15">
        <v>347.98</v>
      </c>
      <c r="H26" s="15">
        <v>441.452</v>
      </c>
      <c r="I26" s="15">
        <v>347.726</v>
      </c>
      <c r="J26" s="15">
        <v>272.28800000000001</v>
      </c>
      <c r="K26" s="15">
        <v>382.27</v>
      </c>
      <c r="L26" s="15">
        <v>624.07799999999997</v>
      </c>
      <c r="M26" s="15"/>
      <c r="N26" s="42"/>
      <c r="O26" s="134"/>
    </row>
    <row r="27" spans="1:16" x14ac:dyDescent="0.2">
      <c r="A27" s="138">
        <v>1963</v>
      </c>
      <c r="B27" s="15">
        <v>0</v>
      </c>
      <c r="C27" s="15">
        <v>119.88800000000001</v>
      </c>
      <c r="D27" s="15">
        <v>12.954000000000001</v>
      </c>
      <c r="E27" s="15">
        <v>56.642000000000003</v>
      </c>
      <c r="F27" s="15">
        <v>473.964</v>
      </c>
      <c r="G27" s="15">
        <v>400.55799999999999</v>
      </c>
      <c r="H27" s="15">
        <v>306.32400000000001</v>
      </c>
      <c r="I27" s="15">
        <v>419.1</v>
      </c>
      <c r="J27" s="15"/>
      <c r="K27" s="15">
        <v>420.11599999999999</v>
      </c>
      <c r="L27" s="15">
        <v>811.78399999999999</v>
      </c>
      <c r="M27" s="15"/>
      <c r="N27" s="42"/>
      <c r="O27" s="134"/>
    </row>
    <row r="28" spans="1:16" x14ac:dyDescent="0.2">
      <c r="A28" s="138">
        <v>1964</v>
      </c>
      <c r="B28" s="15">
        <v>22.097999999999999</v>
      </c>
      <c r="C28" s="15">
        <v>5.3339999999999996</v>
      </c>
      <c r="D28" s="15">
        <v>51.816000000000003</v>
      </c>
      <c r="E28" s="15">
        <v>193.80199999999999</v>
      </c>
      <c r="F28" s="15"/>
      <c r="G28" s="15"/>
      <c r="H28" s="15"/>
      <c r="I28" s="15"/>
      <c r="J28" s="15"/>
      <c r="K28" s="15"/>
      <c r="L28" s="15"/>
      <c r="M28" s="15"/>
      <c r="N28" s="42"/>
      <c r="O28" s="134"/>
    </row>
    <row r="29" spans="1:16" x14ac:dyDescent="0.2">
      <c r="A29" s="138">
        <v>1965</v>
      </c>
      <c r="B29" s="15">
        <v>76.453999999999979</v>
      </c>
      <c r="C29" s="15">
        <v>24.13</v>
      </c>
      <c r="D29" s="15"/>
      <c r="E29" s="15"/>
      <c r="F29" s="15">
        <v>347.72599999999989</v>
      </c>
      <c r="G29" s="15">
        <v>347.47199999999998</v>
      </c>
      <c r="H29" s="15">
        <v>80.518000000000001</v>
      </c>
      <c r="I29" s="15"/>
      <c r="J29" s="15"/>
      <c r="K29" s="15">
        <v>579.12</v>
      </c>
      <c r="L29" s="15"/>
      <c r="M29" s="15"/>
      <c r="N29" s="42"/>
      <c r="O29" s="134"/>
    </row>
    <row r="30" spans="1:16" x14ac:dyDescent="0.2">
      <c r="A30" s="138">
        <v>1966</v>
      </c>
      <c r="B30" s="15">
        <v>103.12400000000001</v>
      </c>
      <c r="C30" s="15">
        <v>24.892000000000003</v>
      </c>
      <c r="D30" s="15">
        <v>26.161999999999999</v>
      </c>
      <c r="E30" s="15">
        <v>180.84799999999998</v>
      </c>
      <c r="F30" s="15">
        <v>453.39000000000016</v>
      </c>
      <c r="G30" s="15">
        <v>361.69599999999997</v>
      </c>
      <c r="H30" s="15">
        <v>331.72399999999999</v>
      </c>
      <c r="I30" s="15">
        <v>273.81200000000001</v>
      </c>
      <c r="J30" s="15">
        <v>369.82399999999996</v>
      </c>
      <c r="K30" s="15">
        <v>393.44600000000014</v>
      </c>
      <c r="L30" s="15">
        <v>747.77599999999995</v>
      </c>
      <c r="M30" s="15" t="s">
        <v>60</v>
      </c>
      <c r="N30" s="42"/>
      <c r="O30" s="134"/>
    </row>
    <row r="31" spans="1:16" x14ac:dyDescent="0.2">
      <c r="A31" s="138">
        <v>1967</v>
      </c>
      <c r="B31" s="15">
        <v>32.258000000000003</v>
      </c>
      <c r="C31" s="15">
        <v>13.207999999999998</v>
      </c>
      <c r="D31" s="15">
        <v>28.448000000000004</v>
      </c>
      <c r="E31" s="15">
        <v>155.44799999999998</v>
      </c>
      <c r="F31" s="15">
        <v>277.62200000000001</v>
      </c>
      <c r="G31" s="15">
        <v>451.8660000000001</v>
      </c>
      <c r="H31" s="15">
        <v>368.30000000000013</v>
      </c>
      <c r="I31" s="15">
        <v>306.32400000000001</v>
      </c>
      <c r="J31" s="15">
        <v>312.16600000000005</v>
      </c>
      <c r="K31" s="15">
        <v>515.11199999999997</v>
      </c>
      <c r="L31" s="15">
        <v>700.53199999999993</v>
      </c>
      <c r="M31" s="15">
        <v>167.89400000000003</v>
      </c>
      <c r="N31" s="42">
        <f t="shared" ref="N31:N34" si="1">IF(COUNT(B31:M31)=12,SUM(B31:M31),"")</f>
        <v>3329.1780000000008</v>
      </c>
      <c r="O31" s="134">
        <f>RANK(N31,N$3:N$91,0)</f>
        <v>46</v>
      </c>
      <c r="P31" s="13"/>
    </row>
    <row r="32" spans="1:16" x14ac:dyDescent="0.2">
      <c r="A32" s="138">
        <v>1968</v>
      </c>
      <c r="B32" s="15">
        <v>2.794</v>
      </c>
      <c r="C32" s="15">
        <v>121.158</v>
      </c>
      <c r="D32" s="15">
        <v>131.572</v>
      </c>
      <c r="E32" s="15">
        <v>16.509999999999998</v>
      </c>
      <c r="F32" s="15">
        <v>259.33399999999995</v>
      </c>
      <c r="G32" s="15">
        <v>307.59399999999999</v>
      </c>
      <c r="H32" s="15" t="s">
        <v>60</v>
      </c>
      <c r="I32" s="15">
        <v>360.67999999999984</v>
      </c>
      <c r="J32" s="15">
        <v>317.75400000000008</v>
      </c>
      <c r="K32" s="15">
        <v>439.42000000000007</v>
      </c>
      <c r="L32" s="15">
        <v>601.21800000000007</v>
      </c>
      <c r="M32" s="15">
        <v>72.39</v>
      </c>
      <c r="N32" s="42"/>
      <c r="O32" s="134"/>
      <c r="P32" s="13"/>
    </row>
    <row r="33" spans="1:16" x14ac:dyDescent="0.2">
      <c r="A33" s="138">
        <v>1969</v>
      </c>
      <c r="B33" s="15">
        <v>58.927999999999997</v>
      </c>
      <c r="C33" s="15">
        <v>42.671999999999997</v>
      </c>
      <c r="D33" s="15">
        <v>87.376000000000005</v>
      </c>
      <c r="E33" s="15">
        <v>159.76600000000002</v>
      </c>
      <c r="F33" s="15">
        <v>529.59</v>
      </c>
      <c r="G33" s="15">
        <v>178.56199999999998</v>
      </c>
      <c r="H33" s="15">
        <v>411.73400000000004</v>
      </c>
      <c r="I33" s="15">
        <v>390.39800000000008</v>
      </c>
      <c r="J33" s="15">
        <v>463.5499999999999</v>
      </c>
      <c r="K33" s="15">
        <v>520.19200000000001</v>
      </c>
      <c r="L33" s="15">
        <v>467.86800000000011</v>
      </c>
      <c r="M33" s="15">
        <v>557.27599999999984</v>
      </c>
      <c r="N33" s="42">
        <f t="shared" si="1"/>
        <v>3867.9119999999998</v>
      </c>
      <c r="O33" s="134">
        <f>RANK(N33,N$3:N$91,0)</f>
        <v>24</v>
      </c>
      <c r="P33" s="13"/>
    </row>
    <row r="34" spans="1:16" x14ac:dyDescent="0.2">
      <c r="A34" s="138">
        <v>1970</v>
      </c>
      <c r="B34" s="15">
        <v>391.16000000000008</v>
      </c>
      <c r="C34" s="15">
        <v>137.41400000000002</v>
      </c>
      <c r="D34" s="15">
        <v>77.978000000000009</v>
      </c>
      <c r="E34" s="15">
        <v>320.29400000000004</v>
      </c>
      <c r="F34" s="15">
        <v>437.38800000000003</v>
      </c>
      <c r="G34" s="15">
        <v>219.964</v>
      </c>
      <c r="H34" s="15">
        <v>259.334</v>
      </c>
      <c r="I34" s="15">
        <v>471.17</v>
      </c>
      <c r="J34" s="15">
        <v>219.45600000000002</v>
      </c>
      <c r="K34" s="15">
        <v>477.52000000000004</v>
      </c>
      <c r="L34" s="15">
        <v>932.18000000000006</v>
      </c>
      <c r="M34" s="15">
        <v>635</v>
      </c>
      <c r="N34" s="42">
        <f t="shared" si="1"/>
        <v>4578.8580000000002</v>
      </c>
      <c r="O34" s="134">
        <f>RANK(N34,N$3:N$91,0)</f>
        <v>7</v>
      </c>
      <c r="P34" s="13"/>
    </row>
    <row r="35" spans="1:16" x14ac:dyDescent="0.2">
      <c r="A35" s="138">
        <v>1971</v>
      </c>
      <c r="B35" s="15">
        <v>162.56</v>
      </c>
      <c r="C35" s="15">
        <v>43.18</v>
      </c>
      <c r="D35" s="15">
        <v>96.52000000000001</v>
      </c>
      <c r="E35" s="15">
        <v>15.239999999999998</v>
      </c>
      <c r="F35" s="15">
        <v>363.22</v>
      </c>
      <c r="G35" s="15">
        <v>360.67999999999995</v>
      </c>
      <c r="H35" s="15">
        <v>414.0200000000001</v>
      </c>
      <c r="I35" s="15" t="s">
        <v>60</v>
      </c>
      <c r="J35" s="15" t="s">
        <v>60</v>
      </c>
      <c r="K35" s="15">
        <v>462.27999999999992</v>
      </c>
      <c r="L35" s="15">
        <v>302.25999999999993</v>
      </c>
      <c r="M35" s="15">
        <v>33.019999999999996</v>
      </c>
      <c r="N35" s="42"/>
      <c r="O35" s="134"/>
      <c r="P35" s="13"/>
    </row>
    <row r="36" spans="1:16" x14ac:dyDescent="0.2">
      <c r="A36" s="138">
        <v>1972</v>
      </c>
      <c r="B36" s="15">
        <v>299.72000000000008</v>
      </c>
      <c r="C36" s="15">
        <v>116.84000000000002</v>
      </c>
      <c r="D36" s="15">
        <v>55.879999999999988</v>
      </c>
      <c r="E36" s="15">
        <v>241.29999999999998</v>
      </c>
      <c r="F36" s="15">
        <v>360.68000000000006</v>
      </c>
      <c r="G36" s="15">
        <v>378.45999999999992</v>
      </c>
      <c r="H36" s="15">
        <v>116.84</v>
      </c>
      <c r="I36" s="15">
        <v>271.78000000000003</v>
      </c>
      <c r="J36" s="15">
        <v>302.26</v>
      </c>
      <c r="K36" s="15">
        <v>535.94000000000017</v>
      </c>
      <c r="L36" s="15">
        <v>228.60000000000002</v>
      </c>
      <c r="M36" s="15">
        <v>198.12000000000003</v>
      </c>
      <c r="N36" s="42">
        <f t="shared" ref="N36:N77" si="2">IF(COUNT(B36:M36)=12,SUM(B36:M36),"")</f>
        <v>3106.42</v>
      </c>
      <c r="O36" s="134">
        <f t="shared" ref="O36:O67" si="3">RANK(N36,N$3:N$91,0)</f>
        <v>57</v>
      </c>
      <c r="P36" s="13"/>
    </row>
    <row r="37" spans="1:16" x14ac:dyDescent="0.2">
      <c r="A37" s="138">
        <v>1973</v>
      </c>
      <c r="B37" s="15">
        <v>86.360000000000014</v>
      </c>
      <c r="C37" s="15">
        <v>30.479999999999997</v>
      </c>
      <c r="D37" s="15">
        <v>17.78</v>
      </c>
      <c r="E37" s="15">
        <v>20.32</v>
      </c>
      <c r="F37" s="15">
        <v>289.55999999999995</v>
      </c>
      <c r="G37" s="15">
        <v>363.22</v>
      </c>
      <c r="H37" s="15">
        <v>401.32000000000005</v>
      </c>
      <c r="I37" s="15">
        <v>337.82</v>
      </c>
      <c r="J37" s="15">
        <v>388.62000000000012</v>
      </c>
      <c r="K37" s="15">
        <v>335.28000000000014</v>
      </c>
      <c r="L37" s="15">
        <v>652.7800000000002</v>
      </c>
      <c r="M37" s="15">
        <v>180.34</v>
      </c>
      <c r="N37" s="42">
        <f t="shared" si="2"/>
        <v>3103.8800000000006</v>
      </c>
      <c r="O37" s="134">
        <f t="shared" si="3"/>
        <v>58</v>
      </c>
      <c r="P37" s="13"/>
    </row>
    <row r="38" spans="1:16" x14ac:dyDescent="0.2">
      <c r="A38" s="138">
        <v>1974</v>
      </c>
      <c r="B38" s="15">
        <v>43.179999999999993</v>
      </c>
      <c r="C38" s="15">
        <v>30.479999999999997</v>
      </c>
      <c r="D38" s="15">
        <v>68.580000000000013</v>
      </c>
      <c r="E38" s="15">
        <v>33.019999999999996</v>
      </c>
      <c r="F38" s="15">
        <v>180.34000000000003</v>
      </c>
      <c r="G38" s="15">
        <v>426.72</v>
      </c>
      <c r="H38" s="15">
        <v>292.10000000000002</v>
      </c>
      <c r="I38" s="15">
        <v>350.52000000000004</v>
      </c>
      <c r="J38" s="15">
        <v>365.76000000000005</v>
      </c>
      <c r="K38" s="15">
        <v>734.06</v>
      </c>
      <c r="L38" s="15">
        <v>706.12000000000012</v>
      </c>
      <c r="M38" s="15">
        <v>185.42</v>
      </c>
      <c r="N38" s="42">
        <f t="shared" si="2"/>
        <v>3416.3</v>
      </c>
      <c r="O38" s="134">
        <f t="shared" si="3"/>
        <v>43</v>
      </c>
      <c r="P38" s="13"/>
    </row>
    <row r="39" spans="1:16" x14ac:dyDescent="0.2">
      <c r="A39" s="138">
        <v>1975</v>
      </c>
      <c r="B39" s="15">
        <v>66.039999999999992</v>
      </c>
      <c r="C39" s="15">
        <v>121.92</v>
      </c>
      <c r="D39" s="15">
        <v>190.49999999999997</v>
      </c>
      <c r="E39" s="15">
        <v>22.859999999999996</v>
      </c>
      <c r="F39" s="15">
        <v>279.39999999999998</v>
      </c>
      <c r="G39" s="15">
        <v>269.24</v>
      </c>
      <c r="H39" s="15">
        <v>533.40000000000009</v>
      </c>
      <c r="I39" s="15">
        <v>449.5800000000001</v>
      </c>
      <c r="J39" s="15">
        <v>289.56000000000006</v>
      </c>
      <c r="K39" s="15">
        <v>701.04</v>
      </c>
      <c r="L39" s="15">
        <v>454.66</v>
      </c>
      <c r="M39" s="15">
        <v>464.82000000000011</v>
      </c>
      <c r="N39" s="42">
        <f t="shared" si="2"/>
        <v>3843.0200000000004</v>
      </c>
      <c r="O39" s="134">
        <f t="shared" si="3"/>
        <v>25</v>
      </c>
      <c r="P39" s="13"/>
    </row>
    <row r="40" spans="1:16" x14ac:dyDescent="0.2">
      <c r="A40" s="138">
        <v>1976</v>
      </c>
      <c r="B40" s="15">
        <v>53.339999999999996</v>
      </c>
      <c r="C40" s="15">
        <v>38.1</v>
      </c>
      <c r="D40" s="15">
        <v>10.16</v>
      </c>
      <c r="E40" s="15">
        <v>185.42</v>
      </c>
      <c r="F40" s="15">
        <v>287.0200000000001</v>
      </c>
      <c r="G40" s="15">
        <v>271.78000000000003</v>
      </c>
      <c r="H40" s="15">
        <v>81.28</v>
      </c>
      <c r="I40" s="15">
        <v>327.66000000000008</v>
      </c>
      <c r="J40" s="15">
        <v>462.28</v>
      </c>
      <c r="K40" s="15">
        <v>513.07999999999993</v>
      </c>
      <c r="L40" s="15">
        <v>312.42000000000007</v>
      </c>
      <c r="M40" s="15">
        <v>20.32</v>
      </c>
      <c r="N40" s="42">
        <f t="shared" si="2"/>
        <v>2562.86</v>
      </c>
      <c r="O40" s="134">
        <f t="shared" si="3"/>
        <v>70</v>
      </c>
      <c r="P40" s="13"/>
    </row>
    <row r="41" spans="1:16" x14ac:dyDescent="0.2">
      <c r="A41" s="138">
        <v>1977</v>
      </c>
      <c r="B41" s="15">
        <v>104.14000000000001</v>
      </c>
      <c r="C41" s="15">
        <v>17.78</v>
      </c>
      <c r="D41" s="15">
        <v>33.019999999999996</v>
      </c>
      <c r="E41" s="15">
        <v>78.740000000000009</v>
      </c>
      <c r="F41" s="15">
        <v>317.5</v>
      </c>
      <c r="G41" s="15">
        <v>180.34</v>
      </c>
      <c r="H41" s="15">
        <v>292.10000000000002</v>
      </c>
      <c r="I41" s="15">
        <v>627.38</v>
      </c>
      <c r="J41" s="15">
        <v>436.88000000000005</v>
      </c>
      <c r="K41" s="15">
        <v>380.99999999999994</v>
      </c>
      <c r="L41" s="15">
        <v>248.92</v>
      </c>
      <c r="M41" s="15">
        <v>312.42</v>
      </c>
      <c r="N41" s="42">
        <f t="shared" si="2"/>
        <v>3030.2200000000003</v>
      </c>
      <c r="O41" s="134">
        <f t="shared" si="3"/>
        <v>59</v>
      </c>
      <c r="P41" s="13"/>
    </row>
    <row r="42" spans="1:16" x14ac:dyDescent="0.2">
      <c r="A42" s="138">
        <v>1978</v>
      </c>
      <c r="B42" s="15">
        <v>60.959999999999994</v>
      </c>
      <c r="C42" s="15">
        <v>121.92</v>
      </c>
      <c r="D42" s="15">
        <v>81.28</v>
      </c>
      <c r="E42" s="15">
        <v>459.73999999999995</v>
      </c>
      <c r="F42" s="15">
        <v>246.38000000000002</v>
      </c>
      <c r="G42" s="15">
        <v>490.22000000000014</v>
      </c>
      <c r="H42" s="15">
        <v>411.48000000000013</v>
      </c>
      <c r="I42" s="15">
        <v>551.17999999999984</v>
      </c>
      <c r="J42" s="15">
        <v>368.30000000000007</v>
      </c>
      <c r="K42" s="15">
        <v>337.81999999999994</v>
      </c>
      <c r="L42" s="15">
        <v>474.97999999999996</v>
      </c>
      <c r="M42" s="15">
        <v>129.54000000000002</v>
      </c>
      <c r="N42" s="42">
        <f t="shared" si="2"/>
        <v>3733.7999999999997</v>
      </c>
      <c r="O42" s="134">
        <f t="shared" si="3"/>
        <v>30</v>
      </c>
      <c r="P42" s="13"/>
    </row>
    <row r="43" spans="1:16" x14ac:dyDescent="0.2">
      <c r="A43" s="138">
        <v>1979</v>
      </c>
      <c r="B43" s="15">
        <v>17.779999999999998</v>
      </c>
      <c r="C43" s="15">
        <v>58.42</v>
      </c>
      <c r="D43" s="15">
        <v>30.479999999999997</v>
      </c>
      <c r="E43" s="15">
        <v>345.44</v>
      </c>
      <c r="F43" s="15">
        <v>467.36000000000007</v>
      </c>
      <c r="G43" s="15">
        <v>431.80000000000007</v>
      </c>
      <c r="H43" s="15">
        <v>233.67999999999998</v>
      </c>
      <c r="I43" s="15">
        <v>398.78000000000009</v>
      </c>
      <c r="J43" s="15">
        <v>271.77999999999997</v>
      </c>
      <c r="K43" s="15">
        <v>548.6400000000001</v>
      </c>
      <c r="L43" s="15">
        <v>528.32000000000005</v>
      </c>
      <c r="M43" s="15">
        <v>246.38000000000002</v>
      </c>
      <c r="N43" s="42">
        <f t="shared" si="2"/>
        <v>3578.860000000001</v>
      </c>
      <c r="O43" s="134">
        <f t="shared" si="3"/>
        <v>37</v>
      </c>
      <c r="P43" s="13"/>
    </row>
    <row r="44" spans="1:16" x14ac:dyDescent="0.2">
      <c r="A44" s="138">
        <v>1980</v>
      </c>
      <c r="B44" s="15">
        <v>251.46000000000004</v>
      </c>
      <c r="C44" s="15">
        <v>154.93999999999997</v>
      </c>
      <c r="D44" s="15">
        <v>22.86</v>
      </c>
      <c r="E44" s="15">
        <v>88.9</v>
      </c>
      <c r="F44" s="15">
        <v>302.26000000000016</v>
      </c>
      <c r="G44" s="15">
        <v>215.89999999999998</v>
      </c>
      <c r="H44" s="15">
        <v>254</v>
      </c>
      <c r="I44" s="15">
        <v>299.72000000000008</v>
      </c>
      <c r="J44" s="15">
        <v>165.10000000000002</v>
      </c>
      <c r="K44" s="15">
        <v>261.62</v>
      </c>
      <c r="L44" s="15">
        <v>304.8</v>
      </c>
      <c r="M44" s="15">
        <v>274.32000000000005</v>
      </c>
      <c r="N44" s="42">
        <f t="shared" si="2"/>
        <v>2595.8800000000006</v>
      </c>
      <c r="O44" s="134">
        <f t="shared" si="3"/>
        <v>68</v>
      </c>
      <c r="P44" s="13"/>
    </row>
    <row r="45" spans="1:16" x14ac:dyDescent="0.2">
      <c r="A45" s="138">
        <v>1981</v>
      </c>
      <c r="B45" s="15">
        <v>462.28000000000003</v>
      </c>
      <c r="C45" s="15">
        <v>96.520000000000039</v>
      </c>
      <c r="D45" s="15">
        <v>93.98</v>
      </c>
      <c r="E45" s="15">
        <v>487.68</v>
      </c>
      <c r="F45" s="15">
        <v>330.20000000000022</v>
      </c>
      <c r="G45" s="15">
        <v>309.88000000000011</v>
      </c>
      <c r="H45" s="15">
        <v>246.38</v>
      </c>
      <c r="I45" s="15">
        <v>312.41999999999996</v>
      </c>
      <c r="J45" s="15">
        <v>233.68000000000004</v>
      </c>
      <c r="K45" s="15">
        <v>416.56</v>
      </c>
      <c r="L45" s="15">
        <v>995.68000000000018</v>
      </c>
      <c r="M45" s="15">
        <v>848.36</v>
      </c>
      <c r="N45" s="42">
        <f t="shared" si="2"/>
        <v>4833.6200000000008</v>
      </c>
      <c r="O45" s="134">
        <f t="shared" si="3"/>
        <v>2</v>
      </c>
      <c r="P45" s="13"/>
    </row>
    <row r="46" spans="1:16" x14ac:dyDescent="0.2">
      <c r="A46" s="138">
        <v>1982</v>
      </c>
      <c r="B46" s="15">
        <v>264.16000000000003</v>
      </c>
      <c r="C46" s="15">
        <v>12.7</v>
      </c>
      <c r="D46" s="15">
        <v>7.62</v>
      </c>
      <c r="E46" s="15">
        <v>208.28</v>
      </c>
      <c r="F46" s="15">
        <v>276.85999999999996</v>
      </c>
      <c r="G46" s="15">
        <v>342.90000000000015</v>
      </c>
      <c r="H46" s="15">
        <v>330.20000000000005</v>
      </c>
      <c r="I46" s="15">
        <v>193.04</v>
      </c>
      <c r="J46" s="15">
        <v>294.64000000000004</v>
      </c>
      <c r="K46" s="15">
        <v>629.91999999999996</v>
      </c>
      <c r="L46" s="15">
        <v>261.61999999999995</v>
      </c>
      <c r="M46" s="15">
        <v>40.639999999999993</v>
      </c>
      <c r="N46" s="42">
        <f t="shared" si="2"/>
        <v>2862.58</v>
      </c>
      <c r="O46" s="134">
        <f t="shared" si="3"/>
        <v>64</v>
      </c>
      <c r="P46" s="13"/>
    </row>
    <row r="47" spans="1:16" x14ac:dyDescent="0.2">
      <c r="A47" s="138">
        <v>1983</v>
      </c>
      <c r="B47" s="15">
        <v>83.820000000000007</v>
      </c>
      <c r="C47" s="15">
        <v>12.7</v>
      </c>
      <c r="D47" s="15">
        <v>12.7</v>
      </c>
      <c r="E47" s="15">
        <v>210.82</v>
      </c>
      <c r="F47" s="15">
        <v>266.70000000000005</v>
      </c>
      <c r="G47" s="15">
        <v>256.53999999999996</v>
      </c>
      <c r="H47" s="15">
        <v>213.35999999999999</v>
      </c>
      <c r="I47" s="15">
        <v>426.72</v>
      </c>
      <c r="J47" s="15">
        <v>398.78000000000003</v>
      </c>
      <c r="K47" s="15">
        <v>487.68</v>
      </c>
      <c r="L47" s="15">
        <v>436.88000000000005</v>
      </c>
      <c r="M47" s="15">
        <v>467.36000000000007</v>
      </c>
      <c r="N47" s="42">
        <f t="shared" si="2"/>
        <v>3274.06</v>
      </c>
      <c r="O47" s="134">
        <f t="shared" si="3"/>
        <v>51</v>
      </c>
      <c r="P47" s="13"/>
    </row>
    <row r="48" spans="1:16" x14ac:dyDescent="0.2">
      <c r="A48" s="138">
        <v>1984</v>
      </c>
      <c r="B48" s="15">
        <v>160.02000000000001</v>
      </c>
      <c r="C48" s="15">
        <v>27.939999999999998</v>
      </c>
      <c r="D48" s="15">
        <v>20.32</v>
      </c>
      <c r="E48" s="15">
        <v>66.039999999999992</v>
      </c>
      <c r="F48" s="15">
        <v>251.46000000000004</v>
      </c>
      <c r="G48" s="15">
        <v>421.64</v>
      </c>
      <c r="H48" s="15">
        <v>398.78</v>
      </c>
      <c r="I48" s="15">
        <v>518.16000000000008</v>
      </c>
      <c r="J48" s="15">
        <v>231.14000000000001</v>
      </c>
      <c r="K48" s="15">
        <v>726.44000000000017</v>
      </c>
      <c r="L48" s="15">
        <v>759.46</v>
      </c>
      <c r="M48" s="15">
        <v>78.740000000000023</v>
      </c>
      <c r="N48" s="42">
        <f t="shared" si="2"/>
        <v>3660.1400000000003</v>
      </c>
      <c r="O48" s="134">
        <f t="shared" si="3"/>
        <v>33</v>
      </c>
      <c r="P48" s="13"/>
    </row>
    <row r="49" spans="1:16" x14ac:dyDescent="0.2">
      <c r="A49" s="138">
        <v>1985</v>
      </c>
      <c r="B49" s="15">
        <v>53.339999999999989</v>
      </c>
      <c r="C49" s="15">
        <v>86.360000000000014</v>
      </c>
      <c r="D49" s="15">
        <v>86.359999999999985</v>
      </c>
      <c r="E49" s="15">
        <v>55.879999999999995</v>
      </c>
      <c r="F49" s="15">
        <v>408.94</v>
      </c>
      <c r="G49" s="15">
        <v>533.40000000000009</v>
      </c>
      <c r="H49" s="15">
        <v>248.92</v>
      </c>
      <c r="I49" s="15">
        <v>431.80000000000007</v>
      </c>
      <c r="J49" s="15">
        <v>424.18000000000006</v>
      </c>
      <c r="K49" s="15">
        <v>434.34000000000015</v>
      </c>
      <c r="L49" s="15">
        <v>513.08000000000004</v>
      </c>
      <c r="M49" s="15">
        <v>614.67999999999972</v>
      </c>
      <c r="N49" s="42">
        <f t="shared" si="2"/>
        <v>3891.28</v>
      </c>
      <c r="O49" s="134">
        <f t="shared" si="3"/>
        <v>22</v>
      </c>
      <c r="P49" s="13"/>
    </row>
    <row r="50" spans="1:16" x14ac:dyDescent="0.2">
      <c r="A50" s="138">
        <v>1986</v>
      </c>
      <c r="B50" s="15">
        <v>111.76000000000002</v>
      </c>
      <c r="C50" s="15">
        <v>25.4</v>
      </c>
      <c r="D50" s="15">
        <v>152.4</v>
      </c>
      <c r="E50" s="15">
        <v>172.72</v>
      </c>
      <c r="F50" s="15">
        <v>337.82000000000005</v>
      </c>
      <c r="G50" s="15">
        <v>347.98</v>
      </c>
      <c r="H50" s="15">
        <v>226.05999999999997</v>
      </c>
      <c r="I50" s="15">
        <v>312.42</v>
      </c>
      <c r="J50" s="15">
        <v>342.90000000000003</v>
      </c>
      <c r="K50" s="15">
        <v>843.28</v>
      </c>
      <c r="L50" s="15">
        <v>294.6400000000001</v>
      </c>
      <c r="M50" s="15">
        <v>83.820000000000007</v>
      </c>
      <c r="N50" s="42">
        <f t="shared" si="2"/>
        <v>3251.2000000000003</v>
      </c>
      <c r="O50" s="134">
        <f t="shared" si="3"/>
        <v>52</v>
      </c>
      <c r="P50" s="13"/>
    </row>
    <row r="51" spans="1:16" x14ac:dyDescent="0.2">
      <c r="A51" s="138">
        <v>1987</v>
      </c>
      <c r="B51" s="15">
        <v>81.280000000000015</v>
      </c>
      <c r="C51" s="15">
        <v>208.28</v>
      </c>
      <c r="D51" s="15">
        <v>5.08</v>
      </c>
      <c r="E51" s="15">
        <v>703.58</v>
      </c>
      <c r="F51" s="15">
        <v>581.66</v>
      </c>
      <c r="G51" s="15">
        <v>457.20000000000005</v>
      </c>
      <c r="H51" s="15">
        <v>441.96000000000004</v>
      </c>
      <c r="I51" s="15">
        <v>454.66</v>
      </c>
      <c r="J51" s="15">
        <v>447.04</v>
      </c>
      <c r="K51" s="15">
        <v>871.2199999999998</v>
      </c>
      <c r="L51" s="15">
        <v>218.44</v>
      </c>
      <c r="M51" s="15">
        <v>170.18</v>
      </c>
      <c r="N51" s="42">
        <f t="shared" si="2"/>
        <v>4640.579999999999</v>
      </c>
      <c r="O51" s="134">
        <f t="shared" si="3"/>
        <v>6</v>
      </c>
      <c r="P51" s="13"/>
    </row>
    <row r="52" spans="1:16" x14ac:dyDescent="0.2">
      <c r="A52" s="138">
        <v>1988</v>
      </c>
      <c r="B52" s="15">
        <v>17.78</v>
      </c>
      <c r="C52" s="15">
        <v>83.820000000000007</v>
      </c>
      <c r="D52" s="15">
        <v>30.479999999999997</v>
      </c>
      <c r="E52" s="15">
        <v>22.86</v>
      </c>
      <c r="F52" s="15">
        <v>363.22000000000008</v>
      </c>
      <c r="G52" s="15">
        <v>299.71999999999997</v>
      </c>
      <c r="H52" s="15">
        <v>515.62</v>
      </c>
      <c r="I52" s="15">
        <v>660.40000000000009</v>
      </c>
      <c r="J52" s="15">
        <v>612.13999999999976</v>
      </c>
      <c r="K52" s="15">
        <v>759.45999999999992</v>
      </c>
      <c r="L52" s="15">
        <v>396.23999999999995</v>
      </c>
      <c r="M52" s="15">
        <v>304.8</v>
      </c>
      <c r="N52" s="42">
        <f t="shared" si="2"/>
        <v>4066.54</v>
      </c>
      <c r="O52" s="134">
        <f t="shared" si="3"/>
        <v>14</v>
      </c>
      <c r="P52" s="13"/>
    </row>
    <row r="53" spans="1:16" x14ac:dyDescent="0.2">
      <c r="A53" s="138">
        <v>1989</v>
      </c>
      <c r="B53" s="15">
        <v>22.86</v>
      </c>
      <c r="C53" s="15">
        <v>195.57999999999998</v>
      </c>
      <c r="D53" s="15">
        <v>88.9</v>
      </c>
      <c r="E53" s="15">
        <v>7.62</v>
      </c>
      <c r="F53" s="15">
        <v>251.46</v>
      </c>
      <c r="G53" s="15">
        <v>172.72</v>
      </c>
      <c r="H53" s="15">
        <v>441.96000000000004</v>
      </c>
      <c r="I53" s="15">
        <v>383.54000000000008</v>
      </c>
      <c r="J53" s="15">
        <v>287.02</v>
      </c>
      <c r="K53" s="15">
        <v>464.82000000000005</v>
      </c>
      <c r="L53" s="15">
        <v>693.42000000000007</v>
      </c>
      <c r="M53" s="15">
        <v>353.06</v>
      </c>
      <c r="N53" s="42">
        <f t="shared" si="2"/>
        <v>3362.9600000000005</v>
      </c>
      <c r="O53" s="134">
        <f t="shared" si="3"/>
        <v>44</v>
      </c>
      <c r="P53" s="13"/>
    </row>
    <row r="54" spans="1:16" x14ac:dyDescent="0.2">
      <c r="A54" s="138">
        <v>1990</v>
      </c>
      <c r="B54" s="15">
        <v>35.559999999999995</v>
      </c>
      <c r="C54" s="15">
        <v>7.62</v>
      </c>
      <c r="D54" s="15">
        <v>147.32</v>
      </c>
      <c r="E54" s="15">
        <v>66.039999999999992</v>
      </c>
      <c r="F54" s="15">
        <v>492.7600000000001</v>
      </c>
      <c r="G54" s="15">
        <v>337.82000000000005</v>
      </c>
      <c r="H54" s="15">
        <v>373.38000000000005</v>
      </c>
      <c r="I54" s="15">
        <v>513.08000000000004</v>
      </c>
      <c r="J54" s="15">
        <v>787.4</v>
      </c>
      <c r="K54" s="15">
        <v>861.06000000000006</v>
      </c>
      <c r="L54" s="15">
        <v>591.82000000000005</v>
      </c>
      <c r="M54" s="15">
        <v>253.99999999999997</v>
      </c>
      <c r="N54" s="42">
        <f t="shared" si="2"/>
        <v>4467.8600000000006</v>
      </c>
      <c r="O54" s="134">
        <f t="shared" si="3"/>
        <v>8</v>
      </c>
      <c r="P54" s="13"/>
    </row>
    <row r="55" spans="1:16" x14ac:dyDescent="0.2">
      <c r="A55" s="138">
        <v>1991</v>
      </c>
      <c r="B55" s="15">
        <v>40.639999999999993</v>
      </c>
      <c r="C55" s="15">
        <v>66.039999999999992</v>
      </c>
      <c r="D55" s="15">
        <v>116.84000000000005</v>
      </c>
      <c r="E55" s="15">
        <v>116.84</v>
      </c>
      <c r="F55" s="15">
        <v>345.44000000000005</v>
      </c>
      <c r="G55" s="15">
        <v>525.78000000000009</v>
      </c>
      <c r="H55" s="15">
        <v>391.15999999999997</v>
      </c>
      <c r="I55" s="15">
        <v>198.11999999999998</v>
      </c>
      <c r="J55" s="15">
        <v>619.7600000000001</v>
      </c>
      <c r="K55" s="15">
        <v>373.38000000000011</v>
      </c>
      <c r="L55" s="15">
        <v>728.98</v>
      </c>
      <c r="M55" s="15">
        <v>124.46000000000004</v>
      </c>
      <c r="N55" s="42">
        <f t="shared" si="2"/>
        <v>3647.4400000000005</v>
      </c>
      <c r="O55" s="134">
        <f t="shared" si="3"/>
        <v>34</v>
      </c>
      <c r="P55" s="13"/>
    </row>
    <row r="56" spans="1:16" x14ac:dyDescent="0.2">
      <c r="A56" s="138">
        <v>1992</v>
      </c>
      <c r="B56" s="15">
        <v>83.82</v>
      </c>
      <c r="C56" s="15">
        <v>12.7</v>
      </c>
      <c r="D56" s="15">
        <v>30.479999999999997</v>
      </c>
      <c r="E56" s="15">
        <v>370.84000000000003</v>
      </c>
      <c r="F56" s="15">
        <v>924.56000000000006</v>
      </c>
      <c r="G56" s="15">
        <v>350.52000000000004</v>
      </c>
      <c r="H56" s="15">
        <v>347.98</v>
      </c>
      <c r="I56" s="15">
        <v>472.44000000000017</v>
      </c>
      <c r="J56" s="15">
        <v>474.97999999999996</v>
      </c>
      <c r="K56" s="15">
        <v>363.22</v>
      </c>
      <c r="L56" s="15">
        <v>248.92000000000002</v>
      </c>
      <c r="M56" s="15">
        <v>142.24</v>
      </c>
      <c r="N56" s="42">
        <f t="shared" si="2"/>
        <v>3822.7</v>
      </c>
      <c r="O56" s="134">
        <f t="shared" si="3"/>
        <v>26</v>
      </c>
      <c r="P56" s="13"/>
    </row>
    <row r="57" spans="1:16" x14ac:dyDescent="0.2">
      <c r="A57" s="138">
        <v>1993</v>
      </c>
      <c r="B57" s="15">
        <v>289.56</v>
      </c>
      <c r="C57" s="15">
        <v>76.2</v>
      </c>
      <c r="D57" s="15">
        <v>182.88000000000005</v>
      </c>
      <c r="E57" s="15">
        <v>220.98000000000002</v>
      </c>
      <c r="F57" s="15">
        <v>218.44000000000003</v>
      </c>
      <c r="G57" s="15">
        <v>469.90000000000009</v>
      </c>
      <c r="H57" s="15">
        <v>337.81999999999994</v>
      </c>
      <c r="I57" s="15">
        <v>287.02000000000004</v>
      </c>
      <c r="J57" s="15">
        <v>490.22</v>
      </c>
      <c r="K57" s="15">
        <v>452.12</v>
      </c>
      <c r="L57" s="15">
        <v>464.82</v>
      </c>
      <c r="M57" s="15">
        <v>246.38000000000002</v>
      </c>
      <c r="N57" s="42">
        <f t="shared" si="2"/>
        <v>3736.3400000000006</v>
      </c>
      <c r="O57" s="134">
        <f t="shared" si="3"/>
        <v>29</v>
      </c>
      <c r="P57" s="13"/>
    </row>
    <row r="58" spans="1:16" x14ac:dyDescent="0.2">
      <c r="A58" s="138">
        <v>1994</v>
      </c>
      <c r="B58" s="15">
        <v>177.79999999999995</v>
      </c>
      <c r="C58" s="15">
        <v>30.48</v>
      </c>
      <c r="D58" s="15">
        <v>104.14000000000001</v>
      </c>
      <c r="E58" s="15">
        <v>48.260000000000005</v>
      </c>
      <c r="F58" s="15">
        <v>360.68</v>
      </c>
      <c r="G58" s="15">
        <v>467.36</v>
      </c>
      <c r="H58" s="15">
        <v>426.72</v>
      </c>
      <c r="I58" s="15">
        <v>353.06</v>
      </c>
      <c r="J58" s="15">
        <v>510.54</v>
      </c>
      <c r="K58" s="15">
        <v>528.32000000000005</v>
      </c>
      <c r="L58" s="15">
        <v>701.04000000000008</v>
      </c>
      <c r="M58" s="15">
        <v>86.360000000000014</v>
      </c>
      <c r="N58" s="42">
        <f t="shared" si="2"/>
        <v>3794.76</v>
      </c>
      <c r="O58" s="134">
        <f t="shared" si="3"/>
        <v>27</v>
      </c>
      <c r="P58" s="13"/>
    </row>
    <row r="59" spans="1:16" x14ac:dyDescent="0.2">
      <c r="A59" s="138">
        <v>1995</v>
      </c>
      <c r="B59" s="15">
        <v>261.62</v>
      </c>
      <c r="C59" s="15">
        <v>167.64</v>
      </c>
      <c r="D59" s="15">
        <v>48.259999999999991</v>
      </c>
      <c r="E59" s="15">
        <v>198.12</v>
      </c>
      <c r="F59" s="15">
        <v>477.52000000000004</v>
      </c>
      <c r="G59" s="15">
        <v>612.14000000000021</v>
      </c>
      <c r="H59" s="15">
        <v>436.88000000000005</v>
      </c>
      <c r="I59" s="15">
        <v>467.36</v>
      </c>
      <c r="J59" s="15">
        <v>393.70000000000005</v>
      </c>
      <c r="K59" s="15">
        <v>393.70000000000005</v>
      </c>
      <c r="L59" s="15">
        <v>848.36</v>
      </c>
      <c r="M59" s="15">
        <v>436.88000000000017</v>
      </c>
      <c r="N59" s="42">
        <f t="shared" si="2"/>
        <v>4742.18</v>
      </c>
      <c r="O59" s="134">
        <f t="shared" si="3"/>
        <v>4</v>
      </c>
      <c r="P59" s="13"/>
    </row>
    <row r="60" spans="1:16" x14ac:dyDescent="0.2">
      <c r="A60" s="138">
        <v>1996</v>
      </c>
      <c r="B60" s="15">
        <v>683.26</v>
      </c>
      <c r="C60" s="15">
        <v>175.25999999999996</v>
      </c>
      <c r="D60" s="15">
        <v>312.42</v>
      </c>
      <c r="E60" s="15">
        <v>200.66000000000003</v>
      </c>
      <c r="F60" s="15">
        <v>398.78</v>
      </c>
      <c r="G60" s="15">
        <v>574.04000000000019</v>
      </c>
      <c r="H60" s="15">
        <v>213.35999999999999</v>
      </c>
      <c r="I60" s="15">
        <v>414.02</v>
      </c>
      <c r="J60" s="15">
        <v>281.94</v>
      </c>
      <c r="K60" s="15">
        <v>233.68000000000004</v>
      </c>
      <c r="L60" s="15">
        <v>975.36</v>
      </c>
      <c r="M60" s="15">
        <v>180.34000000000003</v>
      </c>
      <c r="N60" s="42">
        <f t="shared" si="2"/>
        <v>4643.12</v>
      </c>
      <c r="O60" s="134">
        <f t="shared" si="3"/>
        <v>5</v>
      </c>
      <c r="P60" s="13"/>
    </row>
    <row r="61" spans="1:16" x14ac:dyDescent="0.2">
      <c r="A61" s="138">
        <v>1997</v>
      </c>
      <c r="B61" s="15">
        <v>33.019999999999996</v>
      </c>
      <c r="C61" s="15">
        <v>10.16</v>
      </c>
      <c r="D61" s="15">
        <v>15.24</v>
      </c>
      <c r="E61" s="15">
        <v>20.32</v>
      </c>
      <c r="F61" s="15">
        <v>360.68000000000006</v>
      </c>
      <c r="G61" s="15">
        <v>386.08000000000004</v>
      </c>
      <c r="H61" s="15">
        <v>139.70000000000002</v>
      </c>
      <c r="I61" s="15">
        <v>215.9</v>
      </c>
      <c r="J61" s="15">
        <v>297.18</v>
      </c>
      <c r="K61" s="15">
        <v>215.89999999999998</v>
      </c>
      <c r="L61" s="15">
        <v>632.45999999999992</v>
      </c>
      <c r="M61" s="15">
        <v>33.019999999999996</v>
      </c>
      <c r="N61" s="42">
        <f t="shared" si="2"/>
        <v>2359.6600000000003</v>
      </c>
      <c r="O61" s="134">
        <f t="shared" si="3"/>
        <v>72</v>
      </c>
      <c r="P61" s="13"/>
    </row>
    <row r="62" spans="1:16" x14ac:dyDescent="0.2">
      <c r="A62" s="138">
        <v>1998</v>
      </c>
      <c r="B62" s="15">
        <v>43.18</v>
      </c>
      <c r="C62" s="15">
        <v>7.62</v>
      </c>
      <c r="D62" s="15">
        <v>55.879999999999988</v>
      </c>
      <c r="E62" s="15">
        <v>307.34000000000003</v>
      </c>
      <c r="F62" s="15">
        <v>457.2000000000001</v>
      </c>
      <c r="G62" s="15">
        <v>373.38000000000005</v>
      </c>
      <c r="H62" s="15">
        <v>373.37999999999994</v>
      </c>
      <c r="I62" s="15">
        <v>543.56000000000006</v>
      </c>
      <c r="J62" s="15">
        <v>408.94</v>
      </c>
      <c r="K62" s="15">
        <v>381.00000000000006</v>
      </c>
      <c r="L62" s="15">
        <v>419.10000000000008</v>
      </c>
      <c r="M62" s="15">
        <v>500.38</v>
      </c>
      <c r="N62" s="42">
        <f t="shared" si="2"/>
        <v>3870.96</v>
      </c>
      <c r="O62" s="134">
        <f t="shared" si="3"/>
        <v>23</v>
      </c>
      <c r="P62" s="13"/>
    </row>
    <row r="63" spans="1:16" x14ac:dyDescent="0.2">
      <c r="A63" s="138">
        <v>1999</v>
      </c>
      <c r="B63" s="15">
        <v>20.319999999999997</v>
      </c>
      <c r="C63" s="15">
        <v>129.54</v>
      </c>
      <c r="D63" s="15">
        <v>175.25999999999996</v>
      </c>
      <c r="E63" s="15">
        <v>373.38000000000005</v>
      </c>
      <c r="F63" s="15">
        <v>332.74</v>
      </c>
      <c r="G63" s="15">
        <v>612.14</v>
      </c>
      <c r="H63" s="15">
        <v>515.62</v>
      </c>
      <c r="I63" s="15">
        <v>492.7600000000001</v>
      </c>
      <c r="J63" s="15">
        <v>236.22000000000006</v>
      </c>
      <c r="K63" s="15">
        <v>353.06000000000006</v>
      </c>
      <c r="L63" s="15">
        <v>703.58000000000027</v>
      </c>
      <c r="M63" s="15">
        <v>812.80000000000018</v>
      </c>
      <c r="N63" s="42">
        <f t="shared" si="2"/>
        <v>4757.420000000001</v>
      </c>
      <c r="O63" s="134">
        <f t="shared" si="3"/>
        <v>3</v>
      </c>
      <c r="P63" s="13"/>
    </row>
    <row r="64" spans="1:16" x14ac:dyDescent="0.2">
      <c r="A64" s="138">
        <v>2000</v>
      </c>
      <c r="B64" s="15">
        <v>106.68000000000002</v>
      </c>
      <c r="C64" s="15">
        <v>17.779999999999998</v>
      </c>
      <c r="D64" s="15">
        <v>15.24</v>
      </c>
      <c r="E64" s="15">
        <v>114.30000000000003</v>
      </c>
      <c r="F64" s="15">
        <v>312.42</v>
      </c>
      <c r="G64" s="15">
        <v>566.41999999999973</v>
      </c>
      <c r="H64" s="15">
        <v>261.62</v>
      </c>
      <c r="I64" s="15">
        <v>429.26000000000016</v>
      </c>
      <c r="J64" s="15">
        <v>355.6</v>
      </c>
      <c r="K64" s="15">
        <v>845.82</v>
      </c>
      <c r="L64" s="15">
        <v>256.54000000000002</v>
      </c>
      <c r="M64" s="15">
        <v>726.44</v>
      </c>
      <c r="N64" s="42">
        <f t="shared" si="2"/>
        <v>4008.12</v>
      </c>
      <c r="O64" s="134">
        <f t="shared" si="3"/>
        <v>15</v>
      </c>
      <c r="P64" s="13"/>
    </row>
    <row r="65" spans="1:15" x14ac:dyDescent="0.2">
      <c r="A65" s="138">
        <v>2001</v>
      </c>
      <c r="B65" s="15">
        <v>134.61999999999998</v>
      </c>
      <c r="C65" s="15">
        <v>5.08</v>
      </c>
      <c r="D65" s="15">
        <v>78.739999999999995</v>
      </c>
      <c r="E65" s="15">
        <v>33.020000000000003</v>
      </c>
      <c r="F65" s="15">
        <v>248.91999999999996</v>
      </c>
      <c r="G65" s="15">
        <v>170.17999999999998</v>
      </c>
      <c r="H65" s="15">
        <v>287.02</v>
      </c>
      <c r="I65" s="15">
        <v>436.88</v>
      </c>
      <c r="J65" s="15">
        <v>304.80000000000007</v>
      </c>
      <c r="K65" s="15">
        <v>322.58000000000004</v>
      </c>
      <c r="L65" s="15">
        <v>528.31999999999994</v>
      </c>
      <c r="M65" s="15">
        <v>617.22</v>
      </c>
      <c r="N65" s="42">
        <f t="shared" si="2"/>
        <v>3167.38</v>
      </c>
      <c r="O65" s="134">
        <f t="shared" si="3"/>
        <v>56</v>
      </c>
    </row>
    <row r="66" spans="1:15" x14ac:dyDescent="0.2">
      <c r="A66" s="138">
        <v>2002</v>
      </c>
      <c r="B66" s="15">
        <v>132.08000000000001</v>
      </c>
      <c r="C66" s="15">
        <v>15.239999999999998</v>
      </c>
      <c r="D66" s="15">
        <v>142.24</v>
      </c>
      <c r="E66" s="15">
        <v>215.89999999999998</v>
      </c>
      <c r="F66" s="15">
        <v>93.980000000000018</v>
      </c>
      <c r="G66" s="15">
        <v>226.05999999999997</v>
      </c>
      <c r="H66" s="15">
        <v>299.72000000000003</v>
      </c>
      <c r="I66" s="15">
        <v>523.24</v>
      </c>
      <c r="J66" s="15">
        <v>231.14</v>
      </c>
      <c r="K66" s="15">
        <v>459.74000000000007</v>
      </c>
      <c r="L66" s="15">
        <v>589.27999999999986</v>
      </c>
      <c r="M66" s="15">
        <v>58.419999999999995</v>
      </c>
      <c r="N66" s="42">
        <f t="shared" si="2"/>
        <v>2987.04</v>
      </c>
      <c r="O66" s="134">
        <f t="shared" si="3"/>
        <v>62</v>
      </c>
    </row>
    <row r="67" spans="1:15" x14ac:dyDescent="0.2">
      <c r="A67" s="138">
        <v>2003</v>
      </c>
      <c r="B67" s="15">
        <v>63.499999999999993</v>
      </c>
      <c r="C67" s="15">
        <v>20.32</v>
      </c>
      <c r="D67" s="15">
        <v>45.719999999999992</v>
      </c>
      <c r="E67" s="15">
        <v>185.42000000000002</v>
      </c>
      <c r="F67" s="15">
        <v>487.68000000000006</v>
      </c>
      <c r="G67" s="15">
        <v>335.28000000000003</v>
      </c>
      <c r="H67" s="15">
        <v>419.09999999999997</v>
      </c>
      <c r="I67" s="15">
        <v>314.96000000000009</v>
      </c>
      <c r="J67" s="15">
        <v>406.4</v>
      </c>
      <c r="K67" s="15">
        <v>482.60000000000008</v>
      </c>
      <c r="L67" s="15">
        <v>721.3599999999999</v>
      </c>
      <c r="M67" s="15">
        <v>421.64000000000004</v>
      </c>
      <c r="N67" s="42">
        <f t="shared" si="2"/>
        <v>3903.98</v>
      </c>
      <c r="O67" s="134">
        <f t="shared" si="3"/>
        <v>21</v>
      </c>
    </row>
    <row r="68" spans="1:15" x14ac:dyDescent="0.2">
      <c r="A68" s="138">
        <v>2004</v>
      </c>
      <c r="B68" s="15">
        <v>33.020000000000003</v>
      </c>
      <c r="C68" s="15">
        <v>17.78</v>
      </c>
      <c r="D68" s="15">
        <v>71.11999999999999</v>
      </c>
      <c r="E68" s="15">
        <v>294.64</v>
      </c>
      <c r="F68" s="15">
        <v>581.66000000000008</v>
      </c>
      <c r="G68" s="15">
        <v>419.1</v>
      </c>
      <c r="H68" s="15">
        <v>297.18</v>
      </c>
      <c r="I68" s="15">
        <v>657.8599999999999</v>
      </c>
      <c r="J68" s="15">
        <v>548.6400000000001</v>
      </c>
      <c r="K68" s="15">
        <v>487.68</v>
      </c>
      <c r="L68" s="15">
        <v>655.32000000000005</v>
      </c>
      <c r="M68" s="15">
        <v>180.33999999999997</v>
      </c>
      <c r="N68" s="42">
        <f t="shared" si="2"/>
        <v>4244.34</v>
      </c>
      <c r="O68" s="134">
        <f t="shared" ref="O68:O87" si="4">RANK(N68,N$3:N$91,0)</f>
        <v>11</v>
      </c>
    </row>
    <row r="69" spans="1:15" x14ac:dyDescent="0.2">
      <c r="A69" s="138">
        <v>2005</v>
      </c>
      <c r="B69" s="15">
        <v>248.92</v>
      </c>
      <c r="C69" s="15">
        <v>60.959999999999994</v>
      </c>
      <c r="D69" s="15">
        <v>63.5</v>
      </c>
      <c r="E69" s="15">
        <v>347.98000000000008</v>
      </c>
      <c r="F69" s="15">
        <v>342.9</v>
      </c>
      <c r="G69" s="15">
        <v>200.66</v>
      </c>
      <c r="H69" s="15">
        <v>226.06</v>
      </c>
      <c r="I69" s="15">
        <v>253.99999999999997</v>
      </c>
      <c r="J69" s="15">
        <v>416.56000000000012</v>
      </c>
      <c r="K69" s="15">
        <v>309.88000000000005</v>
      </c>
      <c r="L69" s="15">
        <v>695.96000000000015</v>
      </c>
      <c r="M69" s="15">
        <v>124.46000000000001</v>
      </c>
      <c r="N69" s="42">
        <f t="shared" si="2"/>
        <v>3291.8400000000006</v>
      </c>
      <c r="O69" s="134">
        <f t="shared" si="4"/>
        <v>48</v>
      </c>
    </row>
    <row r="70" spans="1:15" x14ac:dyDescent="0.2">
      <c r="A70" s="138">
        <v>2006</v>
      </c>
      <c r="B70" s="15">
        <v>50.79999999999999</v>
      </c>
      <c r="C70" s="15">
        <v>38.099999999999994</v>
      </c>
      <c r="D70" s="15">
        <v>114.30000000000001</v>
      </c>
      <c r="E70" s="15">
        <v>109.22</v>
      </c>
      <c r="F70" s="15">
        <v>365.76000000000005</v>
      </c>
      <c r="G70" s="15">
        <v>342.9</v>
      </c>
      <c r="H70" s="15">
        <v>449.58000000000004</v>
      </c>
      <c r="I70" s="15">
        <v>393.7</v>
      </c>
      <c r="J70" s="15">
        <v>393.69999999999993</v>
      </c>
      <c r="K70" s="15">
        <v>342.90000000000003</v>
      </c>
      <c r="L70" s="15">
        <v>812.80000000000007</v>
      </c>
      <c r="M70" s="15">
        <v>165.1</v>
      </c>
      <c r="N70" s="42">
        <f t="shared" si="2"/>
        <v>3578.86</v>
      </c>
      <c r="O70" s="134">
        <f t="shared" si="4"/>
        <v>38</v>
      </c>
    </row>
    <row r="71" spans="1:15" x14ac:dyDescent="0.2">
      <c r="A71" s="138">
        <v>2007</v>
      </c>
      <c r="B71" s="15">
        <v>10.16</v>
      </c>
      <c r="C71" s="15">
        <v>30.479999999999997</v>
      </c>
      <c r="D71" s="15">
        <v>76.2</v>
      </c>
      <c r="E71" s="15">
        <v>425</v>
      </c>
      <c r="F71" s="15">
        <v>721</v>
      </c>
      <c r="G71" s="15">
        <v>254</v>
      </c>
      <c r="H71" s="15">
        <v>343</v>
      </c>
      <c r="I71" s="15">
        <v>358</v>
      </c>
      <c r="J71" s="15">
        <v>250</v>
      </c>
      <c r="K71" s="15">
        <v>441</v>
      </c>
      <c r="L71" s="15">
        <v>364</v>
      </c>
      <c r="M71" s="15">
        <v>681</v>
      </c>
      <c r="N71" s="42">
        <f t="shared" si="2"/>
        <v>3953.84</v>
      </c>
      <c r="O71" s="134">
        <f t="shared" si="4"/>
        <v>20</v>
      </c>
    </row>
    <row r="72" spans="1:15" x14ac:dyDescent="0.2">
      <c r="A72" s="138">
        <v>2008</v>
      </c>
      <c r="B72" s="15">
        <v>25</v>
      </c>
      <c r="C72" s="15">
        <v>40</v>
      </c>
      <c r="D72" s="15">
        <v>21</v>
      </c>
      <c r="E72" s="15">
        <v>69</v>
      </c>
      <c r="F72" s="15">
        <v>212</v>
      </c>
      <c r="G72" s="15">
        <v>346</v>
      </c>
      <c r="H72" s="15">
        <v>368</v>
      </c>
      <c r="I72" s="15">
        <v>412</v>
      </c>
      <c r="J72" s="15">
        <v>184</v>
      </c>
      <c r="K72" s="15">
        <v>262</v>
      </c>
      <c r="L72" s="15">
        <v>935</v>
      </c>
      <c r="M72" s="15">
        <v>151</v>
      </c>
      <c r="N72" s="42">
        <f t="shared" si="2"/>
        <v>3025</v>
      </c>
      <c r="O72" s="134">
        <f t="shared" si="4"/>
        <v>61</v>
      </c>
    </row>
    <row r="73" spans="1:15" x14ac:dyDescent="0.2">
      <c r="A73" s="138">
        <v>2009</v>
      </c>
      <c r="B73" s="15">
        <v>90</v>
      </c>
      <c r="C73" s="15">
        <v>102</v>
      </c>
      <c r="D73" s="15">
        <v>80</v>
      </c>
      <c r="E73" s="15">
        <v>133</v>
      </c>
      <c r="F73" s="15">
        <v>434</v>
      </c>
      <c r="G73" s="15">
        <v>369</v>
      </c>
      <c r="H73" s="15">
        <v>381</v>
      </c>
      <c r="I73" s="15">
        <v>518</v>
      </c>
      <c r="J73" s="15">
        <v>184</v>
      </c>
      <c r="K73" s="15">
        <v>459</v>
      </c>
      <c r="L73" s="15">
        <v>799</v>
      </c>
      <c r="M73" s="15">
        <v>66</v>
      </c>
      <c r="N73" s="42">
        <f t="shared" si="2"/>
        <v>3615</v>
      </c>
      <c r="O73" s="134">
        <f t="shared" si="4"/>
        <v>36</v>
      </c>
    </row>
    <row r="74" spans="1:15" x14ac:dyDescent="0.2">
      <c r="A74" s="138">
        <v>2010</v>
      </c>
      <c r="B74" s="15">
        <v>38</v>
      </c>
      <c r="C74" s="15">
        <v>123</v>
      </c>
      <c r="D74" s="15">
        <v>78</v>
      </c>
      <c r="E74" s="15">
        <v>89</v>
      </c>
      <c r="F74" s="15">
        <v>275</v>
      </c>
      <c r="G74" s="15">
        <v>176</v>
      </c>
      <c r="H74" s="15">
        <v>330</v>
      </c>
      <c r="I74" s="15">
        <v>461</v>
      </c>
      <c r="J74" s="15">
        <v>253</v>
      </c>
      <c r="K74" s="15">
        <v>632</v>
      </c>
      <c r="L74" s="15">
        <v>1012</v>
      </c>
      <c r="M74" s="15">
        <v>1655</v>
      </c>
      <c r="N74" s="42">
        <f t="shared" si="2"/>
        <v>5122</v>
      </c>
      <c r="O74" s="134">
        <f t="shared" si="4"/>
        <v>1</v>
      </c>
    </row>
    <row r="75" spans="1:15" x14ac:dyDescent="0.2">
      <c r="A75" s="138">
        <v>2011</v>
      </c>
      <c r="B75" s="15">
        <v>204</v>
      </c>
      <c r="C75" s="15">
        <v>86</v>
      </c>
      <c r="D75" s="15">
        <v>36</v>
      </c>
      <c r="E75" s="15">
        <v>96</v>
      </c>
      <c r="F75" s="15">
        <v>241</v>
      </c>
      <c r="G75" s="15">
        <v>319</v>
      </c>
      <c r="H75" s="15">
        <v>407</v>
      </c>
      <c r="I75" s="15">
        <v>250</v>
      </c>
      <c r="J75" s="15">
        <v>288</v>
      </c>
      <c r="K75" s="15">
        <v>595</v>
      </c>
      <c r="L75" s="15">
        <v>1127</v>
      </c>
      <c r="M75" s="15">
        <v>714</v>
      </c>
      <c r="N75" s="42">
        <f t="shared" si="2"/>
        <v>4363</v>
      </c>
      <c r="O75" s="134">
        <f t="shared" si="4"/>
        <v>10</v>
      </c>
    </row>
    <row r="76" spans="1:15" x14ac:dyDescent="0.2">
      <c r="A76" s="138">
        <v>2012</v>
      </c>
      <c r="B76" s="15">
        <v>19</v>
      </c>
      <c r="C76" s="15">
        <v>25</v>
      </c>
      <c r="D76" s="15">
        <v>80</v>
      </c>
      <c r="E76" s="15">
        <v>244</v>
      </c>
      <c r="F76" s="15">
        <v>352</v>
      </c>
      <c r="G76" s="15">
        <v>366</v>
      </c>
      <c r="H76" s="15">
        <v>309</v>
      </c>
      <c r="I76" s="15">
        <v>467</v>
      </c>
      <c r="J76" s="15">
        <v>315</v>
      </c>
      <c r="K76" s="15">
        <v>459</v>
      </c>
      <c r="L76" s="15">
        <v>758</v>
      </c>
      <c r="M76" s="15">
        <v>580</v>
      </c>
      <c r="N76" s="42">
        <f t="shared" si="2"/>
        <v>3974</v>
      </c>
      <c r="O76" s="134">
        <f t="shared" si="4"/>
        <v>17</v>
      </c>
    </row>
    <row r="77" spans="1:15" x14ac:dyDescent="0.2">
      <c r="A77" s="138">
        <v>2013</v>
      </c>
      <c r="B77" s="15">
        <v>15</v>
      </c>
      <c r="C77" s="15">
        <v>39</v>
      </c>
      <c r="D77" s="15">
        <v>58</v>
      </c>
      <c r="E77" s="15">
        <v>18</v>
      </c>
      <c r="F77" s="15">
        <v>150</v>
      </c>
      <c r="G77" s="15">
        <v>231</v>
      </c>
      <c r="H77" s="15">
        <v>483</v>
      </c>
      <c r="I77" s="15">
        <v>484</v>
      </c>
      <c r="J77" s="15">
        <v>239</v>
      </c>
      <c r="K77" s="15">
        <v>436</v>
      </c>
      <c r="L77" s="15">
        <v>348</v>
      </c>
      <c r="M77" s="15">
        <v>202</v>
      </c>
      <c r="N77" s="42">
        <f t="shared" si="2"/>
        <v>2703</v>
      </c>
      <c r="O77" s="134">
        <f t="shared" si="4"/>
        <v>66</v>
      </c>
    </row>
    <row r="78" spans="1:15" x14ac:dyDescent="0.2">
      <c r="A78" s="138">
        <v>2014</v>
      </c>
      <c r="B78" s="15">
        <v>55</v>
      </c>
      <c r="C78" s="15">
        <v>31</v>
      </c>
      <c r="D78" s="15">
        <v>51</v>
      </c>
      <c r="E78" s="15">
        <v>170</v>
      </c>
      <c r="F78" s="15">
        <v>427</v>
      </c>
      <c r="G78" s="15">
        <v>296</v>
      </c>
      <c r="H78" s="15">
        <v>87</v>
      </c>
      <c r="I78" s="15">
        <v>318</v>
      </c>
      <c r="J78" s="15">
        <v>286</v>
      </c>
      <c r="K78" s="15">
        <v>458</v>
      </c>
      <c r="L78" s="15">
        <v>528</v>
      </c>
      <c r="M78" s="15">
        <v>568</v>
      </c>
      <c r="N78" s="42">
        <f t="shared" ref="N78:N84" si="5">IF(COUNT(B78:M78)=12,SUM(B78:M78),"")</f>
        <v>3275</v>
      </c>
      <c r="O78" s="134">
        <f t="shared" si="4"/>
        <v>50</v>
      </c>
    </row>
    <row r="79" spans="1:15" x14ac:dyDescent="0.2">
      <c r="A79" s="138">
        <v>2015</v>
      </c>
      <c r="B79" s="15">
        <v>17</v>
      </c>
      <c r="C79" s="15">
        <v>105</v>
      </c>
      <c r="D79" s="15">
        <v>24</v>
      </c>
      <c r="E79" s="15">
        <v>99</v>
      </c>
      <c r="F79" s="15">
        <v>138</v>
      </c>
      <c r="G79" s="15">
        <v>112</v>
      </c>
      <c r="H79" s="15">
        <v>134</v>
      </c>
      <c r="I79" s="15">
        <v>175</v>
      </c>
      <c r="J79" s="15">
        <v>293</v>
      </c>
      <c r="K79" s="15">
        <v>270</v>
      </c>
      <c r="L79" s="15">
        <v>341</v>
      </c>
      <c r="M79" s="15">
        <v>236</v>
      </c>
      <c r="N79" s="42">
        <f t="shared" si="5"/>
        <v>1944</v>
      </c>
      <c r="O79" s="134">
        <f t="shared" si="4"/>
        <v>74</v>
      </c>
    </row>
    <row r="80" spans="1:15" x14ac:dyDescent="0.2">
      <c r="A80" s="138">
        <v>2016</v>
      </c>
      <c r="B80" s="15">
        <v>38</v>
      </c>
      <c r="C80" s="15">
        <v>63</v>
      </c>
      <c r="D80" s="15">
        <v>26</v>
      </c>
      <c r="E80" s="15">
        <v>321</v>
      </c>
      <c r="F80" s="15">
        <v>358</v>
      </c>
      <c r="G80" s="15">
        <v>359</v>
      </c>
      <c r="H80" s="15">
        <v>383</v>
      </c>
      <c r="I80" s="15">
        <v>315</v>
      </c>
      <c r="J80" s="15">
        <v>394</v>
      </c>
      <c r="K80" s="15">
        <v>484</v>
      </c>
      <c r="L80" s="15">
        <v>1035</v>
      </c>
      <c r="M80" s="15">
        <v>228</v>
      </c>
      <c r="N80" s="42">
        <f t="shared" si="5"/>
        <v>4004</v>
      </c>
      <c r="O80" s="134">
        <f t="shared" si="4"/>
        <v>16</v>
      </c>
    </row>
    <row r="81" spans="1:15" x14ac:dyDescent="0.2">
      <c r="A81" s="138">
        <v>2017</v>
      </c>
      <c r="B81" s="15">
        <v>26</v>
      </c>
      <c r="C81" s="15">
        <v>13</v>
      </c>
      <c r="D81" s="15">
        <v>56</v>
      </c>
      <c r="E81" s="15">
        <v>193</v>
      </c>
      <c r="F81" s="15">
        <v>226</v>
      </c>
      <c r="G81" s="15">
        <v>52</v>
      </c>
      <c r="H81" s="15">
        <v>439</v>
      </c>
      <c r="I81" s="15">
        <v>412</v>
      </c>
      <c r="J81" s="15">
        <v>249</v>
      </c>
      <c r="K81" s="15">
        <v>316</v>
      </c>
      <c r="L81" s="15">
        <v>608</v>
      </c>
      <c r="M81" s="15">
        <v>438</v>
      </c>
      <c r="N81" s="42">
        <f t="shared" si="5"/>
        <v>3028</v>
      </c>
      <c r="O81" s="134">
        <f t="shared" si="4"/>
        <v>60</v>
      </c>
    </row>
    <row r="82" spans="1:15" x14ac:dyDescent="0.2">
      <c r="A82" s="138">
        <v>2018</v>
      </c>
      <c r="B82" s="15">
        <v>578</v>
      </c>
      <c r="C82" s="15">
        <v>8</v>
      </c>
      <c r="D82" s="15">
        <v>163</v>
      </c>
      <c r="E82" s="15">
        <v>70</v>
      </c>
      <c r="F82" s="15">
        <v>351</v>
      </c>
      <c r="G82" s="15">
        <v>551</v>
      </c>
      <c r="H82" s="15">
        <v>346</v>
      </c>
      <c r="I82" s="15">
        <v>331</v>
      </c>
      <c r="J82" s="15">
        <v>462</v>
      </c>
      <c r="K82" s="15">
        <v>425</v>
      </c>
      <c r="L82" s="15">
        <v>326</v>
      </c>
      <c r="M82" s="15">
        <v>32</v>
      </c>
      <c r="N82" s="42">
        <f t="shared" si="5"/>
        <v>3643</v>
      </c>
      <c r="O82" s="134">
        <f t="shared" si="4"/>
        <v>35</v>
      </c>
    </row>
    <row r="83" spans="1:15" x14ac:dyDescent="0.2">
      <c r="A83" s="138">
        <v>2019</v>
      </c>
      <c r="B83" s="15">
        <v>56</v>
      </c>
      <c r="C83" s="15">
        <v>28</v>
      </c>
      <c r="D83" s="15">
        <v>42</v>
      </c>
      <c r="E83" s="15">
        <v>201</v>
      </c>
      <c r="F83" s="15">
        <v>231</v>
      </c>
      <c r="G83" s="15">
        <v>219</v>
      </c>
      <c r="H83" s="15">
        <v>269</v>
      </c>
      <c r="I83" s="15">
        <v>296</v>
      </c>
      <c r="J83" s="15">
        <v>280</v>
      </c>
      <c r="K83" s="15">
        <v>306</v>
      </c>
      <c r="L83" s="15">
        <v>390</v>
      </c>
      <c r="M83" s="15">
        <v>268</v>
      </c>
      <c r="N83" s="42">
        <f t="shared" si="5"/>
        <v>2586</v>
      </c>
      <c r="O83" s="134">
        <f t="shared" si="4"/>
        <v>69</v>
      </c>
    </row>
    <row r="84" spans="1:15" x14ac:dyDescent="0.2">
      <c r="A84" s="138">
        <v>2020</v>
      </c>
      <c r="B84" s="15">
        <v>77</v>
      </c>
      <c r="C84" s="15">
        <v>38</v>
      </c>
      <c r="D84" s="15">
        <v>26</v>
      </c>
      <c r="E84" s="15">
        <v>89</v>
      </c>
      <c r="F84" s="15">
        <v>174</v>
      </c>
      <c r="G84" s="15">
        <v>296</v>
      </c>
      <c r="H84" s="15">
        <v>258</v>
      </c>
      <c r="I84" s="15">
        <v>353</v>
      </c>
      <c r="J84" s="15">
        <v>300</v>
      </c>
      <c r="K84" s="15">
        <v>197</v>
      </c>
      <c r="L84" s="15">
        <v>440</v>
      </c>
      <c r="M84" s="15">
        <v>460</v>
      </c>
      <c r="N84" s="42">
        <f t="shared" si="5"/>
        <v>2708</v>
      </c>
      <c r="O84" s="134">
        <f t="shared" si="4"/>
        <v>65</v>
      </c>
    </row>
    <row r="85" spans="1:15" x14ac:dyDescent="0.2">
      <c r="A85" s="138">
        <v>2021</v>
      </c>
      <c r="B85" s="3">
        <v>75</v>
      </c>
      <c r="C85" s="3">
        <v>18</v>
      </c>
      <c r="D85" s="3">
        <v>105</v>
      </c>
      <c r="E85" s="3">
        <v>132</v>
      </c>
      <c r="F85" s="3">
        <v>238</v>
      </c>
      <c r="G85" s="3">
        <v>377</v>
      </c>
      <c r="H85" s="3">
        <v>291</v>
      </c>
      <c r="I85" s="3">
        <v>542</v>
      </c>
      <c r="J85" s="3">
        <v>324</v>
      </c>
      <c r="K85" s="3">
        <v>256</v>
      </c>
      <c r="L85" s="3">
        <v>696</v>
      </c>
      <c r="M85" s="3">
        <v>146</v>
      </c>
      <c r="N85" s="42">
        <f t="shared" ref="N85:N87" si="6">IF(COUNT(B85:M85)=12,SUM(B85:M85),"")</f>
        <v>3200</v>
      </c>
      <c r="O85" s="134">
        <f t="shared" si="4"/>
        <v>54</v>
      </c>
    </row>
    <row r="86" spans="1:15" x14ac:dyDescent="0.2">
      <c r="A86" s="138">
        <v>2022</v>
      </c>
      <c r="B86" s="3">
        <v>32</v>
      </c>
      <c r="C86" s="3">
        <v>64</v>
      </c>
      <c r="D86" s="3">
        <v>133</v>
      </c>
      <c r="E86" s="3">
        <v>206</v>
      </c>
      <c r="F86" s="3">
        <v>427</v>
      </c>
      <c r="G86" s="3">
        <v>540</v>
      </c>
      <c r="H86" s="3">
        <v>591</v>
      </c>
      <c r="I86" s="3">
        <v>454</v>
      </c>
      <c r="J86" s="3">
        <v>280</v>
      </c>
      <c r="K86" s="3">
        <v>283</v>
      </c>
      <c r="L86" s="3">
        <v>428</v>
      </c>
      <c r="M86" s="3">
        <v>62</v>
      </c>
      <c r="N86" s="42">
        <f t="shared" si="6"/>
        <v>3500</v>
      </c>
      <c r="O86" s="134">
        <f t="shared" si="4"/>
        <v>42</v>
      </c>
    </row>
    <row r="87" spans="1:15" x14ac:dyDescent="0.2">
      <c r="A87" s="138">
        <v>2023</v>
      </c>
      <c r="B87" s="3">
        <v>118</v>
      </c>
      <c r="C87" s="3">
        <v>6</v>
      </c>
      <c r="D87" s="3">
        <v>27</v>
      </c>
      <c r="E87" s="3">
        <v>5</v>
      </c>
      <c r="F87" s="3">
        <v>175</v>
      </c>
      <c r="G87" s="3">
        <v>252</v>
      </c>
      <c r="H87" s="3">
        <v>247</v>
      </c>
      <c r="I87" s="3">
        <v>247</v>
      </c>
      <c r="J87" s="3">
        <v>392</v>
      </c>
      <c r="K87" s="3">
        <v>122</v>
      </c>
      <c r="L87" s="3">
        <v>425</v>
      </c>
      <c r="M87" s="3">
        <v>129</v>
      </c>
      <c r="N87" s="42">
        <f t="shared" si="6"/>
        <v>2145</v>
      </c>
      <c r="O87" s="134">
        <f t="shared" si="4"/>
        <v>73</v>
      </c>
    </row>
    <row r="88" spans="1:15" x14ac:dyDescent="0.2">
      <c r="A88" s="138">
        <v>2024</v>
      </c>
      <c r="B88" s="15"/>
      <c r="C88" s="15"/>
      <c r="D88" s="15"/>
      <c r="E88" s="15"/>
      <c r="F88" s="15"/>
      <c r="G88" s="15"/>
      <c r="H88" s="15"/>
      <c r="I88" s="15"/>
      <c r="J88" s="15"/>
      <c r="K88" s="15"/>
      <c r="L88" s="15"/>
      <c r="M88" s="15"/>
      <c r="N88" s="42"/>
      <c r="O88" s="134"/>
    </row>
    <row r="89" spans="1:15" x14ac:dyDescent="0.2">
      <c r="A89" s="138">
        <v>2025</v>
      </c>
      <c r="B89" s="15"/>
      <c r="C89" s="15"/>
      <c r="D89" s="15"/>
      <c r="E89" s="15"/>
      <c r="F89" s="15"/>
      <c r="G89" s="15"/>
      <c r="H89" s="15"/>
      <c r="I89" s="15"/>
      <c r="J89" s="15"/>
      <c r="K89" s="15"/>
      <c r="L89" s="15"/>
      <c r="M89" s="15"/>
      <c r="N89" s="42"/>
      <c r="O89" s="134"/>
    </row>
    <row r="90" spans="1:15" x14ac:dyDescent="0.2">
      <c r="A90" s="138">
        <v>2026</v>
      </c>
      <c r="B90" s="15"/>
      <c r="C90" s="15"/>
      <c r="D90" s="15"/>
      <c r="E90" s="15"/>
      <c r="F90" s="15"/>
      <c r="G90" s="15"/>
      <c r="H90" s="15"/>
      <c r="I90" s="15"/>
      <c r="J90" s="15"/>
      <c r="K90" s="15"/>
      <c r="L90" s="15"/>
      <c r="M90" s="15"/>
      <c r="N90" s="42"/>
      <c r="O90" s="134"/>
    </row>
    <row r="91" spans="1:15" x14ac:dyDescent="0.2">
      <c r="A91" s="138"/>
      <c r="B91" s="15"/>
      <c r="C91" s="15"/>
      <c r="D91" s="15"/>
      <c r="E91" s="15"/>
      <c r="F91" s="15"/>
      <c r="G91" s="15"/>
      <c r="H91" s="15"/>
      <c r="I91" s="15"/>
      <c r="J91" s="15"/>
      <c r="K91" s="15"/>
      <c r="L91" s="15"/>
      <c r="M91" s="15"/>
      <c r="N91" s="42"/>
    </row>
    <row r="92" spans="1:15" x14ac:dyDescent="0.2">
      <c r="A92" s="129" t="s">
        <v>603</v>
      </c>
      <c r="B92" s="130">
        <f>AVERAGE(B5:B91)</f>
        <v>108.87878048780489</v>
      </c>
      <c r="C92" s="130">
        <f t="shared" ref="C92:N92" si="7">AVERAGE(C5:C91)</f>
        <v>54.502512195121952</v>
      </c>
      <c r="D92" s="130">
        <f t="shared" si="7"/>
        <v>66.860419753086418</v>
      </c>
      <c r="E92" s="130">
        <f t="shared" si="7"/>
        <v>159.02199999999993</v>
      </c>
      <c r="F92" s="130">
        <f t="shared" si="7"/>
        <v>360.98056790123456</v>
      </c>
      <c r="G92" s="130">
        <f t="shared" si="7"/>
        <v>341.50546341463411</v>
      </c>
      <c r="H92" s="130">
        <f t="shared" si="7"/>
        <v>330.65496296296311</v>
      </c>
      <c r="I92" s="130">
        <f t="shared" si="7"/>
        <v>385.85867500000006</v>
      </c>
      <c r="J92" s="130">
        <f t="shared" si="7"/>
        <v>342.34230769230777</v>
      </c>
      <c r="K92" s="130">
        <f t="shared" si="7"/>
        <v>470.51081481481486</v>
      </c>
      <c r="L92" s="130">
        <f t="shared" si="7"/>
        <v>574.00802469135795</v>
      </c>
      <c r="M92" s="130">
        <f t="shared" si="7"/>
        <v>342.44815384615379</v>
      </c>
      <c r="N92" s="130">
        <f t="shared" si="7"/>
        <v>3557.9534324324327</v>
      </c>
    </row>
    <row r="93" spans="1:15" x14ac:dyDescent="0.2">
      <c r="A93" s="127" t="s">
        <v>604</v>
      </c>
      <c r="B93" s="3">
        <f>STDEV(B5:B91)</f>
        <v>128.3805375841512</v>
      </c>
      <c r="C93" s="3">
        <f t="shared" ref="C93:N93" si="8">STDEV(C5:C91)</f>
        <v>51.723565094214102</v>
      </c>
      <c r="D93" s="3">
        <f t="shared" si="8"/>
        <v>59.194536166538235</v>
      </c>
      <c r="E93" s="3">
        <f t="shared" si="8"/>
        <v>131.01124701375844</v>
      </c>
      <c r="F93" s="3">
        <f t="shared" si="8"/>
        <v>157.737070307279</v>
      </c>
      <c r="G93" s="3">
        <f t="shared" si="8"/>
        <v>116.05363343423936</v>
      </c>
      <c r="H93" s="3">
        <f t="shared" si="8"/>
        <v>116.43546955121123</v>
      </c>
      <c r="I93" s="3">
        <f t="shared" si="8"/>
        <v>110.43129786453146</v>
      </c>
      <c r="J93" s="3">
        <f t="shared" si="8"/>
        <v>109.57733492305407</v>
      </c>
      <c r="K93" s="3">
        <f t="shared" si="8"/>
        <v>166.64610002630639</v>
      </c>
      <c r="L93" s="3">
        <f t="shared" si="8"/>
        <v>222.52550521535591</v>
      </c>
      <c r="M93" s="3">
        <f t="shared" si="8"/>
        <v>282.6945254157356</v>
      </c>
      <c r="N93" s="120">
        <f t="shared" si="8"/>
        <v>659.58881102595387</v>
      </c>
    </row>
    <row r="94" spans="1:15" x14ac:dyDescent="0.2">
      <c r="A94" s="127" t="s">
        <v>605</v>
      </c>
      <c r="B94" s="3">
        <f>B93/B92*100</f>
        <v>117.91143968454958</v>
      </c>
      <c r="C94" s="3">
        <f t="shared" ref="C94:N94" si="9">C93/C92*100</f>
        <v>94.901249522298954</v>
      </c>
      <c r="D94" s="3">
        <f t="shared" si="9"/>
        <v>88.534496769750973</v>
      </c>
      <c r="E94" s="3">
        <f t="shared" si="9"/>
        <v>82.385611433486233</v>
      </c>
      <c r="F94" s="3">
        <f t="shared" si="9"/>
        <v>43.696831445629606</v>
      </c>
      <c r="G94" s="3">
        <f t="shared" si="9"/>
        <v>33.982950748092264</v>
      </c>
      <c r="H94" s="3">
        <f t="shared" si="9"/>
        <v>35.213585941020106</v>
      </c>
      <c r="I94" s="3">
        <f t="shared" si="9"/>
        <v>28.619622939546829</v>
      </c>
      <c r="J94" s="3">
        <f t="shared" si="9"/>
        <v>32.008119493527673</v>
      </c>
      <c r="K94" s="3">
        <f t="shared" si="9"/>
        <v>35.418123192746478</v>
      </c>
      <c r="L94" s="3">
        <f t="shared" si="9"/>
        <v>38.766967645619076</v>
      </c>
      <c r="M94" s="3">
        <f t="shared" si="9"/>
        <v>82.551043783035624</v>
      </c>
      <c r="N94" s="120">
        <f t="shared" si="9"/>
        <v>18.538432937696403</v>
      </c>
    </row>
    <row r="95" spans="1:15" x14ac:dyDescent="0.2">
      <c r="A95" s="127" t="s">
        <v>606</v>
      </c>
      <c r="B95" s="3">
        <f>MIN(B5:B91)</f>
        <v>0</v>
      </c>
      <c r="C95" s="3">
        <f t="shared" ref="C95:N95" si="10">MIN(C5:C91)</f>
        <v>2.794</v>
      </c>
      <c r="D95" s="3">
        <f t="shared" si="10"/>
        <v>2.54</v>
      </c>
      <c r="E95" s="3">
        <f t="shared" si="10"/>
        <v>5</v>
      </c>
      <c r="F95" s="3">
        <f t="shared" si="10"/>
        <v>93.980000000000018</v>
      </c>
      <c r="G95" s="3">
        <f t="shared" si="10"/>
        <v>52</v>
      </c>
      <c r="H95" s="3">
        <f t="shared" si="10"/>
        <v>80.518000000000001</v>
      </c>
      <c r="I95" s="3">
        <f t="shared" si="10"/>
        <v>175</v>
      </c>
      <c r="J95" s="3">
        <f t="shared" si="10"/>
        <v>157.988</v>
      </c>
      <c r="K95" s="3">
        <f t="shared" si="10"/>
        <v>122</v>
      </c>
      <c r="L95" s="3">
        <f t="shared" si="10"/>
        <v>198.12</v>
      </c>
      <c r="M95" s="3">
        <f t="shared" si="10"/>
        <v>20.32</v>
      </c>
      <c r="N95" s="120">
        <f t="shared" si="10"/>
        <v>1944</v>
      </c>
    </row>
    <row r="96" spans="1:15" x14ac:dyDescent="0.2">
      <c r="A96" s="127" t="s">
        <v>607</v>
      </c>
      <c r="B96" s="3">
        <f>MAX(B5:B91)</f>
        <v>683.26</v>
      </c>
      <c r="C96" s="3">
        <f t="shared" ref="C96:N96" si="11">MAX(C5:C91)</f>
        <v>208.28</v>
      </c>
      <c r="D96" s="3">
        <f t="shared" si="11"/>
        <v>312.42</v>
      </c>
      <c r="E96" s="3">
        <f t="shared" si="11"/>
        <v>703.58</v>
      </c>
      <c r="F96" s="3">
        <f t="shared" si="11"/>
        <v>963.67600000000004</v>
      </c>
      <c r="G96" s="3">
        <f t="shared" si="11"/>
        <v>612.14000000000021</v>
      </c>
      <c r="H96" s="3">
        <f t="shared" si="11"/>
        <v>621.53800000000001</v>
      </c>
      <c r="I96" s="3">
        <f t="shared" si="11"/>
        <v>660.40000000000009</v>
      </c>
      <c r="J96" s="3">
        <f t="shared" si="11"/>
        <v>787.4</v>
      </c>
      <c r="K96" s="3">
        <f t="shared" si="11"/>
        <v>871.2199999999998</v>
      </c>
      <c r="L96" s="3">
        <f t="shared" si="11"/>
        <v>1127</v>
      </c>
      <c r="M96" s="3">
        <f t="shared" si="11"/>
        <v>1655</v>
      </c>
      <c r="N96" s="120">
        <f t="shared" si="11"/>
        <v>5122</v>
      </c>
    </row>
    <row r="97" spans="1:14" x14ac:dyDescent="0.2">
      <c r="A97" s="127" t="s">
        <v>608</v>
      </c>
      <c r="B97" s="3">
        <f>QUARTILE(B5:B91,1)</f>
        <v>29.335999999999999</v>
      </c>
      <c r="C97" s="3">
        <f t="shared" ref="C97:N97" si="12">QUARTILE(C5:C91,1)</f>
        <v>17.779999999999998</v>
      </c>
      <c r="D97" s="3">
        <f t="shared" si="12"/>
        <v>22.86</v>
      </c>
      <c r="E97" s="3">
        <f t="shared" si="12"/>
        <v>66.039999999999992</v>
      </c>
      <c r="F97" s="3">
        <f t="shared" si="12"/>
        <v>251.46000000000004</v>
      </c>
      <c r="G97" s="3">
        <f t="shared" si="12"/>
        <v>258.69900000000001</v>
      </c>
      <c r="H97" s="3">
        <f t="shared" si="12"/>
        <v>251.714</v>
      </c>
      <c r="I97" s="3">
        <f t="shared" si="12"/>
        <v>312.16599999999994</v>
      </c>
      <c r="J97" s="3">
        <f t="shared" si="12"/>
        <v>271.77999999999997</v>
      </c>
      <c r="K97" s="3">
        <f t="shared" si="12"/>
        <v>363.22</v>
      </c>
      <c r="L97" s="3">
        <f t="shared" si="12"/>
        <v>419.10000000000008</v>
      </c>
      <c r="M97" s="3">
        <f t="shared" si="12"/>
        <v>147.25</v>
      </c>
      <c r="N97" s="120">
        <f t="shared" si="12"/>
        <v>3168.5865000000003</v>
      </c>
    </row>
    <row r="98" spans="1:14" x14ac:dyDescent="0.2">
      <c r="A98" s="127" t="s">
        <v>609</v>
      </c>
      <c r="B98" s="3">
        <f>QUARTILE(B5:B91,2)</f>
        <v>67.182999999999993</v>
      </c>
      <c r="C98" s="3">
        <f t="shared" ref="C98:N98" si="13">QUARTILE(C5:C91,2)</f>
        <v>32.258000000000003</v>
      </c>
      <c r="D98" s="3">
        <f t="shared" si="13"/>
        <v>51</v>
      </c>
      <c r="E98" s="3">
        <f t="shared" si="13"/>
        <v>118.61799999999999</v>
      </c>
      <c r="F98" s="3">
        <f t="shared" si="13"/>
        <v>337.82000000000005</v>
      </c>
      <c r="G98" s="3">
        <f t="shared" si="13"/>
        <v>343.53500000000008</v>
      </c>
      <c r="H98" s="3">
        <f t="shared" si="13"/>
        <v>330</v>
      </c>
      <c r="I98" s="3">
        <f t="shared" si="13"/>
        <v>373.38000000000005</v>
      </c>
      <c r="J98" s="3">
        <f t="shared" si="13"/>
        <v>314.59899999999999</v>
      </c>
      <c r="K98" s="3">
        <f t="shared" si="13"/>
        <v>452.12</v>
      </c>
      <c r="L98" s="3">
        <f t="shared" si="13"/>
        <v>560.07000000000005</v>
      </c>
      <c r="M98" s="3">
        <f t="shared" si="13"/>
        <v>246.38000000000002</v>
      </c>
      <c r="N98" s="120">
        <f t="shared" si="13"/>
        <v>3578.8600000000006</v>
      </c>
    </row>
    <row r="99" spans="1:14" x14ac:dyDescent="0.2">
      <c r="A99" s="127" t="s">
        <v>610</v>
      </c>
      <c r="B99" s="3">
        <f>QUARTILE(B5:B91,3)</f>
        <v>116.44</v>
      </c>
      <c r="C99" s="3">
        <f t="shared" ref="C99:N99" si="14">QUARTILE(C5:C91,3)</f>
        <v>81.915000000000006</v>
      </c>
      <c r="D99" s="3">
        <f t="shared" si="14"/>
        <v>88.9</v>
      </c>
      <c r="E99" s="3">
        <f t="shared" si="14"/>
        <v>208.28</v>
      </c>
      <c r="F99" s="3">
        <f t="shared" si="14"/>
        <v>434</v>
      </c>
      <c r="G99" s="3">
        <f t="shared" si="14"/>
        <v>398.65300000000002</v>
      </c>
      <c r="H99" s="3">
        <f t="shared" si="14"/>
        <v>411.48000000000013</v>
      </c>
      <c r="I99" s="3">
        <f t="shared" si="14"/>
        <v>454.16500000000002</v>
      </c>
      <c r="J99" s="3">
        <f t="shared" si="14"/>
        <v>401.25650000000002</v>
      </c>
      <c r="K99" s="3">
        <f t="shared" si="14"/>
        <v>535.94000000000017</v>
      </c>
      <c r="L99" s="3">
        <f t="shared" si="14"/>
        <v>706.12000000000012</v>
      </c>
      <c r="M99" s="3">
        <f t="shared" si="14"/>
        <v>469.20150000000001</v>
      </c>
      <c r="N99" s="120">
        <f t="shared" si="14"/>
        <v>3955.4974999999999</v>
      </c>
    </row>
    <row r="100" spans="1:14" x14ac:dyDescent="0.2">
      <c r="A100" s="127" t="s">
        <v>611</v>
      </c>
      <c r="B100" s="5">
        <f>RANK(B87,B5:B91,0)</f>
        <v>21</v>
      </c>
      <c r="C100" s="5">
        <f t="shared" ref="C100:M100" si="15">RANK(C87,C5:C91,0)</f>
        <v>76</v>
      </c>
      <c r="D100" s="5">
        <f t="shared" si="15"/>
        <v>54</v>
      </c>
      <c r="E100" s="5">
        <f t="shared" si="15"/>
        <v>81</v>
      </c>
      <c r="F100" s="5">
        <f t="shared" si="15"/>
        <v>77</v>
      </c>
      <c r="G100" s="5">
        <f t="shared" si="15"/>
        <v>65</v>
      </c>
      <c r="H100" s="5">
        <f t="shared" si="15"/>
        <v>63</v>
      </c>
      <c r="I100" s="5">
        <f t="shared" si="15"/>
        <v>73</v>
      </c>
      <c r="J100" s="5">
        <f t="shared" si="15"/>
        <v>25</v>
      </c>
      <c r="K100" s="5">
        <f t="shared" si="15"/>
        <v>81</v>
      </c>
      <c r="L100" s="5">
        <f t="shared" si="15"/>
        <v>60</v>
      </c>
      <c r="M100" s="5">
        <f t="shared" si="15"/>
        <v>63</v>
      </c>
      <c r="N100" s="221">
        <f>RANK(N87,N5:N91,0)</f>
        <v>73</v>
      </c>
    </row>
    <row r="101" spans="1:14" x14ac:dyDescent="0.2">
      <c r="A101" s="127" t="s">
        <v>612</v>
      </c>
      <c r="B101" s="5">
        <f>COUNT(B5:B91)</f>
        <v>82</v>
      </c>
      <c r="C101" s="5">
        <f t="shared" ref="C101:N101" si="16">COUNT(C5:C91)</f>
        <v>82</v>
      </c>
      <c r="D101" s="5">
        <f t="shared" si="16"/>
        <v>81</v>
      </c>
      <c r="E101" s="5">
        <f t="shared" si="16"/>
        <v>81</v>
      </c>
      <c r="F101" s="5">
        <f t="shared" si="16"/>
        <v>81</v>
      </c>
      <c r="G101" s="5">
        <f t="shared" si="16"/>
        <v>82</v>
      </c>
      <c r="H101" s="5">
        <f t="shared" si="16"/>
        <v>81</v>
      </c>
      <c r="I101" s="5">
        <f t="shared" si="16"/>
        <v>80</v>
      </c>
      <c r="J101" s="5">
        <f t="shared" si="16"/>
        <v>78</v>
      </c>
      <c r="K101" s="5">
        <f t="shared" si="16"/>
        <v>81</v>
      </c>
      <c r="L101" s="5">
        <f t="shared" si="16"/>
        <v>81</v>
      </c>
      <c r="M101" s="5">
        <f t="shared" si="16"/>
        <v>78</v>
      </c>
      <c r="N101" s="120">
        <f t="shared" si="16"/>
        <v>74</v>
      </c>
    </row>
    <row r="102" spans="1:14" x14ac:dyDescent="0.2">
      <c r="A102" s="127" t="s">
        <v>614</v>
      </c>
      <c r="B102" s="3">
        <f>B87</f>
        <v>118</v>
      </c>
      <c r="C102" s="3">
        <f>B102+C87</f>
        <v>124</v>
      </c>
      <c r="D102" s="3">
        <f t="shared" ref="D102:M102" si="17">C102+D87</f>
        <v>151</v>
      </c>
      <c r="E102" s="3">
        <f t="shared" si="17"/>
        <v>156</v>
      </c>
      <c r="F102" s="3">
        <f t="shared" si="17"/>
        <v>331</v>
      </c>
      <c r="G102" s="3">
        <f t="shared" si="17"/>
        <v>583</v>
      </c>
      <c r="H102" s="3">
        <f t="shared" si="17"/>
        <v>830</v>
      </c>
      <c r="I102" s="3">
        <f t="shared" si="17"/>
        <v>1077</v>
      </c>
      <c r="J102" s="3">
        <f t="shared" si="17"/>
        <v>1469</v>
      </c>
      <c r="K102" s="3">
        <f t="shared" si="17"/>
        <v>1591</v>
      </c>
      <c r="L102" s="3">
        <f t="shared" si="17"/>
        <v>2016</v>
      </c>
      <c r="M102" s="3">
        <f t="shared" si="17"/>
        <v>2145</v>
      </c>
      <c r="N102" s="15"/>
    </row>
    <row r="103" spans="1:14" x14ac:dyDescent="0.2">
      <c r="A103" s="127" t="s">
        <v>613</v>
      </c>
      <c r="B103" s="3">
        <f>B92</f>
        <v>108.87878048780489</v>
      </c>
      <c r="C103" s="3">
        <f>B103+C92</f>
        <v>163.38129268292684</v>
      </c>
      <c r="D103" s="3">
        <f t="shared" ref="D103:M103" si="18">C103+D92</f>
        <v>230.24171243601324</v>
      </c>
      <c r="E103" s="3">
        <f t="shared" si="18"/>
        <v>389.26371243601318</v>
      </c>
      <c r="F103" s="3">
        <f t="shared" si="18"/>
        <v>750.2442803372478</v>
      </c>
      <c r="G103" s="3">
        <f t="shared" si="18"/>
        <v>1091.7497437518819</v>
      </c>
      <c r="H103" s="3">
        <f t="shared" si="18"/>
        <v>1422.4047067148449</v>
      </c>
      <c r="I103" s="3">
        <f t="shared" si="18"/>
        <v>1808.2633817148449</v>
      </c>
      <c r="J103" s="3">
        <f t="shared" si="18"/>
        <v>2150.6056894071526</v>
      </c>
      <c r="K103" s="3">
        <f t="shared" si="18"/>
        <v>2621.1165042219673</v>
      </c>
      <c r="L103" s="3">
        <f t="shared" si="18"/>
        <v>3195.1245289133253</v>
      </c>
      <c r="M103" s="3">
        <f t="shared" si="18"/>
        <v>3537.572682759479</v>
      </c>
      <c r="N103" s="15"/>
    </row>
    <row r="104" spans="1:14" x14ac:dyDescent="0.2">
      <c r="B104" s="3"/>
      <c r="N104" s="131"/>
    </row>
    <row r="105" spans="1:14" x14ac:dyDescent="0.2">
      <c r="N105" s="131"/>
    </row>
  </sheetData>
  <customSheetViews>
    <customSheetView guid="{5162BB63-DB3B-11D3-AA0A-00104B61DA78}" showRuler="0">
      <pane xSplit="1" ySplit="4" topLeftCell="B104" activePane="bottomRight" state="frozen"/>
      <selection pane="bottomRight" activeCell="K111" sqref="K111"/>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90">
    <cfRule type="top10" dxfId="2795" priority="55" bottom="1" rank="1"/>
    <cfRule type="top10" dxfId="2794" priority="56" rank="1"/>
  </conditionalFormatting>
  <conditionalFormatting sqref="C5:C90">
    <cfRule type="top10" dxfId="2793" priority="29" bottom="1" rank="1"/>
    <cfRule type="top10" dxfId="2792" priority="30" rank="1"/>
  </conditionalFormatting>
  <conditionalFormatting sqref="D5:D90">
    <cfRule type="top10" dxfId="2791" priority="27" bottom="1" rank="1"/>
    <cfRule type="top10" dxfId="2790" priority="28" rank="1"/>
  </conditionalFormatting>
  <conditionalFormatting sqref="E5:E90">
    <cfRule type="top10" dxfId="2789" priority="25" bottom="1" rank="1"/>
    <cfRule type="top10" dxfId="2788" priority="26" rank="1"/>
  </conditionalFormatting>
  <conditionalFormatting sqref="F5:F90">
    <cfRule type="top10" dxfId="2787" priority="23" bottom="1" rank="1"/>
    <cfRule type="top10" dxfId="2786" priority="24" rank="1"/>
  </conditionalFormatting>
  <conditionalFormatting sqref="G5:G90">
    <cfRule type="top10" dxfId="2785" priority="21" bottom="1" rank="1"/>
    <cfRule type="top10" dxfId="2784" priority="22" rank="1"/>
  </conditionalFormatting>
  <conditionalFormatting sqref="H5:H90">
    <cfRule type="top10" dxfId="2783" priority="19" bottom="1" rank="1"/>
    <cfRule type="top10" dxfId="2782" priority="20" rank="1"/>
  </conditionalFormatting>
  <conditionalFormatting sqref="I5:I90">
    <cfRule type="top10" dxfId="2781" priority="17" bottom="1" rank="1"/>
    <cfRule type="top10" dxfId="2780" priority="18" rank="1"/>
  </conditionalFormatting>
  <conditionalFormatting sqref="J5:J90">
    <cfRule type="top10" dxfId="2779" priority="15" bottom="1" rank="1"/>
    <cfRule type="top10" dxfId="2778" priority="16" rank="1"/>
  </conditionalFormatting>
  <conditionalFormatting sqref="K5:K90">
    <cfRule type="top10" dxfId="2777" priority="13" bottom="1" rank="1"/>
    <cfRule type="top10" dxfId="2776" priority="14" rank="1"/>
  </conditionalFormatting>
  <conditionalFormatting sqref="L5:L90">
    <cfRule type="top10" dxfId="2775" priority="11" bottom="1" rank="1"/>
    <cfRule type="top10" dxfId="2774" priority="12" rank="1"/>
  </conditionalFormatting>
  <conditionalFormatting sqref="M5:M90">
    <cfRule type="top10" dxfId="2773" priority="9" bottom="1" rank="1"/>
    <cfRule type="top10" dxfId="2772" priority="10" rank="1"/>
  </conditionalFormatting>
  <conditionalFormatting sqref="N5:N6">
    <cfRule type="top10" dxfId="2771" priority="7" bottom="1" rank="1"/>
    <cfRule type="top10" dxfId="2770" priority="8" rank="1"/>
  </conditionalFormatting>
  <conditionalFormatting sqref="N7:N91">
    <cfRule type="top10" dxfId="2769" priority="1" bottom="1" rank="1"/>
    <cfRule type="top10" dxfId="2768"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0"/>
  <dimension ref="A1:AJ40"/>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N19" sqref="N19:N20"/>
    </sheetView>
  </sheetViews>
  <sheetFormatPr defaultRowHeight="12.75" x14ac:dyDescent="0.2"/>
  <cols>
    <col min="1" max="1" width="9.85546875" style="148" bestFit="1" customWidth="1"/>
    <col min="2" max="13" width="7.7109375" style="1" customWidth="1"/>
    <col min="14" max="14" width="9.140625" style="169" bestFit="1" customWidth="1"/>
    <col min="16" max="36" width="9.140625" style="10"/>
  </cols>
  <sheetData>
    <row r="1" spans="1:27" ht="16.5" thickBot="1" x14ac:dyDescent="0.3">
      <c r="A1" s="248" t="s">
        <v>92</v>
      </c>
      <c r="B1" s="249"/>
      <c r="C1" s="249"/>
      <c r="D1" s="249"/>
      <c r="E1" s="250"/>
      <c r="F1" s="250"/>
      <c r="G1" s="250"/>
      <c r="H1" s="250"/>
      <c r="I1" s="250"/>
      <c r="J1" s="250"/>
      <c r="K1" s="250"/>
      <c r="L1" s="250"/>
      <c r="M1" s="250"/>
      <c r="N1" s="251"/>
    </row>
    <row r="2" spans="1:27" ht="13.5" thickBot="1" x14ac:dyDescent="0.25">
      <c r="A2" s="150" t="s">
        <v>156</v>
      </c>
      <c r="B2" s="40" t="s">
        <v>175</v>
      </c>
      <c r="C2" s="37" t="s">
        <v>496</v>
      </c>
      <c r="D2" s="38"/>
      <c r="E2" s="58"/>
      <c r="F2" s="68"/>
      <c r="G2" s="247" t="s">
        <v>80</v>
      </c>
      <c r="H2" s="247"/>
      <c r="I2" s="69"/>
      <c r="J2" s="71"/>
      <c r="K2" s="71"/>
      <c r="L2" s="71"/>
      <c r="M2" s="71"/>
      <c r="N2" s="167"/>
    </row>
    <row r="3" spans="1:27" ht="13.5" thickBot="1" x14ac:dyDescent="0.25">
      <c r="A3" s="151"/>
      <c r="B3" s="41" t="s">
        <v>176</v>
      </c>
      <c r="C3" s="36" t="s">
        <v>497</v>
      </c>
      <c r="D3" s="39"/>
      <c r="E3" s="41" t="s">
        <v>78</v>
      </c>
      <c r="F3" s="65">
        <v>180.4461942257218</v>
      </c>
      <c r="G3" s="17"/>
      <c r="H3" s="66" t="s">
        <v>81</v>
      </c>
      <c r="I3" s="67">
        <v>55</v>
      </c>
      <c r="J3" s="20"/>
      <c r="K3" s="20"/>
      <c r="L3" s="20"/>
      <c r="M3" s="20"/>
      <c r="N3" s="168"/>
    </row>
    <row r="4" spans="1:27" ht="15.75" thickBot="1" x14ac:dyDescent="0.3">
      <c r="A4" s="149"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c r="P4" s="56"/>
      <c r="Q4" s="56"/>
      <c r="R4" s="56"/>
      <c r="S4" s="56"/>
      <c r="T4" s="56"/>
      <c r="U4" s="56"/>
      <c r="V4" s="56"/>
      <c r="W4" s="56"/>
      <c r="X4" s="56"/>
      <c r="Y4" s="56"/>
      <c r="Z4" s="56"/>
      <c r="AA4" s="56"/>
    </row>
    <row r="5" spans="1:27" ht="14.25" x14ac:dyDescent="0.2">
      <c r="A5" s="152">
        <v>2008</v>
      </c>
      <c r="B5" s="98"/>
      <c r="C5" s="98"/>
      <c r="D5" s="98"/>
      <c r="E5" s="98" t="s">
        <v>60</v>
      </c>
      <c r="F5" s="98">
        <v>131</v>
      </c>
      <c r="G5" s="98">
        <v>212</v>
      </c>
      <c r="H5" s="98">
        <v>343</v>
      </c>
      <c r="I5" s="98">
        <v>180</v>
      </c>
      <c r="J5" s="98">
        <v>88</v>
      </c>
      <c r="K5" s="98">
        <v>210</v>
      </c>
      <c r="L5" s="98">
        <v>569</v>
      </c>
      <c r="M5" s="98">
        <v>56</v>
      </c>
      <c r="N5" s="173" t="str">
        <f t="shared" ref="N5" si="0">IF(COUNT(B5:M5)=12,SUM(B5:M5),"")</f>
        <v/>
      </c>
      <c r="O5" s="144"/>
    </row>
    <row r="6" spans="1:27" ht="14.25" x14ac:dyDescent="0.2">
      <c r="A6" s="152">
        <v>2009</v>
      </c>
      <c r="B6" s="98">
        <v>36</v>
      </c>
      <c r="C6" s="98">
        <v>14</v>
      </c>
      <c r="D6" s="98">
        <v>11</v>
      </c>
      <c r="E6" s="98">
        <v>18</v>
      </c>
      <c r="F6" s="98">
        <v>155</v>
      </c>
      <c r="G6" s="98">
        <v>370</v>
      </c>
      <c r="H6" s="98">
        <v>229</v>
      </c>
      <c r="I6" s="98">
        <v>474</v>
      </c>
      <c r="J6" s="98">
        <v>103</v>
      </c>
      <c r="K6" s="98">
        <v>290</v>
      </c>
      <c r="L6" s="98">
        <v>450</v>
      </c>
      <c r="M6" s="98">
        <v>68</v>
      </c>
      <c r="N6" s="174">
        <f t="shared" ref="N6:N11" si="1">IF(COUNT(B6:M6)=12,SUM(B6:M6),"")</f>
        <v>2218</v>
      </c>
      <c r="O6" s="144">
        <f>RANK(N6,N$5:N$24,0)</f>
        <v>7</v>
      </c>
    </row>
    <row r="7" spans="1:27" ht="14.25" x14ac:dyDescent="0.2">
      <c r="A7" s="152">
        <v>2010</v>
      </c>
      <c r="B7" s="98">
        <v>18</v>
      </c>
      <c r="C7" s="98">
        <v>57</v>
      </c>
      <c r="D7" s="98">
        <v>40</v>
      </c>
      <c r="E7" s="98">
        <v>149</v>
      </c>
      <c r="F7" s="98">
        <v>182</v>
      </c>
      <c r="G7" s="98">
        <v>252</v>
      </c>
      <c r="H7" s="98">
        <v>377</v>
      </c>
      <c r="I7" s="98">
        <v>394</v>
      </c>
      <c r="J7" s="98">
        <v>166</v>
      </c>
      <c r="K7" s="98">
        <v>327</v>
      </c>
      <c r="L7" s="98">
        <v>566</v>
      </c>
      <c r="M7" s="98">
        <v>767</v>
      </c>
      <c r="N7" s="174">
        <f t="shared" si="1"/>
        <v>3295</v>
      </c>
      <c r="O7" s="144">
        <f>RANK(N7,N$5:N$24,0)</f>
        <v>1</v>
      </c>
    </row>
    <row r="8" spans="1:27" ht="14.25" x14ac:dyDescent="0.2">
      <c r="A8" s="152">
        <v>2011</v>
      </c>
      <c r="B8" s="98">
        <v>100</v>
      </c>
      <c r="C8" s="98">
        <v>46</v>
      </c>
      <c r="D8" s="98">
        <v>42</v>
      </c>
      <c r="E8" s="98">
        <v>74</v>
      </c>
      <c r="F8" s="98">
        <v>240</v>
      </c>
      <c r="G8" s="98">
        <v>263</v>
      </c>
      <c r="H8" s="98">
        <v>424</v>
      </c>
      <c r="I8" s="98">
        <v>137</v>
      </c>
      <c r="J8" s="98">
        <v>146</v>
      </c>
      <c r="K8" s="98">
        <v>352</v>
      </c>
      <c r="L8" s="98">
        <v>431</v>
      </c>
      <c r="M8" s="98">
        <v>282</v>
      </c>
      <c r="N8" s="174">
        <f t="shared" si="1"/>
        <v>2537</v>
      </c>
      <c r="O8" s="144">
        <f>RANK(N8,N$5:N$24,0)</f>
        <v>5</v>
      </c>
    </row>
    <row r="9" spans="1:27" ht="14.25" x14ac:dyDescent="0.2">
      <c r="A9" s="152">
        <v>2012</v>
      </c>
      <c r="B9" s="98">
        <v>1</v>
      </c>
      <c r="C9" s="98">
        <v>6</v>
      </c>
      <c r="D9" s="98">
        <v>24</v>
      </c>
      <c r="E9" s="98">
        <v>104</v>
      </c>
      <c r="F9" s="98">
        <v>191</v>
      </c>
      <c r="G9" s="98">
        <v>250</v>
      </c>
      <c r="H9" s="98">
        <v>311</v>
      </c>
      <c r="I9" s="98">
        <v>199</v>
      </c>
      <c r="J9" s="98">
        <v>110</v>
      </c>
      <c r="K9" s="98">
        <v>286</v>
      </c>
      <c r="L9" s="98">
        <v>610</v>
      </c>
      <c r="M9" s="98">
        <v>329</v>
      </c>
      <c r="N9" s="174">
        <f t="shared" si="1"/>
        <v>2421</v>
      </c>
      <c r="O9" s="144">
        <f>RANK(N9,N$5:N$24,0)</f>
        <v>6</v>
      </c>
    </row>
    <row r="10" spans="1:27" x14ac:dyDescent="0.2">
      <c r="A10" s="152">
        <v>2013</v>
      </c>
      <c r="B10" s="98">
        <v>2</v>
      </c>
      <c r="C10" s="98" t="s">
        <v>60</v>
      </c>
      <c r="D10" s="98">
        <v>39</v>
      </c>
      <c r="E10" s="98">
        <v>86</v>
      </c>
      <c r="F10" s="98">
        <v>212</v>
      </c>
      <c r="G10" s="98">
        <v>180</v>
      </c>
      <c r="H10" s="98">
        <v>345</v>
      </c>
      <c r="I10" s="98">
        <v>327</v>
      </c>
      <c r="J10" s="98">
        <v>209</v>
      </c>
      <c r="K10" s="98">
        <v>164</v>
      </c>
      <c r="L10" s="98">
        <v>93</v>
      </c>
      <c r="M10" s="98" t="s">
        <v>60</v>
      </c>
      <c r="N10" s="174"/>
    </row>
    <row r="11" spans="1:27" ht="14.25" x14ac:dyDescent="0.2">
      <c r="A11" s="152">
        <v>2014</v>
      </c>
      <c r="B11" s="98">
        <v>7</v>
      </c>
      <c r="C11" s="98">
        <v>5</v>
      </c>
      <c r="D11" s="98">
        <v>38</v>
      </c>
      <c r="E11" s="98">
        <v>47</v>
      </c>
      <c r="F11" s="98">
        <v>357</v>
      </c>
      <c r="G11" s="98">
        <v>238</v>
      </c>
      <c r="H11" s="98">
        <v>147</v>
      </c>
      <c r="I11" s="98">
        <v>221</v>
      </c>
      <c r="J11" s="98">
        <v>173</v>
      </c>
      <c r="K11" s="98">
        <v>167</v>
      </c>
      <c r="L11" s="98">
        <v>363</v>
      </c>
      <c r="M11" s="98">
        <v>242</v>
      </c>
      <c r="N11" s="174">
        <f t="shared" si="1"/>
        <v>2005</v>
      </c>
      <c r="O11" s="144">
        <f>RANK(N11,N$5:N$24,0)</f>
        <v>9</v>
      </c>
    </row>
    <row r="12" spans="1:27" ht="14.25" x14ac:dyDescent="0.2">
      <c r="A12" s="152">
        <v>2015</v>
      </c>
      <c r="B12" s="98">
        <v>27.5</v>
      </c>
      <c r="C12" s="98"/>
      <c r="D12" s="98">
        <v>8</v>
      </c>
      <c r="E12" s="98">
        <v>64</v>
      </c>
      <c r="F12" s="98">
        <v>226</v>
      </c>
      <c r="G12" s="98">
        <v>93</v>
      </c>
      <c r="H12" s="98">
        <v>79</v>
      </c>
      <c r="I12" s="98">
        <v>220</v>
      </c>
      <c r="J12" s="98">
        <v>260</v>
      </c>
      <c r="K12" s="98">
        <v>329</v>
      </c>
      <c r="L12" s="98">
        <v>222</v>
      </c>
      <c r="M12" s="98">
        <v>83</v>
      </c>
      <c r="N12" s="174">
        <f>SUM(B12:M12)</f>
        <v>1611.5</v>
      </c>
      <c r="O12" s="144">
        <f>RANK(N12,N$5:N$24,0)</f>
        <v>12</v>
      </c>
    </row>
    <row r="13" spans="1:27" x14ac:dyDescent="0.2">
      <c r="A13" s="138">
        <v>2016</v>
      </c>
      <c r="B13" s="98">
        <v>5</v>
      </c>
      <c r="C13" s="98">
        <v>5</v>
      </c>
      <c r="D13" s="98">
        <v>6</v>
      </c>
      <c r="E13" s="98">
        <v>89</v>
      </c>
      <c r="F13" s="98">
        <v>264</v>
      </c>
      <c r="G13" s="98">
        <v>297</v>
      </c>
      <c r="H13" s="98">
        <v>322</v>
      </c>
      <c r="I13" s="98">
        <v>154</v>
      </c>
      <c r="J13" s="98">
        <v>271</v>
      </c>
      <c r="K13" s="98">
        <v>289</v>
      </c>
      <c r="L13" s="98">
        <v>841</v>
      </c>
      <c r="M13" s="98"/>
      <c r="N13" s="174"/>
    </row>
    <row r="14" spans="1:27" ht="14.25" x14ac:dyDescent="0.2">
      <c r="A14" s="138">
        <v>2017</v>
      </c>
      <c r="B14" s="98">
        <v>3</v>
      </c>
      <c r="C14" s="98">
        <v>3</v>
      </c>
      <c r="D14" s="98">
        <v>28</v>
      </c>
      <c r="E14" s="98">
        <v>92</v>
      </c>
      <c r="F14" s="98">
        <v>185</v>
      </c>
      <c r="G14" s="98">
        <v>195</v>
      </c>
      <c r="H14" s="3">
        <v>171</v>
      </c>
      <c r="I14" s="3">
        <v>215</v>
      </c>
      <c r="J14" s="98">
        <v>100</v>
      </c>
      <c r="K14" s="98">
        <v>90</v>
      </c>
      <c r="L14" s="3">
        <v>412</v>
      </c>
      <c r="M14" s="98">
        <v>298</v>
      </c>
      <c r="N14" s="174">
        <f t="shared" ref="N14:N16" si="2">IF(COUNT(B14:M14)=12,SUM(B14:M14),"")</f>
        <v>1792</v>
      </c>
      <c r="O14" s="144">
        <f>RANK(N14,N$5:N$24,0)</f>
        <v>11</v>
      </c>
    </row>
    <row r="15" spans="1:27" ht="14.25" x14ac:dyDescent="0.2">
      <c r="A15" s="138">
        <v>2018</v>
      </c>
      <c r="B15" s="98">
        <v>236</v>
      </c>
      <c r="C15" s="98">
        <v>2</v>
      </c>
      <c r="D15" s="98">
        <v>106</v>
      </c>
      <c r="E15" s="98">
        <v>24</v>
      </c>
      <c r="F15" s="98">
        <v>357</v>
      </c>
      <c r="G15" s="98">
        <v>427</v>
      </c>
      <c r="H15" s="3">
        <v>294</v>
      </c>
      <c r="I15" s="3">
        <v>191</v>
      </c>
      <c r="J15" s="98">
        <v>303</v>
      </c>
      <c r="K15" s="98">
        <v>453</v>
      </c>
      <c r="L15" s="3">
        <v>314</v>
      </c>
      <c r="M15" s="98">
        <v>12</v>
      </c>
      <c r="N15" s="174">
        <f t="shared" si="2"/>
        <v>2719</v>
      </c>
      <c r="O15" s="144">
        <f>RANK(N15,N$5:N$24,0)</f>
        <v>2</v>
      </c>
    </row>
    <row r="16" spans="1:27" ht="14.25" x14ac:dyDescent="0.2">
      <c r="A16" s="138">
        <v>2019</v>
      </c>
      <c r="B16" s="3">
        <v>6</v>
      </c>
      <c r="C16" s="3">
        <v>12</v>
      </c>
      <c r="D16" s="3">
        <v>3</v>
      </c>
      <c r="E16" s="3">
        <v>98</v>
      </c>
      <c r="F16" s="3">
        <v>181</v>
      </c>
      <c r="G16" s="3">
        <v>248</v>
      </c>
      <c r="H16" s="3">
        <v>349</v>
      </c>
      <c r="I16" s="3">
        <v>253</v>
      </c>
      <c r="J16" s="3">
        <v>155</v>
      </c>
      <c r="K16" s="3">
        <v>201</v>
      </c>
      <c r="L16" s="3">
        <v>296</v>
      </c>
      <c r="M16" s="3">
        <v>279</v>
      </c>
      <c r="N16" s="174">
        <f t="shared" si="2"/>
        <v>2081</v>
      </c>
      <c r="O16" s="144">
        <f>RANK(N16,N$5:N$24,0)</f>
        <v>8</v>
      </c>
    </row>
    <row r="17" spans="1:15" ht="14.25" x14ac:dyDescent="0.2">
      <c r="A17" s="138">
        <v>2020</v>
      </c>
      <c r="B17" s="3">
        <v>40</v>
      </c>
      <c r="C17" s="3">
        <v>12</v>
      </c>
      <c r="D17" s="3">
        <v>6</v>
      </c>
      <c r="E17" s="3">
        <v>122</v>
      </c>
      <c r="F17" s="3">
        <v>129</v>
      </c>
      <c r="G17" s="3">
        <v>240</v>
      </c>
      <c r="H17" s="3">
        <v>211</v>
      </c>
      <c r="I17" s="3">
        <v>169</v>
      </c>
      <c r="J17" s="3">
        <v>317</v>
      </c>
      <c r="K17" s="3">
        <v>96</v>
      </c>
      <c r="L17" s="3">
        <v>357</v>
      </c>
      <c r="M17" s="3">
        <v>262</v>
      </c>
      <c r="N17" s="174">
        <f t="shared" ref="N17" si="3">IF(COUNT(B17:M17)=12,SUM(B17:M17),"")</f>
        <v>1961</v>
      </c>
      <c r="O17" s="144">
        <f>RANK(N17,N$5:N$24,0)</f>
        <v>10</v>
      </c>
    </row>
    <row r="18" spans="1:15" ht="14.25" x14ac:dyDescent="0.2">
      <c r="A18" s="138">
        <v>2021</v>
      </c>
      <c r="B18" s="3">
        <v>61</v>
      </c>
      <c r="C18" s="3">
        <v>8</v>
      </c>
      <c r="D18" s="3">
        <v>79</v>
      </c>
      <c r="E18" s="3">
        <v>170</v>
      </c>
      <c r="F18" s="3">
        <v>181</v>
      </c>
      <c r="G18" s="3">
        <v>310</v>
      </c>
      <c r="H18" s="3">
        <v>265</v>
      </c>
      <c r="I18" s="3">
        <v>333</v>
      </c>
      <c r="J18" s="3">
        <v>248</v>
      </c>
      <c r="K18" s="3">
        <v>269</v>
      </c>
      <c r="L18" s="3">
        <v>585</v>
      </c>
      <c r="M18" s="3">
        <v>156</v>
      </c>
      <c r="N18" s="174">
        <f t="shared" ref="N18" si="4">IF(COUNT(B18:M18)=12,SUM(B18:M18),"")</f>
        <v>2665</v>
      </c>
      <c r="O18" s="144">
        <f>RANK(N18,N$5:N$24,0)</f>
        <v>3</v>
      </c>
    </row>
    <row r="19" spans="1:15" ht="14.25" x14ac:dyDescent="0.2">
      <c r="A19" s="138">
        <v>2022</v>
      </c>
      <c r="B19" s="3">
        <v>24</v>
      </c>
      <c r="C19" s="3">
        <v>15</v>
      </c>
      <c r="D19" s="3">
        <v>109</v>
      </c>
      <c r="E19" s="3">
        <v>193</v>
      </c>
      <c r="F19" s="3">
        <v>318</v>
      </c>
      <c r="G19" s="3">
        <v>346</v>
      </c>
      <c r="H19" s="3">
        <v>369</v>
      </c>
      <c r="I19" s="3">
        <v>285</v>
      </c>
      <c r="J19" s="3">
        <v>183</v>
      </c>
      <c r="K19" s="3">
        <v>330</v>
      </c>
      <c r="L19" s="3">
        <v>403</v>
      </c>
      <c r="M19" s="3">
        <v>56</v>
      </c>
      <c r="N19" s="174">
        <f t="shared" ref="N19:N20" si="5">IF(COUNT(B19:M19)=12,SUM(B19:M19),"")</f>
        <v>2631</v>
      </c>
      <c r="O19" s="144">
        <f t="shared" ref="O19:O20" si="6">RANK(N19,N$5:N$24,0)</f>
        <v>4</v>
      </c>
    </row>
    <row r="20" spans="1:15" ht="14.25" x14ac:dyDescent="0.2">
      <c r="A20" s="138">
        <v>2023</v>
      </c>
      <c r="B20" s="3">
        <v>66</v>
      </c>
      <c r="C20" s="3">
        <v>0</v>
      </c>
      <c r="D20" s="3">
        <v>26</v>
      </c>
      <c r="E20" s="3">
        <v>6</v>
      </c>
      <c r="F20" s="3">
        <v>113</v>
      </c>
      <c r="G20" s="3">
        <v>162</v>
      </c>
      <c r="H20" s="3">
        <v>306</v>
      </c>
      <c r="I20" s="3">
        <v>139</v>
      </c>
      <c r="J20" s="3">
        <v>248</v>
      </c>
      <c r="K20" s="3">
        <v>142</v>
      </c>
      <c r="L20" s="3">
        <v>261</v>
      </c>
      <c r="M20" s="3">
        <v>104</v>
      </c>
      <c r="N20" s="174">
        <f t="shared" si="5"/>
        <v>1573</v>
      </c>
      <c r="O20" s="144">
        <f t="shared" si="6"/>
        <v>13</v>
      </c>
    </row>
    <row r="21" spans="1:15" x14ac:dyDescent="0.2">
      <c r="A21" s="138">
        <v>2024</v>
      </c>
      <c r="B21" s="3"/>
      <c r="C21" s="3"/>
      <c r="D21" s="3"/>
      <c r="E21" s="3"/>
      <c r="F21" s="3"/>
      <c r="G21" s="3"/>
      <c r="H21" s="3"/>
      <c r="I21" s="3"/>
      <c r="J21" s="3"/>
      <c r="K21" s="3"/>
      <c r="L21" s="3"/>
      <c r="M21" s="3"/>
      <c r="N21" s="174"/>
    </row>
    <row r="22" spans="1:15" x14ac:dyDescent="0.2">
      <c r="A22" s="138">
        <v>2025</v>
      </c>
      <c r="B22" s="3"/>
      <c r="C22" s="3"/>
      <c r="D22" s="3"/>
      <c r="E22" s="3"/>
      <c r="F22" s="3"/>
      <c r="G22" s="3"/>
      <c r="H22" s="3"/>
      <c r="I22" s="3"/>
      <c r="J22" s="3"/>
      <c r="K22" s="3"/>
      <c r="L22" s="3"/>
      <c r="M22" s="3"/>
      <c r="N22" s="174"/>
    </row>
    <row r="23" spans="1:15" x14ac:dyDescent="0.2">
      <c r="A23" s="138">
        <v>2026</v>
      </c>
      <c r="B23" s="3"/>
      <c r="C23" s="3"/>
      <c r="D23" s="3"/>
      <c r="E23" s="3"/>
      <c r="F23" s="3"/>
      <c r="G23" s="3"/>
      <c r="H23" s="3"/>
      <c r="I23" s="3"/>
      <c r="J23" s="3"/>
      <c r="K23" s="3"/>
      <c r="L23" s="3"/>
      <c r="M23" s="3"/>
      <c r="N23" s="174"/>
    </row>
    <row r="24" spans="1:15" ht="13.5" thickBot="1" x14ac:dyDescent="0.25">
      <c r="A24" s="153"/>
      <c r="B24" s="98"/>
      <c r="C24" s="98"/>
      <c r="D24" s="98"/>
      <c r="E24" s="98"/>
      <c r="F24" s="98"/>
      <c r="G24" s="98"/>
      <c r="H24" s="98"/>
      <c r="I24" s="98"/>
      <c r="J24" s="98"/>
      <c r="K24" s="98"/>
      <c r="L24" s="98"/>
      <c r="M24" s="98"/>
      <c r="N24" s="175"/>
    </row>
    <row r="25" spans="1:15" x14ac:dyDescent="0.2">
      <c r="A25" s="147" t="s">
        <v>603</v>
      </c>
      <c r="B25" s="105">
        <f>AVERAGE(B5:B24)</f>
        <v>42.166666666666664</v>
      </c>
      <c r="C25" s="105">
        <f>AVERAGE(C5:C24)</f>
        <v>14.23076923076923</v>
      </c>
      <c r="D25" s="105">
        <f t="shared" ref="D25:N25" si="7">AVERAGE(D5:D24)</f>
        <v>37.666666666666664</v>
      </c>
      <c r="E25" s="105">
        <f t="shared" si="7"/>
        <v>89.066666666666663</v>
      </c>
      <c r="F25" s="105">
        <f t="shared" si="7"/>
        <v>213.875</v>
      </c>
      <c r="G25" s="105">
        <f t="shared" si="7"/>
        <v>255.1875</v>
      </c>
      <c r="H25" s="105">
        <f t="shared" si="7"/>
        <v>283.875</v>
      </c>
      <c r="I25" s="105">
        <f t="shared" si="7"/>
        <v>243.1875</v>
      </c>
      <c r="J25" s="105">
        <f t="shared" si="7"/>
        <v>192.5</v>
      </c>
      <c r="K25" s="105">
        <f t="shared" si="7"/>
        <v>249.6875</v>
      </c>
      <c r="L25" s="105">
        <f t="shared" si="7"/>
        <v>423.3125</v>
      </c>
      <c r="M25" s="105">
        <f t="shared" si="7"/>
        <v>213.85714285714286</v>
      </c>
      <c r="N25" s="105">
        <f t="shared" si="7"/>
        <v>2269.9615384615386</v>
      </c>
    </row>
    <row r="26" spans="1:15" x14ac:dyDescent="0.2">
      <c r="A26" s="148" t="s">
        <v>604</v>
      </c>
      <c r="B26" s="3">
        <f>STDEV(B5:B24)</f>
        <v>60.815196252565812</v>
      </c>
      <c r="C26" s="3">
        <f>STDEV(C5:C24)</f>
        <v>17.330867674729223</v>
      </c>
      <c r="D26" s="3">
        <f t="shared" ref="D26:N26" si="8">STDEV(D5:D24)</f>
        <v>34.54534632017679</v>
      </c>
      <c r="E26" s="3">
        <f t="shared" si="8"/>
        <v>54.221064260338984</v>
      </c>
      <c r="F26" s="3">
        <f t="shared" si="8"/>
        <v>76.335116427500125</v>
      </c>
      <c r="G26" s="3">
        <f t="shared" si="8"/>
        <v>82.66657426070104</v>
      </c>
      <c r="H26" s="3">
        <f t="shared" si="8"/>
        <v>93.785482174303866</v>
      </c>
      <c r="I26" s="3">
        <f t="shared" si="8"/>
        <v>96.276143635551449</v>
      </c>
      <c r="J26" s="3">
        <f t="shared" si="8"/>
        <v>74.786808105886337</v>
      </c>
      <c r="K26" s="3">
        <f t="shared" si="8"/>
        <v>101.39869739465756</v>
      </c>
      <c r="L26" s="3">
        <f t="shared" si="8"/>
        <v>180.83610212934067</v>
      </c>
      <c r="M26" s="3">
        <f t="shared" si="8"/>
        <v>192.6934022034674</v>
      </c>
      <c r="N26" s="114">
        <f t="shared" si="8"/>
        <v>498.72405786911463</v>
      </c>
    </row>
    <row r="27" spans="1:15" x14ac:dyDescent="0.2">
      <c r="A27" s="148" t="s">
        <v>605</v>
      </c>
      <c r="B27" s="3">
        <f>B26/B25*100</f>
        <v>144.22576186379246</v>
      </c>
      <c r="C27" s="3">
        <f>C26/C25*100</f>
        <v>121.78447555215131</v>
      </c>
      <c r="D27" s="3">
        <f t="shared" ref="D27:N27" si="9">D26/D25*100</f>
        <v>91.713308814628661</v>
      </c>
      <c r="E27" s="3">
        <f t="shared" si="9"/>
        <v>60.876943406069216</v>
      </c>
      <c r="F27" s="3">
        <f t="shared" si="9"/>
        <v>35.69146297019293</v>
      </c>
      <c r="G27" s="3">
        <f t="shared" si="9"/>
        <v>32.394444971129474</v>
      </c>
      <c r="H27" s="3">
        <f t="shared" si="9"/>
        <v>33.03759830006301</v>
      </c>
      <c r="I27" s="3">
        <f t="shared" si="9"/>
        <v>39.589264923382764</v>
      </c>
      <c r="J27" s="3">
        <f t="shared" si="9"/>
        <v>38.850289925135762</v>
      </c>
      <c r="K27" s="3">
        <f t="shared" si="9"/>
        <v>40.610241760063104</v>
      </c>
      <c r="L27" s="3">
        <f t="shared" si="9"/>
        <v>42.719291806724506</v>
      </c>
      <c r="M27" s="3">
        <f t="shared" si="9"/>
        <v>90.103795285522494</v>
      </c>
      <c r="N27" s="114">
        <f t="shared" si="9"/>
        <v>21.970595070395941</v>
      </c>
    </row>
    <row r="28" spans="1:15" x14ac:dyDescent="0.2">
      <c r="A28" s="148" t="s">
        <v>606</v>
      </c>
      <c r="B28" s="3">
        <f>MIN(B5:B24)</f>
        <v>1</v>
      </c>
      <c r="C28" s="3">
        <f>MIN(C5:C24)</f>
        <v>0</v>
      </c>
      <c r="D28" s="3">
        <f t="shared" ref="D28:N28" si="10">MIN(D5:D24)</f>
        <v>3</v>
      </c>
      <c r="E28" s="3">
        <f t="shared" si="10"/>
        <v>6</v>
      </c>
      <c r="F28" s="3">
        <f t="shared" si="10"/>
        <v>113</v>
      </c>
      <c r="G28" s="3">
        <f t="shared" si="10"/>
        <v>93</v>
      </c>
      <c r="H28" s="3">
        <f t="shared" si="10"/>
        <v>79</v>
      </c>
      <c r="I28" s="3">
        <f t="shared" si="10"/>
        <v>137</v>
      </c>
      <c r="J28" s="3">
        <f t="shared" si="10"/>
        <v>88</v>
      </c>
      <c r="K28" s="3">
        <f t="shared" si="10"/>
        <v>90</v>
      </c>
      <c r="L28" s="3">
        <f t="shared" si="10"/>
        <v>93</v>
      </c>
      <c r="M28" s="3">
        <f t="shared" si="10"/>
        <v>12</v>
      </c>
      <c r="N28" s="114">
        <f t="shared" si="10"/>
        <v>1573</v>
      </c>
    </row>
    <row r="29" spans="1:15" x14ac:dyDescent="0.2">
      <c r="A29" s="148" t="s">
        <v>607</v>
      </c>
      <c r="B29" s="3">
        <f>MAX(B5:B24)</f>
        <v>236</v>
      </c>
      <c r="C29" s="3">
        <f>MAX(C5:C24)</f>
        <v>57</v>
      </c>
      <c r="D29" s="3">
        <f t="shared" ref="D29:N29" si="11">MAX(D5:D24)</f>
        <v>109</v>
      </c>
      <c r="E29" s="3">
        <f t="shared" si="11"/>
        <v>193</v>
      </c>
      <c r="F29" s="3">
        <f t="shared" si="11"/>
        <v>357</v>
      </c>
      <c r="G29" s="3">
        <f t="shared" si="11"/>
        <v>427</v>
      </c>
      <c r="H29" s="3">
        <f t="shared" si="11"/>
        <v>424</v>
      </c>
      <c r="I29" s="3">
        <f t="shared" si="11"/>
        <v>474</v>
      </c>
      <c r="J29" s="3">
        <f t="shared" si="11"/>
        <v>317</v>
      </c>
      <c r="K29" s="3">
        <f t="shared" si="11"/>
        <v>453</v>
      </c>
      <c r="L29" s="3">
        <f t="shared" si="11"/>
        <v>841</v>
      </c>
      <c r="M29" s="3">
        <f t="shared" si="11"/>
        <v>767</v>
      </c>
      <c r="N29" s="114">
        <f t="shared" si="11"/>
        <v>3295</v>
      </c>
    </row>
    <row r="30" spans="1:15" x14ac:dyDescent="0.2">
      <c r="A30" s="148" t="s">
        <v>608</v>
      </c>
      <c r="B30" s="3">
        <f>QUARTILE(B5:B24,1)</f>
        <v>5.5</v>
      </c>
      <c r="C30" s="3">
        <f>QUARTILE(C5:C24,1)</f>
        <v>5</v>
      </c>
      <c r="D30" s="3">
        <f t="shared" ref="D30:N30" si="12">QUARTILE(D5:D24,1)</f>
        <v>9.5</v>
      </c>
      <c r="E30" s="3">
        <f t="shared" si="12"/>
        <v>55.5</v>
      </c>
      <c r="F30" s="3">
        <f t="shared" si="12"/>
        <v>174.5</v>
      </c>
      <c r="G30" s="3">
        <f t="shared" si="12"/>
        <v>207.75</v>
      </c>
      <c r="H30" s="3">
        <f t="shared" si="12"/>
        <v>224.5</v>
      </c>
      <c r="I30" s="3">
        <f t="shared" si="12"/>
        <v>177.25</v>
      </c>
      <c r="J30" s="3">
        <f t="shared" si="12"/>
        <v>137</v>
      </c>
      <c r="K30" s="3">
        <f t="shared" si="12"/>
        <v>166.25</v>
      </c>
      <c r="L30" s="3">
        <f t="shared" si="12"/>
        <v>309.5</v>
      </c>
      <c r="M30" s="3">
        <f t="shared" si="12"/>
        <v>71.75</v>
      </c>
      <c r="N30" s="114">
        <f t="shared" si="12"/>
        <v>1961</v>
      </c>
    </row>
    <row r="31" spans="1:15" x14ac:dyDescent="0.2">
      <c r="A31" s="148" t="s">
        <v>609</v>
      </c>
      <c r="B31" s="3">
        <f>QUARTILE(B5:B24,2)</f>
        <v>24</v>
      </c>
      <c r="C31" s="3">
        <f>QUARTILE(C5:C24,2)</f>
        <v>8</v>
      </c>
      <c r="D31" s="3">
        <f t="shared" ref="D31:N31" si="13">QUARTILE(D5:D24,2)</f>
        <v>28</v>
      </c>
      <c r="E31" s="3">
        <f t="shared" si="13"/>
        <v>89</v>
      </c>
      <c r="F31" s="3">
        <f t="shared" si="13"/>
        <v>188</v>
      </c>
      <c r="G31" s="3">
        <f t="shared" si="13"/>
        <v>249</v>
      </c>
      <c r="H31" s="3">
        <f t="shared" si="13"/>
        <v>308.5</v>
      </c>
      <c r="I31" s="3">
        <f t="shared" si="13"/>
        <v>217.5</v>
      </c>
      <c r="J31" s="3">
        <f t="shared" si="13"/>
        <v>178</v>
      </c>
      <c r="K31" s="3">
        <f t="shared" si="13"/>
        <v>277.5</v>
      </c>
      <c r="L31" s="3">
        <f t="shared" si="13"/>
        <v>407.5</v>
      </c>
      <c r="M31" s="3">
        <f t="shared" si="13"/>
        <v>199</v>
      </c>
      <c r="N31" s="114">
        <f t="shared" si="13"/>
        <v>2218</v>
      </c>
    </row>
    <row r="32" spans="1:15" x14ac:dyDescent="0.2">
      <c r="A32" s="148" t="s">
        <v>610</v>
      </c>
      <c r="B32" s="3">
        <f>QUARTILE(B5:B24,3)</f>
        <v>50.5</v>
      </c>
      <c r="C32" s="3">
        <f>QUARTILE(C5:C24,3)</f>
        <v>14</v>
      </c>
      <c r="D32" s="3">
        <f t="shared" ref="D32:N32" si="14">QUARTILE(D5:D24,3)</f>
        <v>41</v>
      </c>
      <c r="E32" s="3">
        <f t="shared" si="14"/>
        <v>113</v>
      </c>
      <c r="F32" s="3">
        <f t="shared" si="14"/>
        <v>246</v>
      </c>
      <c r="G32" s="3">
        <f t="shared" si="14"/>
        <v>300.25</v>
      </c>
      <c r="H32" s="3">
        <f t="shared" si="14"/>
        <v>346</v>
      </c>
      <c r="I32" s="3">
        <f t="shared" si="14"/>
        <v>295.5</v>
      </c>
      <c r="J32" s="3">
        <f t="shared" si="14"/>
        <v>251</v>
      </c>
      <c r="K32" s="3">
        <f t="shared" si="14"/>
        <v>327.5</v>
      </c>
      <c r="L32" s="3">
        <f t="shared" si="14"/>
        <v>566.75</v>
      </c>
      <c r="M32" s="3">
        <f t="shared" si="14"/>
        <v>281.25</v>
      </c>
      <c r="N32" s="114">
        <f t="shared" si="14"/>
        <v>2631</v>
      </c>
    </row>
    <row r="33" spans="1:14" x14ac:dyDescent="0.2">
      <c r="A33" s="148" t="s">
        <v>611</v>
      </c>
      <c r="B33" s="5">
        <f>RANK(B20,B5:B24,0)</f>
        <v>3</v>
      </c>
      <c r="C33" s="5">
        <f t="shared" ref="C33:N33" si="15">RANK(C20,C5:C24,0)</f>
        <v>13</v>
      </c>
      <c r="D33" s="5">
        <f t="shared" si="15"/>
        <v>9</v>
      </c>
      <c r="E33" s="5">
        <f t="shared" si="15"/>
        <v>15</v>
      </c>
      <c r="F33" s="5">
        <f t="shared" si="15"/>
        <v>16</v>
      </c>
      <c r="G33" s="5">
        <f t="shared" si="15"/>
        <v>15</v>
      </c>
      <c r="H33" s="5">
        <f t="shared" si="15"/>
        <v>9</v>
      </c>
      <c r="I33" s="5">
        <f t="shared" si="15"/>
        <v>15</v>
      </c>
      <c r="J33" s="5">
        <f t="shared" si="15"/>
        <v>5</v>
      </c>
      <c r="K33" s="5">
        <f t="shared" si="15"/>
        <v>14</v>
      </c>
      <c r="L33" s="5">
        <f t="shared" si="15"/>
        <v>14</v>
      </c>
      <c r="M33" s="5">
        <f t="shared" si="15"/>
        <v>9</v>
      </c>
      <c r="N33" s="171">
        <f t="shared" si="15"/>
        <v>13</v>
      </c>
    </row>
    <row r="34" spans="1:14" x14ac:dyDescent="0.2">
      <c r="A34" s="148" t="s">
        <v>612</v>
      </c>
      <c r="B34" s="5">
        <f>COUNT(B5:B24)</f>
        <v>15</v>
      </c>
      <c r="C34" s="5">
        <f>COUNT(C5:C24)</f>
        <v>13</v>
      </c>
      <c r="D34" s="5">
        <f t="shared" ref="D34:N34" si="16">COUNT(D5:D24)</f>
        <v>15</v>
      </c>
      <c r="E34" s="5">
        <f t="shared" si="16"/>
        <v>15</v>
      </c>
      <c r="F34" s="5">
        <f t="shared" si="16"/>
        <v>16</v>
      </c>
      <c r="G34" s="5">
        <f t="shared" si="16"/>
        <v>16</v>
      </c>
      <c r="H34" s="5">
        <f t="shared" si="16"/>
        <v>16</v>
      </c>
      <c r="I34" s="5">
        <f t="shared" si="16"/>
        <v>16</v>
      </c>
      <c r="J34" s="5">
        <f t="shared" si="16"/>
        <v>16</v>
      </c>
      <c r="K34" s="5">
        <f t="shared" si="16"/>
        <v>16</v>
      </c>
      <c r="L34" s="5">
        <f t="shared" si="16"/>
        <v>16</v>
      </c>
      <c r="M34" s="5">
        <f t="shared" si="16"/>
        <v>14</v>
      </c>
      <c r="N34" s="171">
        <f t="shared" si="16"/>
        <v>13</v>
      </c>
    </row>
    <row r="35" spans="1:14" x14ac:dyDescent="0.2">
      <c r="A35" s="148" t="s">
        <v>614</v>
      </c>
      <c r="B35" s="3">
        <f>B20</f>
        <v>66</v>
      </c>
      <c r="C35" s="3">
        <f>B35+C20</f>
        <v>66</v>
      </c>
      <c r="D35" s="3">
        <f t="shared" ref="D35:M35" si="17">C35+D20</f>
        <v>92</v>
      </c>
      <c r="E35" s="3">
        <f t="shared" si="17"/>
        <v>98</v>
      </c>
      <c r="F35" s="3">
        <f t="shared" si="17"/>
        <v>211</v>
      </c>
      <c r="G35" s="3">
        <f t="shared" si="17"/>
        <v>373</v>
      </c>
      <c r="H35" s="3">
        <f t="shared" si="17"/>
        <v>679</v>
      </c>
      <c r="I35" s="3">
        <f t="shared" si="17"/>
        <v>818</v>
      </c>
      <c r="J35" s="3">
        <f t="shared" si="17"/>
        <v>1066</v>
      </c>
      <c r="K35" s="3">
        <f t="shared" si="17"/>
        <v>1208</v>
      </c>
      <c r="L35" s="3">
        <f t="shared" si="17"/>
        <v>1469</v>
      </c>
      <c r="M35" s="3">
        <f t="shared" si="17"/>
        <v>1573</v>
      </c>
      <c r="N35" s="3"/>
    </row>
    <row r="36" spans="1:14" x14ac:dyDescent="0.2">
      <c r="A36" s="148" t="s">
        <v>613</v>
      </c>
      <c r="B36" s="3">
        <f>B25</f>
        <v>42.166666666666664</v>
      </c>
      <c r="C36" s="3">
        <f>B36+C25</f>
        <v>56.397435897435898</v>
      </c>
      <c r="D36" s="3">
        <f t="shared" ref="D36:M36" si="18">C36+D25</f>
        <v>94.064102564102569</v>
      </c>
      <c r="E36" s="3">
        <f t="shared" si="18"/>
        <v>183.13076923076923</v>
      </c>
      <c r="F36" s="3">
        <f t="shared" si="18"/>
        <v>397.00576923076926</v>
      </c>
      <c r="G36" s="3">
        <f t="shared" si="18"/>
        <v>652.19326923076926</v>
      </c>
      <c r="H36" s="3">
        <f t="shared" si="18"/>
        <v>936.06826923076926</v>
      </c>
      <c r="I36" s="3">
        <f t="shared" si="18"/>
        <v>1179.2557692307691</v>
      </c>
      <c r="J36" s="3">
        <f t="shared" si="18"/>
        <v>1371.7557692307691</v>
      </c>
      <c r="K36" s="3">
        <f t="shared" si="18"/>
        <v>1621.4432692307691</v>
      </c>
      <c r="L36" s="3">
        <f t="shared" si="18"/>
        <v>2044.7557692307691</v>
      </c>
      <c r="M36" s="3">
        <f t="shared" si="18"/>
        <v>2258.6129120879118</v>
      </c>
      <c r="N36" s="3"/>
    </row>
    <row r="37" spans="1:14" x14ac:dyDescent="0.2">
      <c r="B37" s="8"/>
      <c r="C37" s="8"/>
      <c r="D37" s="8"/>
      <c r="E37" s="8"/>
      <c r="F37" s="8"/>
      <c r="G37" s="8"/>
      <c r="H37" s="8"/>
      <c r="I37" s="8"/>
      <c r="J37" s="8"/>
      <c r="K37" s="8"/>
      <c r="L37" s="8"/>
      <c r="M37" s="8"/>
    </row>
    <row r="38" spans="1:14" x14ac:dyDescent="0.2">
      <c r="B38" s="8"/>
      <c r="C38" s="8"/>
      <c r="D38" s="8"/>
      <c r="E38" s="8"/>
      <c r="F38" s="8"/>
      <c r="G38" s="8"/>
      <c r="H38" s="8"/>
      <c r="I38" s="8"/>
      <c r="J38" s="8"/>
      <c r="K38" s="8"/>
      <c r="L38" s="8"/>
      <c r="M38" s="8"/>
    </row>
    <row r="39" spans="1:14" x14ac:dyDescent="0.2">
      <c r="B39" s="8"/>
      <c r="C39" s="8"/>
      <c r="D39" s="8"/>
      <c r="E39" s="8"/>
      <c r="F39" s="8"/>
      <c r="G39" s="8"/>
      <c r="H39" s="8"/>
      <c r="I39" s="8"/>
      <c r="J39" s="8"/>
      <c r="K39" s="8"/>
      <c r="L39" s="8"/>
      <c r="M39" s="8"/>
    </row>
    <row r="40" spans="1:14" x14ac:dyDescent="0.2">
      <c r="B40" s="8"/>
      <c r="C40" s="8"/>
      <c r="D40" s="8"/>
      <c r="E40" s="8"/>
      <c r="F40" s="8"/>
      <c r="G40" s="8"/>
      <c r="H40" s="8"/>
      <c r="I40" s="8"/>
      <c r="J40" s="8"/>
      <c r="K40" s="8"/>
      <c r="L40" s="8"/>
      <c r="M40" s="8"/>
    </row>
  </sheetData>
  <mergeCells count="2">
    <mergeCell ref="A1:N1"/>
    <mergeCell ref="G2:H2"/>
  </mergeCells>
  <phoneticPr fontId="7" type="noConversion"/>
  <conditionalFormatting sqref="C24">
    <cfRule type="top10" dxfId="539" priority="93" bottom="1" rank="1"/>
    <cfRule type="top10" dxfId="538" priority="94" rank="1"/>
  </conditionalFormatting>
  <conditionalFormatting sqref="D24">
    <cfRule type="top10" dxfId="537" priority="91" bottom="1" rank="1"/>
    <cfRule type="top10" dxfId="536" priority="92" rank="1"/>
  </conditionalFormatting>
  <conditionalFormatting sqref="E24">
    <cfRule type="top10" dxfId="535" priority="89" bottom="1" rank="1"/>
    <cfRule type="top10" dxfId="534" priority="90" rank="1"/>
  </conditionalFormatting>
  <conditionalFormatting sqref="F24">
    <cfRule type="top10" dxfId="533" priority="87" bottom="1" rank="1"/>
    <cfRule type="top10" dxfId="532" priority="88" rank="1"/>
  </conditionalFormatting>
  <conditionalFormatting sqref="G24">
    <cfRule type="top10" dxfId="531" priority="85" bottom="1" rank="1"/>
    <cfRule type="top10" dxfId="530" priority="86" rank="1"/>
  </conditionalFormatting>
  <conditionalFormatting sqref="H24">
    <cfRule type="top10" dxfId="529" priority="83" bottom="1" rank="1"/>
    <cfRule type="top10" dxfId="528" priority="84" rank="1"/>
  </conditionalFormatting>
  <conditionalFormatting sqref="I24">
    <cfRule type="top10" dxfId="527" priority="81" bottom="1" rank="1"/>
    <cfRule type="top10" dxfId="526" priority="82" rank="1"/>
  </conditionalFormatting>
  <conditionalFormatting sqref="J24">
    <cfRule type="top10" dxfId="525" priority="79" bottom="1" rank="1"/>
    <cfRule type="top10" dxfId="524" priority="80" rank="1"/>
  </conditionalFormatting>
  <conditionalFormatting sqref="K24">
    <cfRule type="top10" dxfId="523" priority="77" bottom="1" rank="1"/>
    <cfRule type="top10" dxfId="522" priority="78" rank="1"/>
  </conditionalFormatting>
  <conditionalFormatting sqref="L24">
    <cfRule type="top10" dxfId="521" priority="75" bottom="1" rank="1"/>
    <cfRule type="top10" dxfId="520" priority="76" rank="1"/>
  </conditionalFormatting>
  <conditionalFormatting sqref="M24">
    <cfRule type="top10" dxfId="519" priority="73" bottom="1" rank="1"/>
    <cfRule type="top10" dxfId="518" priority="74" rank="1"/>
  </conditionalFormatting>
  <conditionalFormatting sqref="N24">
    <cfRule type="top10" dxfId="517" priority="71" bottom="1" rank="1"/>
    <cfRule type="top10" dxfId="516" priority="72" rank="1"/>
  </conditionalFormatting>
  <conditionalFormatting sqref="B5:B15 B17:B24">
    <cfRule type="top10" dxfId="515" priority="95" bottom="1" rank="1"/>
    <cfRule type="top10" dxfId="514" priority="96" rank="1"/>
  </conditionalFormatting>
  <conditionalFormatting sqref="H5:H14 H17:H23">
    <cfRule type="top10" dxfId="513" priority="33" bottom="1" rank="1"/>
    <cfRule type="top10" dxfId="512" priority="34" rank="1"/>
  </conditionalFormatting>
  <conditionalFormatting sqref="I5:I14 I17:I23">
    <cfRule type="top10" dxfId="511" priority="31" bottom="1" rank="1"/>
    <cfRule type="top10" dxfId="510" priority="32" rank="1"/>
  </conditionalFormatting>
  <conditionalFormatting sqref="L5:L14 L17:L23">
    <cfRule type="top10" dxfId="509" priority="25" bottom="1" rank="1"/>
    <cfRule type="top10" dxfId="508" priority="26" rank="1"/>
  </conditionalFormatting>
  <conditionalFormatting sqref="N5:N23">
    <cfRule type="top10" dxfId="507" priority="21" bottom="1" rank="1"/>
    <cfRule type="top10" dxfId="506" priority="22" rank="1"/>
  </conditionalFormatting>
  <conditionalFormatting sqref="C6:C15 C17:C23">
    <cfRule type="top10" dxfId="505" priority="19" bottom="1" rank="1"/>
    <cfRule type="top10" dxfId="504" priority="20" rank="1"/>
  </conditionalFormatting>
  <conditionalFormatting sqref="D6:D15 D17:D23">
    <cfRule type="top10" dxfId="503" priority="17" bottom="1" rank="1"/>
    <cfRule type="top10" dxfId="502" priority="18" rank="1"/>
  </conditionalFormatting>
  <conditionalFormatting sqref="E6:E15 E17:E23">
    <cfRule type="top10" dxfId="501" priority="15" bottom="1" rank="1"/>
    <cfRule type="top10" dxfId="500" priority="16" rank="1"/>
  </conditionalFormatting>
  <conditionalFormatting sqref="F5:F15 F17:F23">
    <cfRule type="top10" dxfId="499" priority="13" bottom="1" rank="1"/>
    <cfRule type="top10" dxfId="498" priority="14" rank="1"/>
  </conditionalFormatting>
  <conditionalFormatting sqref="G5:G15 G17:G23">
    <cfRule type="top10" dxfId="497" priority="11" bottom="1" rank="1"/>
    <cfRule type="top10" dxfId="496" priority="12" rank="1"/>
  </conditionalFormatting>
  <conditionalFormatting sqref="J5:J15 J17:J23">
    <cfRule type="top10" dxfId="495" priority="9" bottom="1" rank="1"/>
    <cfRule type="top10" dxfId="494" priority="10" rank="1"/>
  </conditionalFormatting>
  <conditionalFormatting sqref="K5:K15 K17:K23">
    <cfRule type="top10" dxfId="493" priority="7" bottom="1" rank="1"/>
    <cfRule type="top10" dxfId="492" priority="8" rank="1"/>
  </conditionalFormatting>
  <conditionalFormatting sqref="M5:M15 M17:M23">
    <cfRule type="top10" dxfId="491" priority="5" bottom="1" rank="1"/>
    <cfRule type="top10" dxfId="490" priority="6" rank="1"/>
  </conditionalFormatting>
  <pageMargins left="0.75" right="0.75" top="1" bottom="1" header="0.5" footer="0.5"/>
  <headerFooter alignWithMargins="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28"/>
  <dimension ref="A1:AJ138"/>
  <sheetViews>
    <sheetView zoomScale="75" zoomScaleNormal="75" workbookViewId="0">
      <pane xSplit="1" ySplit="4" topLeftCell="B99" activePane="bottomRight" state="frozen"/>
      <selection activeCell="C149" sqref="C149:O149"/>
      <selection pane="topRight" activeCell="C149" sqref="C149:O149"/>
      <selection pane="bottomLeft" activeCell="C149" sqref="C149:O149"/>
      <selection pane="bottomRight" activeCell="N119" sqref="N119:N120"/>
    </sheetView>
  </sheetViews>
  <sheetFormatPr defaultRowHeight="12.75" x14ac:dyDescent="0.2"/>
  <cols>
    <col min="1" max="1" width="9.85546875" style="148" bestFit="1" customWidth="1"/>
    <col min="2" max="2" width="10.140625" bestFit="1" customWidth="1"/>
    <col min="3" max="13" width="7.7109375" customWidth="1"/>
    <col min="14" max="14" width="9.140625" style="103" bestFit="1" customWidth="1"/>
    <col min="16" max="36" width="9.140625" style="10"/>
  </cols>
  <sheetData>
    <row r="1" spans="1:27" ht="16.5" thickBot="1" x14ac:dyDescent="0.3">
      <c r="A1" s="243" t="s">
        <v>39</v>
      </c>
      <c r="B1" s="244"/>
      <c r="C1" s="244"/>
      <c r="D1" s="244"/>
      <c r="E1" s="245"/>
      <c r="F1" s="245"/>
      <c r="G1" s="245"/>
      <c r="H1" s="245"/>
      <c r="I1" s="245"/>
      <c r="J1" s="245"/>
      <c r="K1" s="245"/>
      <c r="L1" s="245"/>
      <c r="M1" s="245"/>
      <c r="N1" s="246"/>
    </row>
    <row r="2" spans="1:27" ht="13.5" thickBot="1" x14ac:dyDescent="0.25">
      <c r="A2" s="150" t="s">
        <v>157</v>
      </c>
      <c r="B2" s="40" t="s">
        <v>175</v>
      </c>
      <c r="C2" s="37" t="s">
        <v>498</v>
      </c>
      <c r="D2" s="38"/>
      <c r="E2" s="58"/>
      <c r="F2" s="68"/>
      <c r="G2" s="247" t="s">
        <v>80</v>
      </c>
      <c r="H2" s="247"/>
      <c r="I2" s="69"/>
      <c r="J2" s="69"/>
      <c r="K2" s="69"/>
      <c r="L2" s="69"/>
      <c r="M2" s="69"/>
      <c r="N2" s="165"/>
    </row>
    <row r="3" spans="1:27" ht="13.5" thickBot="1" x14ac:dyDescent="0.25">
      <c r="A3" s="151"/>
      <c r="B3" s="41" t="s">
        <v>176</v>
      </c>
      <c r="C3" s="36" t="s">
        <v>499</v>
      </c>
      <c r="D3" s="39"/>
      <c r="E3" s="41" t="s">
        <v>78</v>
      </c>
      <c r="F3" s="65">
        <v>100</v>
      </c>
      <c r="G3" s="17"/>
      <c r="H3" s="66" t="s">
        <v>81</v>
      </c>
      <c r="I3" s="67">
        <v>30.48</v>
      </c>
      <c r="J3" s="17"/>
      <c r="K3" s="17"/>
      <c r="L3" s="17"/>
      <c r="M3" s="17"/>
      <c r="N3" s="39"/>
    </row>
    <row r="4" spans="1:27" ht="15.75" thickBot="1" x14ac:dyDescent="0.3">
      <c r="A4" s="149" t="s">
        <v>1</v>
      </c>
      <c r="B4" s="49" t="s">
        <v>2</v>
      </c>
      <c r="C4" s="43" t="s">
        <v>3</v>
      </c>
      <c r="D4" s="49" t="s">
        <v>4</v>
      </c>
      <c r="E4" s="43" t="s">
        <v>5</v>
      </c>
      <c r="F4" s="49" t="s">
        <v>6</v>
      </c>
      <c r="G4" s="43" t="s">
        <v>7</v>
      </c>
      <c r="H4" s="49" t="s">
        <v>8</v>
      </c>
      <c r="I4" s="43" t="s">
        <v>9</v>
      </c>
      <c r="J4" s="49" t="s">
        <v>10</v>
      </c>
      <c r="K4" s="43" t="s">
        <v>11</v>
      </c>
      <c r="L4" s="49" t="s">
        <v>12</v>
      </c>
      <c r="M4" s="45" t="s">
        <v>13</v>
      </c>
      <c r="N4" s="154" t="s">
        <v>582</v>
      </c>
      <c r="O4" s="143" t="s">
        <v>611</v>
      </c>
      <c r="P4" s="23"/>
      <c r="Q4" s="23"/>
      <c r="R4" s="23"/>
      <c r="S4" s="23"/>
      <c r="T4" s="23"/>
      <c r="U4" s="23"/>
      <c r="V4" s="23"/>
      <c r="W4" s="23"/>
      <c r="X4" s="23"/>
      <c r="Y4" s="23"/>
      <c r="Z4" s="23"/>
      <c r="AA4" s="23"/>
    </row>
    <row r="5" spans="1:27" ht="14.25" x14ac:dyDescent="0.2">
      <c r="A5" s="178">
        <v>1908</v>
      </c>
      <c r="B5" s="98">
        <v>0.254</v>
      </c>
      <c r="C5" s="98">
        <v>0</v>
      </c>
      <c r="D5" s="98">
        <v>2.54</v>
      </c>
      <c r="E5" s="98">
        <v>29.718</v>
      </c>
      <c r="F5" s="98">
        <v>374.142</v>
      </c>
      <c r="G5" s="98">
        <v>195.834</v>
      </c>
      <c r="H5" s="98">
        <v>242.06200000000001</v>
      </c>
      <c r="I5" s="98">
        <v>236.47399999999999</v>
      </c>
      <c r="J5" s="98">
        <v>192.024</v>
      </c>
      <c r="K5" s="98">
        <v>213.614</v>
      </c>
      <c r="L5" s="98">
        <v>219.71</v>
      </c>
      <c r="M5" s="98">
        <v>260.858</v>
      </c>
      <c r="N5" s="174">
        <f t="shared" ref="N5:N41" si="0">IF(COUNT(B5:M5)=12,SUM(B5:M5),"")</f>
        <v>1967.2300000000002</v>
      </c>
      <c r="O5" s="144">
        <f t="shared" ref="O5" si="1">RANK(N5,N$5:N$124,0)</f>
        <v>73</v>
      </c>
    </row>
    <row r="6" spans="1:27" ht="14.25" x14ac:dyDescent="0.2">
      <c r="A6" s="178">
        <v>1909</v>
      </c>
      <c r="B6" s="98">
        <v>78.231999999999999</v>
      </c>
      <c r="C6" s="98">
        <v>82.804000000000002</v>
      </c>
      <c r="D6" s="98">
        <v>14.986000000000001</v>
      </c>
      <c r="E6" s="98">
        <v>58.927999999999997</v>
      </c>
      <c r="F6" s="98">
        <v>215.9</v>
      </c>
      <c r="G6" s="98">
        <v>360.42599999999999</v>
      </c>
      <c r="H6" s="98">
        <v>233.42599999999999</v>
      </c>
      <c r="I6" s="98">
        <v>255.77799999999999</v>
      </c>
      <c r="J6" s="98">
        <v>259.58800000000002</v>
      </c>
      <c r="K6" s="98">
        <v>443.738</v>
      </c>
      <c r="L6" s="98">
        <v>517.65200000000004</v>
      </c>
      <c r="M6" s="98">
        <v>287.02</v>
      </c>
      <c r="N6" s="174">
        <f t="shared" si="0"/>
        <v>2808.4780000000001</v>
      </c>
      <c r="O6" s="144">
        <f t="shared" ref="O6:O37" si="2">RANK(N6,N$5:N$124,0)</f>
        <v>1</v>
      </c>
    </row>
    <row r="7" spans="1:27" ht="14.25" x14ac:dyDescent="0.2">
      <c r="A7" s="178">
        <v>1910</v>
      </c>
      <c r="B7" s="98">
        <v>46.228000000000002</v>
      </c>
      <c r="C7" s="98">
        <v>12.7</v>
      </c>
      <c r="D7" s="98">
        <v>37.084000000000003</v>
      </c>
      <c r="E7" s="98">
        <v>131.06399999999999</v>
      </c>
      <c r="F7" s="98">
        <v>336.29599999999999</v>
      </c>
      <c r="G7" s="98">
        <v>366.26799999999997</v>
      </c>
      <c r="H7" s="98">
        <v>227.33</v>
      </c>
      <c r="I7" s="98">
        <v>256.03199999999998</v>
      </c>
      <c r="J7" s="98">
        <v>195.072</v>
      </c>
      <c r="K7" s="98">
        <v>340.86799999999999</v>
      </c>
      <c r="L7" s="98">
        <v>254.50800000000001</v>
      </c>
      <c r="M7" s="98">
        <v>244.09399999999999</v>
      </c>
      <c r="N7" s="174">
        <f t="shared" si="0"/>
        <v>2447.5439999999994</v>
      </c>
      <c r="O7" s="144">
        <f t="shared" si="2"/>
        <v>10</v>
      </c>
    </row>
    <row r="8" spans="1:27" ht="14.25" x14ac:dyDescent="0.2">
      <c r="A8" s="178">
        <v>1911</v>
      </c>
      <c r="B8" s="98">
        <v>0.76200000000000001</v>
      </c>
      <c r="C8" s="98">
        <v>35.56</v>
      </c>
      <c r="D8" s="98">
        <v>0.76200000000000001</v>
      </c>
      <c r="E8" s="98">
        <v>133.096</v>
      </c>
      <c r="F8" s="98">
        <v>243.078</v>
      </c>
      <c r="G8" s="98">
        <v>140.208</v>
      </c>
      <c r="H8" s="98">
        <v>161.54400000000001</v>
      </c>
      <c r="I8" s="98">
        <v>137.922</v>
      </c>
      <c r="J8" s="98">
        <v>211.07400000000001</v>
      </c>
      <c r="K8" s="98">
        <v>328.16800000000001</v>
      </c>
      <c r="L8" s="98">
        <v>190.24600000000001</v>
      </c>
      <c r="M8" s="98">
        <v>46.228000000000002</v>
      </c>
      <c r="N8" s="174">
        <f t="shared" si="0"/>
        <v>1628.6480000000001</v>
      </c>
      <c r="O8" s="144">
        <f t="shared" si="2"/>
        <v>109</v>
      </c>
    </row>
    <row r="9" spans="1:27" ht="14.25" x14ac:dyDescent="0.2">
      <c r="A9" s="178">
        <v>1912</v>
      </c>
      <c r="B9" s="98">
        <v>0</v>
      </c>
      <c r="C9" s="98">
        <v>5.5880000000000001</v>
      </c>
      <c r="D9" s="98">
        <v>0.50800000000000001</v>
      </c>
      <c r="E9" s="98">
        <v>107.44199999999999</v>
      </c>
      <c r="F9" s="98">
        <v>175.768</v>
      </c>
      <c r="G9" s="98">
        <v>246.126</v>
      </c>
      <c r="H9" s="98">
        <v>293.11599999999999</v>
      </c>
      <c r="I9" s="98">
        <v>241.554</v>
      </c>
      <c r="J9" s="98">
        <v>273.30399999999997</v>
      </c>
      <c r="K9" s="98">
        <v>266.19200000000001</v>
      </c>
      <c r="L9" s="98">
        <v>214.12200000000001</v>
      </c>
      <c r="M9" s="98">
        <v>99.313999999999993</v>
      </c>
      <c r="N9" s="174">
        <f t="shared" si="0"/>
        <v>1923.0340000000001</v>
      </c>
      <c r="O9" s="144">
        <f t="shared" si="2"/>
        <v>79</v>
      </c>
    </row>
    <row r="10" spans="1:27" ht="14.25" x14ac:dyDescent="0.2">
      <c r="A10" s="178">
        <v>1913</v>
      </c>
      <c r="B10" s="98">
        <v>27.94</v>
      </c>
      <c r="C10" s="98">
        <v>1.778</v>
      </c>
      <c r="D10" s="98">
        <v>0</v>
      </c>
      <c r="E10" s="98">
        <v>26.416</v>
      </c>
      <c r="F10" s="98">
        <v>342.392</v>
      </c>
      <c r="G10" s="98">
        <v>228.6</v>
      </c>
      <c r="H10" s="98">
        <v>172.72</v>
      </c>
      <c r="I10" s="98">
        <v>138.684</v>
      </c>
      <c r="J10" s="98">
        <v>211.328</v>
      </c>
      <c r="K10" s="98">
        <v>306.57799999999997</v>
      </c>
      <c r="L10" s="98">
        <v>258.31799999999998</v>
      </c>
      <c r="M10" s="98">
        <v>54.356000000000002</v>
      </c>
      <c r="N10" s="174">
        <f t="shared" si="0"/>
        <v>1769.11</v>
      </c>
      <c r="O10" s="144">
        <f t="shared" si="2"/>
        <v>97</v>
      </c>
    </row>
    <row r="11" spans="1:27" ht="14.25" x14ac:dyDescent="0.2">
      <c r="A11" s="178">
        <v>1914</v>
      </c>
      <c r="B11" s="98">
        <v>32.258000000000003</v>
      </c>
      <c r="C11" s="98">
        <v>1.778</v>
      </c>
      <c r="D11" s="98">
        <v>0.50800000000000001</v>
      </c>
      <c r="E11" s="98">
        <v>76.2</v>
      </c>
      <c r="F11" s="98">
        <v>334.01</v>
      </c>
      <c r="G11" s="98">
        <v>288.29000000000002</v>
      </c>
      <c r="H11" s="98">
        <v>181.61</v>
      </c>
      <c r="I11" s="98">
        <v>193.04</v>
      </c>
      <c r="J11" s="98">
        <v>202.43799999999999</v>
      </c>
      <c r="K11" s="98">
        <v>171.196</v>
      </c>
      <c r="L11" s="98">
        <v>276.35199999999998</v>
      </c>
      <c r="M11" s="98">
        <v>159.00399999999999</v>
      </c>
      <c r="N11" s="174">
        <f t="shared" si="0"/>
        <v>1916.6839999999997</v>
      </c>
      <c r="O11" s="144">
        <f t="shared" si="2"/>
        <v>82</v>
      </c>
    </row>
    <row r="12" spans="1:27" ht="14.25" x14ac:dyDescent="0.2">
      <c r="A12" s="178">
        <v>1915</v>
      </c>
      <c r="B12" s="98">
        <v>26.161999999999999</v>
      </c>
      <c r="C12" s="98">
        <v>42.926000000000002</v>
      </c>
      <c r="D12" s="98">
        <v>5.5880000000000001</v>
      </c>
      <c r="E12" s="98">
        <v>60.706000000000003</v>
      </c>
      <c r="F12" s="98">
        <v>260.096</v>
      </c>
      <c r="G12" s="98">
        <v>195.32599999999999</v>
      </c>
      <c r="H12" s="98">
        <v>218.18600000000001</v>
      </c>
      <c r="I12" s="98">
        <v>264.41399999999999</v>
      </c>
      <c r="J12" s="98">
        <v>172.21199999999999</v>
      </c>
      <c r="K12" s="98">
        <v>416.05199999999996</v>
      </c>
      <c r="L12" s="98">
        <v>201.16800000000001</v>
      </c>
      <c r="M12" s="98">
        <v>91.947999999999993</v>
      </c>
      <c r="N12" s="174">
        <f t="shared" si="0"/>
        <v>1954.7839999999999</v>
      </c>
      <c r="O12" s="144">
        <f t="shared" si="2"/>
        <v>75</v>
      </c>
    </row>
    <row r="13" spans="1:27" ht="14.25" x14ac:dyDescent="0.2">
      <c r="A13" s="178">
        <v>1916</v>
      </c>
      <c r="B13" s="98">
        <v>43.433999999999997</v>
      </c>
      <c r="C13" s="98">
        <v>21.844000000000001</v>
      </c>
      <c r="D13" s="98">
        <v>10.414</v>
      </c>
      <c r="E13" s="98">
        <v>249.428</v>
      </c>
      <c r="F13" s="98">
        <v>332.74</v>
      </c>
      <c r="G13" s="98">
        <v>163.06800000000001</v>
      </c>
      <c r="H13" s="98">
        <v>232.91800000000001</v>
      </c>
      <c r="I13" s="98">
        <v>248.41200000000001</v>
      </c>
      <c r="J13" s="98">
        <v>264.92200000000003</v>
      </c>
      <c r="K13" s="98">
        <v>399.28800000000001</v>
      </c>
      <c r="L13" s="98">
        <v>340.10599999999999</v>
      </c>
      <c r="M13" s="98">
        <v>123.19</v>
      </c>
      <c r="N13" s="174">
        <f t="shared" si="0"/>
        <v>2429.7640000000001</v>
      </c>
      <c r="O13" s="144">
        <f t="shared" si="2"/>
        <v>11</v>
      </c>
    </row>
    <row r="14" spans="1:27" ht="14.25" x14ac:dyDescent="0.2">
      <c r="A14" s="178">
        <v>1917</v>
      </c>
      <c r="B14" s="98">
        <v>7.62</v>
      </c>
      <c r="C14" s="98">
        <v>0</v>
      </c>
      <c r="D14" s="98">
        <v>23.114000000000001</v>
      </c>
      <c r="E14" s="98">
        <v>31.75</v>
      </c>
      <c r="F14" s="98">
        <v>187.452</v>
      </c>
      <c r="G14" s="98">
        <v>288.036</v>
      </c>
      <c r="H14" s="98">
        <v>375.41199999999998</v>
      </c>
      <c r="I14" s="98">
        <v>241.554</v>
      </c>
      <c r="J14" s="98">
        <v>299.21199999999999</v>
      </c>
      <c r="K14" s="98">
        <v>152.654</v>
      </c>
      <c r="L14" s="98">
        <v>492.25200000000001</v>
      </c>
      <c r="M14" s="98">
        <v>177.8</v>
      </c>
      <c r="N14" s="174">
        <f t="shared" si="0"/>
        <v>2276.8560000000002</v>
      </c>
      <c r="O14" s="144">
        <f t="shared" si="2"/>
        <v>23</v>
      </c>
    </row>
    <row r="15" spans="1:27" ht="14.25" x14ac:dyDescent="0.2">
      <c r="A15" s="178">
        <v>1918</v>
      </c>
      <c r="B15" s="98">
        <v>78.231999999999999</v>
      </c>
      <c r="C15" s="98">
        <v>0.50800000000000001</v>
      </c>
      <c r="D15" s="98">
        <v>0.76200000000000001</v>
      </c>
      <c r="E15" s="98">
        <v>279.654</v>
      </c>
      <c r="F15" s="98">
        <v>237.744</v>
      </c>
      <c r="G15" s="98">
        <v>166.37</v>
      </c>
      <c r="H15" s="98">
        <v>140.71600000000001</v>
      </c>
      <c r="I15" s="98">
        <v>112.014</v>
      </c>
      <c r="J15" s="98">
        <v>184.65799999999999</v>
      </c>
      <c r="K15" s="98">
        <v>268.47800000000001</v>
      </c>
      <c r="L15" s="98">
        <v>181.864</v>
      </c>
      <c r="M15" s="98">
        <v>27.686</v>
      </c>
      <c r="N15" s="174">
        <f t="shared" si="0"/>
        <v>1678.6859999999999</v>
      </c>
      <c r="O15" s="144">
        <f t="shared" si="2"/>
        <v>105</v>
      </c>
    </row>
    <row r="16" spans="1:27" ht="14.25" x14ac:dyDescent="0.2">
      <c r="A16" s="178">
        <v>1919</v>
      </c>
      <c r="B16" s="98">
        <v>12.192</v>
      </c>
      <c r="C16" s="98">
        <v>0</v>
      </c>
      <c r="D16" s="98">
        <v>0</v>
      </c>
      <c r="E16" s="98">
        <v>167.13200000000001</v>
      </c>
      <c r="F16" s="98">
        <v>187.19800000000001</v>
      </c>
      <c r="G16" s="98">
        <v>101.346</v>
      </c>
      <c r="H16" s="98">
        <v>185.42</v>
      </c>
      <c r="I16" s="98">
        <v>193.29400000000001</v>
      </c>
      <c r="J16" s="98">
        <v>238.25200000000001</v>
      </c>
      <c r="K16" s="98">
        <v>285.75</v>
      </c>
      <c r="L16" s="98">
        <v>152.90799999999999</v>
      </c>
      <c r="M16" s="98">
        <v>81.787999999999997</v>
      </c>
      <c r="N16" s="174">
        <f t="shared" si="0"/>
        <v>1605.28</v>
      </c>
      <c r="O16" s="144">
        <f t="shared" si="2"/>
        <v>110</v>
      </c>
    </row>
    <row r="17" spans="1:15" ht="14.25" x14ac:dyDescent="0.2">
      <c r="A17" s="178">
        <v>1920</v>
      </c>
      <c r="B17" s="98">
        <v>0.76200000000000001</v>
      </c>
      <c r="C17" s="98">
        <v>1.778</v>
      </c>
      <c r="D17" s="98">
        <v>1.016</v>
      </c>
      <c r="E17" s="98">
        <v>129.03200000000001</v>
      </c>
      <c r="F17" s="98">
        <v>189.23</v>
      </c>
      <c r="G17" s="98">
        <v>254.50800000000001</v>
      </c>
      <c r="H17" s="98">
        <v>283.20999999999998</v>
      </c>
      <c r="I17" s="98">
        <v>193.04</v>
      </c>
      <c r="J17" s="98">
        <v>347.47199999999998</v>
      </c>
      <c r="K17" s="98">
        <v>260.096</v>
      </c>
      <c r="L17" s="98">
        <v>365.25200000000001</v>
      </c>
      <c r="M17" s="98">
        <v>37.084000000000003</v>
      </c>
      <c r="N17" s="174">
        <f t="shared" si="0"/>
        <v>2062.48</v>
      </c>
      <c r="O17" s="144">
        <f t="shared" si="2"/>
        <v>55</v>
      </c>
    </row>
    <row r="18" spans="1:15" ht="14.25" x14ac:dyDescent="0.2">
      <c r="A18" s="178">
        <v>1921</v>
      </c>
      <c r="B18" s="98">
        <v>1.016</v>
      </c>
      <c r="C18" s="98">
        <v>38.862000000000002</v>
      </c>
      <c r="D18" s="98">
        <v>4.3179999999999996</v>
      </c>
      <c r="E18" s="98">
        <v>29.718</v>
      </c>
      <c r="F18" s="98">
        <v>221.488</v>
      </c>
      <c r="G18" s="98">
        <v>249.17400000000001</v>
      </c>
      <c r="H18" s="98">
        <v>178.30799999999999</v>
      </c>
      <c r="I18" s="98">
        <v>238.76</v>
      </c>
      <c r="J18" s="98">
        <v>184.404</v>
      </c>
      <c r="K18" s="98">
        <v>280.92399999999998</v>
      </c>
      <c r="L18" s="98">
        <v>223.012</v>
      </c>
      <c r="M18" s="98">
        <v>86.867999999999995</v>
      </c>
      <c r="N18" s="174">
        <f t="shared" si="0"/>
        <v>1736.8519999999999</v>
      </c>
      <c r="O18" s="144">
        <f t="shared" si="2"/>
        <v>102</v>
      </c>
    </row>
    <row r="19" spans="1:15" ht="14.25" x14ac:dyDescent="0.2">
      <c r="A19" s="178">
        <v>1922</v>
      </c>
      <c r="B19" s="98">
        <v>67.817999999999998</v>
      </c>
      <c r="C19" s="98">
        <v>12.954000000000001</v>
      </c>
      <c r="D19" s="98">
        <v>87.376000000000005</v>
      </c>
      <c r="E19" s="98">
        <v>30.225999999999999</v>
      </c>
      <c r="F19" s="98">
        <v>332.99400000000003</v>
      </c>
      <c r="G19" s="98">
        <v>262.12799999999999</v>
      </c>
      <c r="H19" s="98">
        <v>180.08600000000001</v>
      </c>
      <c r="I19" s="98">
        <v>193.04</v>
      </c>
      <c r="J19" s="98">
        <v>143.256</v>
      </c>
      <c r="K19" s="98">
        <v>244.85599999999999</v>
      </c>
      <c r="L19" s="98">
        <v>371.09399999999999</v>
      </c>
      <c r="M19" s="98">
        <v>204.72400000000002</v>
      </c>
      <c r="N19" s="174">
        <f t="shared" si="0"/>
        <v>2130.5520000000001</v>
      </c>
      <c r="O19" s="144">
        <f t="shared" si="2"/>
        <v>43</v>
      </c>
    </row>
    <row r="20" spans="1:15" ht="14.25" x14ac:dyDescent="0.2">
      <c r="A20" s="178">
        <v>1923</v>
      </c>
      <c r="B20" s="98">
        <v>15.747999999999999</v>
      </c>
      <c r="C20" s="98">
        <v>0</v>
      </c>
      <c r="D20" s="98">
        <v>0</v>
      </c>
      <c r="E20" s="98">
        <v>1.27</v>
      </c>
      <c r="F20" s="98">
        <v>233.172</v>
      </c>
      <c r="G20" s="98">
        <v>227.584</v>
      </c>
      <c r="H20" s="98">
        <v>146.55799999999999</v>
      </c>
      <c r="I20" s="98">
        <v>202.69200000000001</v>
      </c>
      <c r="J20" s="98">
        <v>123.444</v>
      </c>
      <c r="K20" s="98">
        <v>464.82</v>
      </c>
      <c r="L20" s="98">
        <v>205.48599999999999</v>
      </c>
      <c r="M20" s="98">
        <v>88.646000000000001</v>
      </c>
      <c r="N20" s="174">
        <f t="shared" si="0"/>
        <v>1709.4199999999998</v>
      </c>
      <c r="O20" s="144">
        <f t="shared" si="2"/>
        <v>104</v>
      </c>
    </row>
    <row r="21" spans="1:15" ht="14.25" x14ac:dyDescent="0.2">
      <c r="A21" s="178">
        <v>1924</v>
      </c>
      <c r="B21" s="98">
        <v>0.254</v>
      </c>
      <c r="C21" s="98">
        <v>11.43</v>
      </c>
      <c r="D21" s="98">
        <v>27.94</v>
      </c>
      <c r="E21" s="98">
        <v>38.353999999999999</v>
      </c>
      <c r="F21" s="98">
        <v>303.52999999999997</v>
      </c>
      <c r="G21" s="98">
        <v>205.48599999999999</v>
      </c>
      <c r="H21" s="98">
        <v>215.392</v>
      </c>
      <c r="I21" s="98">
        <v>339.85199999999998</v>
      </c>
      <c r="J21" s="98">
        <v>307.33999999999997</v>
      </c>
      <c r="K21" s="98">
        <v>304.8</v>
      </c>
      <c r="L21" s="98">
        <v>386.84199999999998</v>
      </c>
      <c r="M21" s="98">
        <v>233.172</v>
      </c>
      <c r="N21" s="174">
        <f t="shared" si="0"/>
        <v>2374.3919999999998</v>
      </c>
      <c r="O21" s="144">
        <f t="shared" si="2"/>
        <v>13</v>
      </c>
    </row>
    <row r="22" spans="1:15" ht="14.25" x14ac:dyDescent="0.2">
      <c r="A22" s="178">
        <v>1925</v>
      </c>
      <c r="B22" s="98">
        <v>106.17199999999998</v>
      </c>
      <c r="C22" s="98">
        <v>0.50800000000000001</v>
      </c>
      <c r="D22" s="98">
        <v>2.54</v>
      </c>
      <c r="E22" s="98">
        <v>88.9</v>
      </c>
      <c r="F22" s="98">
        <v>176.78399999999999</v>
      </c>
      <c r="G22" s="98">
        <v>326.64400000000001</v>
      </c>
      <c r="H22" s="98">
        <v>257.81</v>
      </c>
      <c r="I22" s="98">
        <v>187.452</v>
      </c>
      <c r="J22" s="98">
        <v>223.52</v>
      </c>
      <c r="K22" s="98">
        <v>311.65800000000002</v>
      </c>
      <c r="L22" s="98">
        <v>212.85200000000003</v>
      </c>
      <c r="M22" s="98">
        <v>76.707999999999998</v>
      </c>
      <c r="N22" s="174">
        <f t="shared" si="0"/>
        <v>1971.548</v>
      </c>
      <c r="O22" s="144">
        <f t="shared" si="2"/>
        <v>70</v>
      </c>
    </row>
    <row r="23" spans="1:15" ht="14.25" x14ac:dyDescent="0.2">
      <c r="A23" s="178">
        <v>1926</v>
      </c>
      <c r="B23" s="98">
        <v>0</v>
      </c>
      <c r="C23" s="98">
        <v>4.0640000000000001</v>
      </c>
      <c r="D23" s="98">
        <v>0</v>
      </c>
      <c r="E23" s="98">
        <v>0.254</v>
      </c>
      <c r="F23" s="98">
        <v>125.73</v>
      </c>
      <c r="G23" s="98">
        <v>294.13200000000001</v>
      </c>
      <c r="H23" s="98">
        <v>278.38400000000001</v>
      </c>
      <c r="I23" s="98">
        <v>287.02</v>
      </c>
      <c r="J23" s="98">
        <v>330.70800000000003</v>
      </c>
      <c r="K23" s="98">
        <v>268.73200000000003</v>
      </c>
      <c r="L23" s="98">
        <v>214.88399999999999</v>
      </c>
      <c r="M23" s="98">
        <v>322.32600000000002</v>
      </c>
      <c r="N23" s="174">
        <f t="shared" si="0"/>
        <v>2126.2340000000004</v>
      </c>
      <c r="O23" s="144">
        <f t="shared" si="2"/>
        <v>44</v>
      </c>
    </row>
    <row r="24" spans="1:15" ht="14.25" x14ac:dyDescent="0.2">
      <c r="A24" s="178">
        <v>1927</v>
      </c>
      <c r="B24" s="98">
        <v>7.62</v>
      </c>
      <c r="C24" s="98">
        <v>49.276000000000003</v>
      </c>
      <c r="D24" s="98">
        <v>0.50800000000000001</v>
      </c>
      <c r="E24" s="98">
        <v>190.75399999999999</v>
      </c>
      <c r="F24" s="98">
        <v>430.02199999999999</v>
      </c>
      <c r="G24" s="98">
        <v>364.99799999999999</v>
      </c>
      <c r="H24" s="98">
        <v>255.524</v>
      </c>
      <c r="I24" s="98">
        <v>98.298000000000002</v>
      </c>
      <c r="J24" s="98">
        <v>196.596</v>
      </c>
      <c r="K24" s="98">
        <v>177.8</v>
      </c>
      <c r="L24" s="98">
        <v>176.27600000000001</v>
      </c>
      <c r="M24" s="98">
        <v>51.561999999999991</v>
      </c>
      <c r="N24" s="174">
        <f t="shared" si="0"/>
        <v>1999.2339999999997</v>
      </c>
      <c r="O24" s="144">
        <f t="shared" si="2"/>
        <v>64</v>
      </c>
    </row>
    <row r="25" spans="1:15" ht="14.25" x14ac:dyDescent="0.2">
      <c r="A25" s="178">
        <v>1928</v>
      </c>
      <c r="B25" s="98">
        <v>3.556</v>
      </c>
      <c r="C25" s="98">
        <v>0</v>
      </c>
      <c r="D25" s="98">
        <v>11.176</v>
      </c>
      <c r="E25" s="98">
        <v>201.67599999999999</v>
      </c>
      <c r="F25" s="98">
        <v>182.626</v>
      </c>
      <c r="G25" s="98">
        <v>193.04</v>
      </c>
      <c r="H25" s="98">
        <v>281.68599999999998</v>
      </c>
      <c r="I25" s="98">
        <v>180.59399999999999</v>
      </c>
      <c r="J25" s="98">
        <v>268.47800000000001</v>
      </c>
      <c r="K25" s="98">
        <v>242.316</v>
      </c>
      <c r="L25" s="98">
        <v>425.70400000000006</v>
      </c>
      <c r="M25" s="98">
        <v>147.066</v>
      </c>
      <c r="N25" s="174">
        <f t="shared" si="0"/>
        <v>2137.9180000000001</v>
      </c>
      <c r="O25" s="144">
        <f t="shared" si="2"/>
        <v>41</v>
      </c>
    </row>
    <row r="26" spans="1:15" ht="14.25" x14ac:dyDescent="0.2">
      <c r="A26" s="178">
        <v>1929</v>
      </c>
      <c r="B26" s="98">
        <v>0.76200000000000001</v>
      </c>
      <c r="C26" s="98">
        <v>0</v>
      </c>
      <c r="D26" s="98">
        <v>1.016</v>
      </c>
      <c r="E26" s="98">
        <v>24.891999999999999</v>
      </c>
      <c r="F26" s="98">
        <v>97.536000000000001</v>
      </c>
      <c r="G26" s="98">
        <v>247.39599999999999</v>
      </c>
      <c r="H26" s="98">
        <v>104.14</v>
      </c>
      <c r="I26" s="98">
        <v>311.14999999999998</v>
      </c>
      <c r="J26" s="98">
        <v>251.20599999999999</v>
      </c>
      <c r="K26" s="98">
        <v>236.22</v>
      </c>
      <c r="L26" s="98">
        <v>379.73</v>
      </c>
      <c r="M26" s="98">
        <v>172.97399999999999</v>
      </c>
      <c r="N26" s="174">
        <f t="shared" si="0"/>
        <v>1827.0219999999999</v>
      </c>
      <c r="O26" s="144">
        <f t="shared" si="2"/>
        <v>91</v>
      </c>
    </row>
    <row r="27" spans="1:15" ht="14.25" x14ac:dyDescent="0.2">
      <c r="A27" s="178">
        <v>1930</v>
      </c>
      <c r="B27" s="98">
        <v>8.1280000000000001</v>
      </c>
      <c r="C27" s="98">
        <v>13.715999999999999</v>
      </c>
      <c r="D27" s="98">
        <v>0.254</v>
      </c>
      <c r="E27" s="98">
        <v>143.51</v>
      </c>
      <c r="F27" s="98">
        <v>249.68199999999999</v>
      </c>
      <c r="G27" s="98">
        <v>130.55600000000001</v>
      </c>
      <c r="H27" s="98">
        <v>236.47397459999999</v>
      </c>
      <c r="I27" s="98">
        <v>266.19200000000001</v>
      </c>
      <c r="J27" s="98">
        <v>286.512</v>
      </c>
      <c r="K27" s="98">
        <v>328.42200000000003</v>
      </c>
      <c r="L27" s="98">
        <v>155.19399999999999</v>
      </c>
      <c r="M27" s="98">
        <v>56.896000000000001</v>
      </c>
      <c r="N27" s="174">
        <f t="shared" si="0"/>
        <v>1875.5359745999999</v>
      </c>
      <c r="O27" s="144">
        <f t="shared" si="2"/>
        <v>88</v>
      </c>
    </row>
    <row r="28" spans="1:15" ht="14.25" x14ac:dyDescent="0.2">
      <c r="A28" s="178">
        <v>1931</v>
      </c>
      <c r="B28" s="98">
        <v>0.50800000000000001</v>
      </c>
      <c r="C28" s="98">
        <v>0.254</v>
      </c>
      <c r="D28" s="98">
        <v>14.478</v>
      </c>
      <c r="E28" s="98">
        <v>15.24</v>
      </c>
      <c r="F28" s="98">
        <v>245.10997459999999</v>
      </c>
      <c r="G28" s="98">
        <v>250.1900254</v>
      </c>
      <c r="H28" s="98">
        <v>246.12597460000001</v>
      </c>
      <c r="I28" s="98">
        <v>157.47999999999999</v>
      </c>
      <c r="J28" s="98">
        <v>295.14800000000002</v>
      </c>
      <c r="K28" s="98">
        <v>283.20999999999998</v>
      </c>
      <c r="L28" s="98">
        <v>488.69600000000003</v>
      </c>
      <c r="M28" s="98">
        <v>80.263999999999996</v>
      </c>
      <c r="N28" s="174">
        <f t="shared" si="0"/>
        <v>2076.7039746</v>
      </c>
      <c r="O28" s="144">
        <f t="shared" si="2"/>
        <v>52</v>
      </c>
    </row>
    <row r="29" spans="1:15" ht="14.25" x14ac:dyDescent="0.2">
      <c r="A29" s="178">
        <v>1932</v>
      </c>
      <c r="B29" s="98">
        <v>23.876000000000001</v>
      </c>
      <c r="C29" s="98">
        <v>0.254</v>
      </c>
      <c r="D29" s="98">
        <v>11.683999999999999</v>
      </c>
      <c r="E29" s="98">
        <v>171.45</v>
      </c>
      <c r="F29" s="98">
        <v>126.746</v>
      </c>
      <c r="G29" s="98">
        <v>293.62400000000002</v>
      </c>
      <c r="H29" s="98">
        <v>205.232</v>
      </c>
      <c r="I29" s="98">
        <v>229.87</v>
      </c>
      <c r="J29" s="98">
        <v>192.53200000000001</v>
      </c>
      <c r="K29" s="98">
        <v>421.13199999999995</v>
      </c>
      <c r="L29" s="98">
        <v>353.31400000000002</v>
      </c>
      <c r="M29" s="98">
        <v>115.062</v>
      </c>
      <c r="N29" s="174">
        <f t="shared" si="0"/>
        <v>2144.7759999999998</v>
      </c>
      <c r="O29" s="144">
        <f t="shared" si="2"/>
        <v>38</v>
      </c>
    </row>
    <row r="30" spans="1:15" ht="14.25" x14ac:dyDescent="0.2">
      <c r="A30" s="178">
        <v>1933</v>
      </c>
      <c r="B30" s="98">
        <v>99.06</v>
      </c>
      <c r="C30" s="98">
        <v>0</v>
      </c>
      <c r="D30" s="98">
        <v>1.524</v>
      </c>
      <c r="E30" s="98">
        <v>15.747999999999999</v>
      </c>
      <c r="F30" s="98">
        <v>171.196</v>
      </c>
      <c r="G30" s="98">
        <v>280.416</v>
      </c>
      <c r="H30" s="98">
        <v>198.62799999999999</v>
      </c>
      <c r="I30" s="98">
        <v>204.72400000000002</v>
      </c>
      <c r="J30" s="98">
        <v>177.8</v>
      </c>
      <c r="K30" s="98">
        <v>172.72</v>
      </c>
      <c r="L30" s="98">
        <v>276.60599999999999</v>
      </c>
      <c r="M30" s="98">
        <v>144.018</v>
      </c>
      <c r="N30" s="174">
        <f t="shared" si="0"/>
        <v>1742.44</v>
      </c>
      <c r="O30" s="144">
        <f t="shared" si="2"/>
        <v>101</v>
      </c>
    </row>
    <row r="31" spans="1:15" ht="14.25" x14ac:dyDescent="0.2">
      <c r="A31" s="178">
        <v>1934</v>
      </c>
      <c r="B31" s="98">
        <v>94.995999999999995</v>
      </c>
      <c r="C31" s="98">
        <v>0</v>
      </c>
      <c r="D31" s="98">
        <v>12.7</v>
      </c>
      <c r="E31" s="98">
        <v>52.323999999999998</v>
      </c>
      <c r="F31" s="98">
        <v>263.14400000000001</v>
      </c>
      <c r="G31" s="98">
        <v>151.38399999999999</v>
      </c>
      <c r="H31" s="98">
        <v>186.43600000000001</v>
      </c>
      <c r="I31" s="98">
        <v>186.69</v>
      </c>
      <c r="J31" s="98">
        <v>332.23200000000003</v>
      </c>
      <c r="K31" s="98">
        <v>353.822</v>
      </c>
      <c r="L31" s="98">
        <v>436.11799999999999</v>
      </c>
      <c r="M31" s="98">
        <v>118.872</v>
      </c>
      <c r="N31" s="174">
        <f t="shared" si="0"/>
        <v>2188.7179999999998</v>
      </c>
      <c r="O31" s="144">
        <f t="shared" si="2"/>
        <v>32</v>
      </c>
    </row>
    <row r="32" spans="1:15" ht="14.25" x14ac:dyDescent="0.2">
      <c r="A32" s="178">
        <v>1935</v>
      </c>
      <c r="B32" s="98">
        <v>7.1120000000000001</v>
      </c>
      <c r="C32" s="98">
        <v>52.577999999999996</v>
      </c>
      <c r="D32" s="98">
        <v>0</v>
      </c>
      <c r="E32" s="98">
        <v>23.876000000000001</v>
      </c>
      <c r="F32" s="98">
        <v>237.99799999999999</v>
      </c>
      <c r="G32" s="98">
        <v>196.85</v>
      </c>
      <c r="H32" s="98">
        <v>435.86399999999998</v>
      </c>
      <c r="I32" s="98">
        <v>270.25599999999997</v>
      </c>
      <c r="J32" s="98">
        <v>164.59200000000001</v>
      </c>
      <c r="K32" s="98">
        <v>272.79599999999999</v>
      </c>
      <c r="L32" s="98">
        <v>608.58399999999995</v>
      </c>
      <c r="M32" s="98">
        <v>88.138000000000005</v>
      </c>
      <c r="N32" s="174">
        <f t="shared" si="0"/>
        <v>2358.6440000000002</v>
      </c>
      <c r="O32" s="144">
        <f t="shared" si="2"/>
        <v>16</v>
      </c>
    </row>
    <row r="33" spans="1:15" ht="14.25" x14ac:dyDescent="0.2">
      <c r="A33" s="178">
        <v>1936</v>
      </c>
      <c r="B33" s="98">
        <v>0.50800000000000001</v>
      </c>
      <c r="C33" s="98">
        <v>0</v>
      </c>
      <c r="D33" s="98">
        <v>22.86</v>
      </c>
      <c r="E33" s="98">
        <v>48.006</v>
      </c>
      <c r="F33" s="98">
        <v>223.52</v>
      </c>
      <c r="G33" s="98">
        <v>351.02800000000002</v>
      </c>
      <c r="H33" s="98">
        <v>284.48</v>
      </c>
      <c r="I33" s="98">
        <v>197.61199999999999</v>
      </c>
      <c r="J33" s="98">
        <v>164.846</v>
      </c>
      <c r="K33" s="98">
        <v>327.91399999999999</v>
      </c>
      <c r="L33" s="98">
        <v>183.642</v>
      </c>
      <c r="M33" s="98">
        <v>27.686</v>
      </c>
      <c r="N33" s="174">
        <f t="shared" si="0"/>
        <v>1832.1020000000001</v>
      </c>
      <c r="O33" s="144">
        <f t="shared" si="2"/>
        <v>90</v>
      </c>
    </row>
    <row r="34" spans="1:15" ht="14.25" x14ac:dyDescent="0.2">
      <c r="A34" s="178">
        <v>1937</v>
      </c>
      <c r="B34" s="98">
        <v>65.786000000000001</v>
      </c>
      <c r="C34" s="98">
        <v>0.50800000000000001</v>
      </c>
      <c r="D34" s="98">
        <v>0.50800000000000001</v>
      </c>
      <c r="E34" s="98">
        <v>87.63</v>
      </c>
      <c r="F34" s="98">
        <v>290.57600000000002</v>
      </c>
      <c r="G34" s="98">
        <v>136.65199999999999</v>
      </c>
      <c r="H34" s="98">
        <v>207.77199999999999</v>
      </c>
      <c r="I34" s="98">
        <v>277.36799999999999</v>
      </c>
      <c r="J34" s="98">
        <v>269.24</v>
      </c>
      <c r="K34" s="98">
        <v>320.04000000000002</v>
      </c>
      <c r="L34" s="98">
        <v>225.80602540000001</v>
      </c>
      <c r="M34" s="98">
        <v>538.226</v>
      </c>
      <c r="N34" s="174">
        <f t="shared" si="0"/>
        <v>2420.1120253999998</v>
      </c>
      <c r="O34" s="144">
        <f t="shared" si="2"/>
        <v>12</v>
      </c>
    </row>
    <row r="35" spans="1:15" ht="14.25" x14ac:dyDescent="0.2">
      <c r="A35" s="178">
        <v>1938</v>
      </c>
      <c r="B35" s="98">
        <v>35.814</v>
      </c>
      <c r="C35" s="98">
        <v>0.50800000000000001</v>
      </c>
      <c r="D35" s="98">
        <v>43.942</v>
      </c>
      <c r="E35" s="98">
        <v>36.83</v>
      </c>
      <c r="F35" s="98">
        <v>527.30399999999997</v>
      </c>
      <c r="G35" s="98">
        <v>374.142</v>
      </c>
      <c r="H35" s="98">
        <v>285.24200000000002</v>
      </c>
      <c r="I35" s="98">
        <v>350.012</v>
      </c>
      <c r="J35" s="98">
        <v>194.05600000000001</v>
      </c>
      <c r="K35" s="98">
        <v>201.422</v>
      </c>
      <c r="L35" s="98">
        <v>503.93599999999998</v>
      </c>
      <c r="M35" s="98">
        <v>236.982</v>
      </c>
      <c r="N35" s="174">
        <f t="shared" si="0"/>
        <v>2790.19</v>
      </c>
      <c r="O35" s="144">
        <f t="shared" si="2"/>
        <v>2</v>
      </c>
    </row>
    <row r="36" spans="1:15" ht="14.25" x14ac:dyDescent="0.2">
      <c r="A36" s="178">
        <v>1939</v>
      </c>
      <c r="B36" s="98">
        <v>0.50800000000000001</v>
      </c>
      <c r="C36" s="98">
        <v>0</v>
      </c>
      <c r="D36" s="98">
        <v>0.76200000000000001</v>
      </c>
      <c r="E36" s="98">
        <v>57.658000000000001</v>
      </c>
      <c r="F36" s="98">
        <v>91.947999999999993</v>
      </c>
      <c r="G36" s="98">
        <v>245.61799999999999</v>
      </c>
      <c r="H36" s="98">
        <v>209.804</v>
      </c>
      <c r="I36" s="98">
        <v>220.21799999999999</v>
      </c>
      <c r="J36" s="98">
        <v>172.21199999999999</v>
      </c>
      <c r="K36" s="98">
        <v>368.80799999999999</v>
      </c>
      <c r="L36" s="98">
        <v>226.0599746</v>
      </c>
      <c r="M36" s="98">
        <v>127.254</v>
      </c>
      <c r="N36" s="174">
        <f t="shared" si="0"/>
        <v>1720.8499746</v>
      </c>
      <c r="O36" s="144">
        <f t="shared" si="2"/>
        <v>103</v>
      </c>
    </row>
    <row r="37" spans="1:15" ht="14.25" x14ac:dyDescent="0.2">
      <c r="A37" s="178">
        <v>1940</v>
      </c>
      <c r="B37" s="98">
        <v>15.747999999999999</v>
      </c>
      <c r="C37" s="98">
        <v>4.0640000000000001</v>
      </c>
      <c r="D37" s="98">
        <v>9.3979999999999997</v>
      </c>
      <c r="E37" s="98">
        <v>19.812000000000001</v>
      </c>
      <c r="F37" s="98">
        <v>197.61199999999999</v>
      </c>
      <c r="G37" s="98">
        <v>141.732</v>
      </c>
      <c r="H37" s="98">
        <v>158.75</v>
      </c>
      <c r="I37" s="98">
        <v>101.854</v>
      </c>
      <c r="J37" s="98">
        <v>215.3919746</v>
      </c>
      <c r="K37" s="98">
        <v>340.10599999999999</v>
      </c>
      <c r="L37" s="98">
        <v>251.45997460000001</v>
      </c>
      <c r="M37" s="98">
        <v>25.146000000000001</v>
      </c>
      <c r="N37" s="174">
        <f t="shared" si="0"/>
        <v>1481.0739492</v>
      </c>
      <c r="O37" s="144">
        <f t="shared" si="2"/>
        <v>113</v>
      </c>
    </row>
    <row r="38" spans="1:15" ht="14.25" x14ac:dyDescent="0.2">
      <c r="A38" s="178">
        <v>1941</v>
      </c>
      <c r="B38" s="98">
        <v>48.514000000000003</v>
      </c>
      <c r="C38" s="98">
        <v>52.577999999999996</v>
      </c>
      <c r="D38" s="98">
        <v>2.2860002540000002</v>
      </c>
      <c r="E38" s="98">
        <v>69.849999999999994</v>
      </c>
      <c r="F38" s="98">
        <v>240.28399999999999</v>
      </c>
      <c r="G38" s="98">
        <v>244.34800000000001</v>
      </c>
      <c r="H38" s="98">
        <v>318.77</v>
      </c>
      <c r="I38" s="98">
        <v>213.35997459999999</v>
      </c>
      <c r="J38" s="98">
        <v>244.0939746</v>
      </c>
      <c r="K38" s="98">
        <v>242.316</v>
      </c>
      <c r="L38" s="98">
        <v>104.39400000000001</v>
      </c>
      <c r="M38" s="98">
        <v>126.492</v>
      </c>
      <c r="N38" s="174">
        <f t="shared" si="0"/>
        <v>1907.2859494539998</v>
      </c>
      <c r="O38" s="144">
        <f t="shared" ref="O38:O69" si="3">RANK(N38,N$5:N$124,0)</f>
        <v>85</v>
      </c>
    </row>
    <row r="39" spans="1:15" ht="14.25" x14ac:dyDescent="0.2">
      <c r="A39" s="178">
        <v>1942</v>
      </c>
      <c r="B39" s="98">
        <v>5.8419999999999996</v>
      </c>
      <c r="C39" s="98">
        <v>14.224</v>
      </c>
      <c r="D39" s="98">
        <v>52.07</v>
      </c>
      <c r="E39" s="98">
        <v>44.957999999999998</v>
      </c>
      <c r="F39" s="98">
        <v>405.38400000000001</v>
      </c>
      <c r="G39" s="98">
        <v>199.898</v>
      </c>
      <c r="H39" s="98">
        <v>238.25200000000001</v>
      </c>
      <c r="I39" s="98">
        <v>171.196</v>
      </c>
      <c r="J39" s="98">
        <v>207.77199999999999</v>
      </c>
      <c r="K39" s="98">
        <v>372.11</v>
      </c>
      <c r="L39" s="98">
        <v>294.38600000000002</v>
      </c>
      <c r="M39" s="98">
        <v>488.18799999999999</v>
      </c>
      <c r="N39" s="174">
        <f t="shared" si="0"/>
        <v>2494.2800000000002</v>
      </c>
      <c r="O39" s="144">
        <f t="shared" si="3"/>
        <v>8</v>
      </c>
    </row>
    <row r="40" spans="1:15" ht="14.25" x14ac:dyDescent="0.2">
      <c r="A40" s="178">
        <v>1943</v>
      </c>
      <c r="B40" s="98">
        <v>50.545999999999999</v>
      </c>
      <c r="C40" s="98">
        <v>9.9060000000000006</v>
      </c>
      <c r="D40" s="98">
        <v>56.387999999999998</v>
      </c>
      <c r="E40" s="98">
        <v>153.416</v>
      </c>
      <c r="F40" s="98">
        <v>330.96199999999999</v>
      </c>
      <c r="G40" s="98">
        <v>194.81800000000001</v>
      </c>
      <c r="H40" s="98">
        <v>213.614</v>
      </c>
      <c r="I40" s="98">
        <v>216.154</v>
      </c>
      <c r="J40" s="98">
        <v>254.50800000000001</v>
      </c>
      <c r="K40" s="98">
        <v>154.94</v>
      </c>
      <c r="L40" s="98">
        <v>195.58</v>
      </c>
      <c r="M40" s="98">
        <v>330.96199999999999</v>
      </c>
      <c r="N40" s="174">
        <f t="shared" si="0"/>
        <v>2161.7939999999999</v>
      </c>
      <c r="O40" s="144">
        <f t="shared" si="3"/>
        <v>35</v>
      </c>
    </row>
    <row r="41" spans="1:15" ht="14.25" x14ac:dyDescent="0.2">
      <c r="A41" s="178">
        <v>1944</v>
      </c>
      <c r="B41" s="98">
        <v>41.655999999999999</v>
      </c>
      <c r="C41" s="98">
        <v>1.016</v>
      </c>
      <c r="D41" s="98">
        <v>0</v>
      </c>
      <c r="E41" s="98">
        <v>78.994</v>
      </c>
      <c r="F41" s="98">
        <v>172.21199999999999</v>
      </c>
      <c r="G41" s="98">
        <v>293.87799999999999</v>
      </c>
      <c r="H41" s="98">
        <v>226.0599746</v>
      </c>
      <c r="I41" s="98">
        <v>550.92600000000004</v>
      </c>
      <c r="J41" s="98">
        <v>186.94399999999999</v>
      </c>
      <c r="K41" s="98">
        <v>241.554</v>
      </c>
      <c r="L41" s="98">
        <v>180.59399999999999</v>
      </c>
      <c r="M41" s="98">
        <v>96.52</v>
      </c>
      <c r="N41" s="174">
        <f t="shared" si="0"/>
        <v>2070.3539746000001</v>
      </c>
      <c r="O41" s="144">
        <f t="shared" si="3"/>
        <v>53</v>
      </c>
    </row>
    <row r="42" spans="1:15" ht="14.25" x14ac:dyDescent="0.2">
      <c r="A42" s="178">
        <v>1945</v>
      </c>
      <c r="B42" s="98">
        <v>2.2860002540000002</v>
      </c>
      <c r="C42" s="98">
        <v>0</v>
      </c>
      <c r="D42" s="98">
        <v>0.50800000000000001</v>
      </c>
      <c r="E42" s="98">
        <v>100.584</v>
      </c>
      <c r="F42" s="98">
        <v>67.817999999999998</v>
      </c>
      <c r="G42" s="98">
        <v>168.40199999999999</v>
      </c>
      <c r="H42" s="98">
        <v>263.39800000000002</v>
      </c>
      <c r="I42" s="98">
        <v>289.81400000000002</v>
      </c>
      <c r="J42" s="98">
        <v>225.80602540000001</v>
      </c>
      <c r="K42" s="98">
        <v>385.82600000000002</v>
      </c>
      <c r="L42" s="98">
        <v>295.91000000000003</v>
      </c>
      <c r="M42" s="98">
        <v>188.214</v>
      </c>
      <c r="N42" s="174">
        <f t="shared" ref="N42:N105" si="4">IF(COUNT(B42:M42)=12,SUM(B42:M42),"")</f>
        <v>1988.566025654</v>
      </c>
      <c r="O42" s="144">
        <f t="shared" si="3"/>
        <v>65</v>
      </c>
    </row>
    <row r="43" spans="1:15" ht="14.25" x14ac:dyDescent="0.2">
      <c r="A43" s="178">
        <v>1946</v>
      </c>
      <c r="B43" s="98">
        <v>41.402000000000001</v>
      </c>
      <c r="C43" s="98">
        <v>0</v>
      </c>
      <c r="D43" s="98">
        <v>12.7</v>
      </c>
      <c r="E43" s="98">
        <v>4.3179999999999996</v>
      </c>
      <c r="F43" s="98">
        <v>261.62</v>
      </c>
      <c r="G43" s="98">
        <v>142.74799999999999</v>
      </c>
      <c r="H43" s="98">
        <v>250.69800000000001</v>
      </c>
      <c r="I43" s="98">
        <v>148.08199999999999</v>
      </c>
      <c r="J43" s="98">
        <v>119.126</v>
      </c>
      <c r="K43" s="98">
        <v>228.85400000000001</v>
      </c>
      <c r="L43" s="98">
        <v>175.768</v>
      </c>
      <c r="M43" s="98">
        <v>219.45602539999999</v>
      </c>
      <c r="N43" s="174">
        <f t="shared" si="4"/>
        <v>1604.7720254000001</v>
      </c>
      <c r="O43" s="144">
        <f t="shared" si="3"/>
        <v>111</v>
      </c>
    </row>
    <row r="44" spans="1:15" ht="14.25" x14ac:dyDescent="0.2">
      <c r="A44" s="178">
        <v>1947</v>
      </c>
      <c r="B44" s="98">
        <v>0</v>
      </c>
      <c r="C44" s="98">
        <v>2.032</v>
      </c>
      <c r="D44" s="98">
        <v>0</v>
      </c>
      <c r="E44" s="98">
        <v>73.152000000000001</v>
      </c>
      <c r="F44" s="98">
        <v>119.88800000000001</v>
      </c>
      <c r="G44" s="98">
        <v>193.29400000000001</v>
      </c>
      <c r="H44" s="98">
        <v>228.09197459999999</v>
      </c>
      <c r="I44" s="98">
        <v>306.32400000000001</v>
      </c>
      <c r="J44" s="98">
        <v>215.9</v>
      </c>
      <c r="K44" s="98">
        <v>404.36799999999999</v>
      </c>
      <c r="L44" s="98">
        <v>350.774</v>
      </c>
      <c r="M44" s="98">
        <v>166.37</v>
      </c>
      <c r="N44" s="174">
        <f t="shared" si="4"/>
        <v>2060.1939745999998</v>
      </c>
      <c r="O44" s="144">
        <f t="shared" si="3"/>
        <v>56</v>
      </c>
    </row>
    <row r="45" spans="1:15" ht="14.25" x14ac:dyDescent="0.2">
      <c r="A45" s="178">
        <v>1948</v>
      </c>
      <c r="B45" s="98">
        <v>17.526</v>
      </c>
      <c r="C45" s="98">
        <v>0</v>
      </c>
      <c r="D45" s="98">
        <v>0</v>
      </c>
      <c r="E45" s="98">
        <v>15.747999999999999</v>
      </c>
      <c r="F45" s="98">
        <v>282.95600000000002</v>
      </c>
      <c r="G45" s="98">
        <v>186.43600000000001</v>
      </c>
      <c r="H45" s="98">
        <v>276.86</v>
      </c>
      <c r="I45" s="98">
        <v>130.81</v>
      </c>
      <c r="J45" s="98">
        <v>225.298</v>
      </c>
      <c r="K45" s="98">
        <v>205.48599999999999</v>
      </c>
      <c r="L45" s="98">
        <v>366.52199999999999</v>
      </c>
      <c r="M45" s="98">
        <v>41.91</v>
      </c>
      <c r="N45" s="174">
        <f t="shared" si="4"/>
        <v>1749.5519999999999</v>
      </c>
      <c r="O45" s="144">
        <f t="shared" si="3"/>
        <v>100</v>
      </c>
    </row>
    <row r="46" spans="1:15" ht="14.25" x14ac:dyDescent="0.2">
      <c r="A46" s="178">
        <v>1949</v>
      </c>
      <c r="B46" s="98">
        <v>1.524</v>
      </c>
      <c r="C46" s="98">
        <v>0</v>
      </c>
      <c r="D46" s="98">
        <v>0</v>
      </c>
      <c r="E46" s="98">
        <v>61.722000000000001</v>
      </c>
      <c r="F46" s="98">
        <v>322.072</v>
      </c>
      <c r="G46" s="98">
        <v>341.63</v>
      </c>
      <c r="H46" s="98">
        <v>191.51599999999999</v>
      </c>
      <c r="I46" s="98">
        <v>201.422</v>
      </c>
      <c r="J46" s="98">
        <v>214.37597460000001</v>
      </c>
      <c r="K46" s="98">
        <v>345.18599999999998</v>
      </c>
      <c r="L46" s="98">
        <v>180.59399999999999</v>
      </c>
      <c r="M46" s="98">
        <v>150.62200000000001</v>
      </c>
      <c r="N46" s="174">
        <f t="shared" si="4"/>
        <v>2010.6639746000001</v>
      </c>
      <c r="O46" s="144">
        <f t="shared" si="3"/>
        <v>63</v>
      </c>
    </row>
    <row r="47" spans="1:15" ht="14.25" x14ac:dyDescent="0.2">
      <c r="A47" s="178">
        <v>1950</v>
      </c>
      <c r="B47" s="98">
        <v>6.0960000000000001</v>
      </c>
      <c r="C47" s="98">
        <v>2.2860002540000002</v>
      </c>
      <c r="D47" s="98">
        <v>28.956</v>
      </c>
      <c r="E47" s="98">
        <v>63.753999999999998</v>
      </c>
      <c r="F47" s="98">
        <v>309.37200000000001</v>
      </c>
      <c r="G47" s="98">
        <v>310.642</v>
      </c>
      <c r="H47" s="98">
        <v>397.51</v>
      </c>
      <c r="I47" s="98">
        <v>172.97399999999999</v>
      </c>
      <c r="J47" s="98">
        <v>154.94</v>
      </c>
      <c r="K47" s="98">
        <v>229.36199999999999</v>
      </c>
      <c r="L47" s="98">
        <v>312.42</v>
      </c>
      <c r="M47" s="98">
        <v>96.774000000000001</v>
      </c>
      <c r="N47" s="174">
        <f t="shared" si="4"/>
        <v>2085.0860002540003</v>
      </c>
      <c r="O47" s="144">
        <f t="shared" si="3"/>
        <v>49</v>
      </c>
    </row>
    <row r="48" spans="1:15" ht="14.25" x14ac:dyDescent="0.2">
      <c r="A48" s="178">
        <v>1951</v>
      </c>
      <c r="B48" s="98">
        <v>19.05</v>
      </c>
      <c r="C48" s="98">
        <v>19.812000000000001</v>
      </c>
      <c r="D48" s="98">
        <v>38.353999999999999</v>
      </c>
      <c r="E48" s="98">
        <v>94.488</v>
      </c>
      <c r="F48" s="98">
        <v>298.70400000000001</v>
      </c>
      <c r="G48" s="98">
        <v>133.35</v>
      </c>
      <c r="H48" s="98">
        <v>315.976</v>
      </c>
      <c r="I48" s="98">
        <v>142.24</v>
      </c>
      <c r="J48" s="98">
        <v>126.492</v>
      </c>
      <c r="K48" s="98">
        <v>232.66399999999999</v>
      </c>
      <c r="L48" s="98">
        <v>200.40600000000001</v>
      </c>
      <c r="M48" s="98">
        <v>167.386</v>
      </c>
      <c r="N48" s="174">
        <f t="shared" si="4"/>
        <v>1788.922</v>
      </c>
      <c r="O48" s="144">
        <f t="shared" si="3"/>
        <v>95</v>
      </c>
    </row>
    <row r="49" spans="1:16" ht="14.25" x14ac:dyDescent="0.2">
      <c r="A49" s="178">
        <v>1952</v>
      </c>
      <c r="B49" s="98">
        <v>7.62</v>
      </c>
      <c r="C49" s="98">
        <v>0.254</v>
      </c>
      <c r="D49" s="98">
        <v>0</v>
      </c>
      <c r="E49" s="98">
        <v>59.182000000000002</v>
      </c>
      <c r="F49" s="98">
        <v>262.89</v>
      </c>
      <c r="G49" s="98">
        <v>241.04599999999999</v>
      </c>
      <c r="H49" s="98">
        <v>146.05000000000001</v>
      </c>
      <c r="I49" s="98">
        <v>131.31800000000001</v>
      </c>
      <c r="J49" s="98">
        <v>218.94800000000001</v>
      </c>
      <c r="K49" s="98">
        <v>488.69600000000003</v>
      </c>
      <c r="L49" s="98">
        <v>157.47999999999999</v>
      </c>
      <c r="M49" s="98">
        <v>161.29</v>
      </c>
      <c r="N49" s="174">
        <f t="shared" si="4"/>
        <v>1874.7739999999999</v>
      </c>
      <c r="O49" s="144">
        <f t="shared" si="3"/>
        <v>89</v>
      </c>
    </row>
    <row r="50" spans="1:16" ht="14.25" x14ac:dyDescent="0.2">
      <c r="A50" s="178">
        <v>1953</v>
      </c>
      <c r="B50" s="98">
        <v>107.95</v>
      </c>
      <c r="C50" s="98">
        <v>4.3179999999999996</v>
      </c>
      <c r="D50" s="98">
        <v>1.27</v>
      </c>
      <c r="E50" s="98">
        <v>2.54</v>
      </c>
      <c r="F50" s="98">
        <v>217.42397460000001</v>
      </c>
      <c r="G50" s="98">
        <v>210.56599999999997</v>
      </c>
      <c r="H50" s="98">
        <v>173.482</v>
      </c>
      <c r="I50" s="98">
        <v>297.43400000000003</v>
      </c>
      <c r="J50" s="98">
        <v>84.328000000000003</v>
      </c>
      <c r="K50" s="98">
        <v>385.82600000000002</v>
      </c>
      <c r="L50" s="98">
        <v>256.54000000000002</v>
      </c>
      <c r="M50" s="98">
        <v>143.76400000000001</v>
      </c>
      <c r="N50" s="174">
        <f t="shared" si="4"/>
        <v>1885.4419745999999</v>
      </c>
      <c r="O50" s="144">
        <f t="shared" si="3"/>
        <v>87</v>
      </c>
    </row>
    <row r="51" spans="1:16" ht="14.25" x14ac:dyDescent="0.2">
      <c r="A51" s="178">
        <v>1954</v>
      </c>
      <c r="B51" s="98">
        <v>18.795999999999999</v>
      </c>
      <c r="C51" s="98">
        <v>22.352</v>
      </c>
      <c r="D51" s="98">
        <v>6.35</v>
      </c>
      <c r="E51" s="98">
        <v>195.32599999999999</v>
      </c>
      <c r="F51" s="98">
        <v>257.30200000000002</v>
      </c>
      <c r="G51" s="98">
        <v>459.74</v>
      </c>
      <c r="H51" s="98">
        <v>297.68799999999999</v>
      </c>
      <c r="I51" s="98">
        <v>452.62799999999999</v>
      </c>
      <c r="J51" s="98">
        <v>296.92599999999999</v>
      </c>
      <c r="K51" s="98">
        <v>237.99799999999999</v>
      </c>
      <c r="L51" s="98">
        <v>267.71600000000001</v>
      </c>
      <c r="M51" s="98">
        <v>54.356000000000002</v>
      </c>
      <c r="N51" s="174">
        <f t="shared" si="4"/>
        <v>2567.1779999999999</v>
      </c>
      <c r="O51" s="144">
        <f t="shared" si="3"/>
        <v>6</v>
      </c>
    </row>
    <row r="52" spans="1:16" ht="14.25" x14ac:dyDescent="0.2">
      <c r="A52" s="178">
        <v>1955</v>
      </c>
      <c r="B52" s="98">
        <v>130.048</v>
      </c>
      <c r="C52" s="98">
        <v>20.827999999999999</v>
      </c>
      <c r="D52" s="98">
        <v>9.1440000000000001</v>
      </c>
      <c r="E52" s="98">
        <v>6.8579999999999997</v>
      </c>
      <c r="F52" s="98">
        <v>182.626</v>
      </c>
      <c r="G52" s="98">
        <v>272.28800000000001</v>
      </c>
      <c r="H52" s="98">
        <v>223.52</v>
      </c>
      <c r="I52" s="98">
        <v>287.02</v>
      </c>
      <c r="J52" s="98">
        <v>224.02799999999999</v>
      </c>
      <c r="K52" s="98">
        <v>262.63600000000002</v>
      </c>
      <c r="L52" s="98">
        <v>382.524</v>
      </c>
      <c r="M52" s="98">
        <v>254.25399999999999</v>
      </c>
      <c r="N52" s="174">
        <f t="shared" si="4"/>
        <v>2255.7739999999999</v>
      </c>
      <c r="O52" s="144">
        <f t="shared" si="3"/>
        <v>27</v>
      </c>
    </row>
    <row r="53" spans="1:16" ht="14.25" x14ac:dyDescent="0.2">
      <c r="A53" s="178">
        <v>1956</v>
      </c>
      <c r="B53" s="98">
        <v>60.451999999999998</v>
      </c>
      <c r="C53" s="98">
        <v>9.9060000000000006</v>
      </c>
      <c r="D53" s="98">
        <v>5.5880000000000001</v>
      </c>
      <c r="E53" s="98">
        <v>6.0960000000000001</v>
      </c>
      <c r="F53" s="98">
        <v>238.75997459999999</v>
      </c>
      <c r="G53" s="98">
        <v>90.424000000000007</v>
      </c>
      <c r="H53" s="98">
        <v>283.97199999999998</v>
      </c>
      <c r="I53" s="98">
        <v>272.28800000000001</v>
      </c>
      <c r="J53" s="98">
        <v>173.73599999999999</v>
      </c>
      <c r="K53" s="98">
        <v>258.31799999999998</v>
      </c>
      <c r="L53" s="98">
        <v>301.75200000000001</v>
      </c>
      <c r="M53" s="98">
        <v>61.468000000000004</v>
      </c>
      <c r="N53" s="174">
        <f t="shared" si="4"/>
        <v>1762.7599746000001</v>
      </c>
      <c r="O53" s="144">
        <f t="shared" si="3"/>
        <v>98</v>
      </c>
    </row>
    <row r="54" spans="1:16" ht="14.25" x14ac:dyDescent="0.2">
      <c r="A54" s="178">
        <v>1957</v>
      </c>
      <c r="B54" s="98">
        <v>0</v>
      </c>
      <c r="C54" s="98">
        <v>0.76200000000000001</v>
      </c>
      <c r="D54" s="98">
        <v>0.76200000000000001</v>
      </c>
      <c r="E54" s="98">
        <v>0</v>
      </c>
      <c r="F54" s="98">
        <v>268.47800000000001</v>
      </c>
      <c r="G54" s="98">
        <v>200.40600000000001</v>
      </c>
      <c r="H54" s="98">
        <v>242.82397460000001</v>
      </c>
      <c r="I54" s="98">
        <v>238.25200000000001</v>
      </c>
      <c r="J54" s="98">
        <v>319.27800000000002</v>
      </c>
      <c r="K54" s="98">
        <v>446.786</v>
      </c>
      <c r="L54" s="98">
        <v>188.72200000000001</v>
      </c>
      <c r="M54" s="98">
        <v>29.463999999999999</v>
      </c>
      <c r="N54" s="174">
        <f t="shared" si="4"/>
        <v>1935.7339746</v>
      </c>
      <c r="O54" s="144">
        <f t="shared" si="3"/>
        <v>77</v>
      </c>
    </row>
    <row r="55" spans="1:16" ht="14.25" x14ac:dyDescent="0.2">
      <c r="A55" s="178">
        <v>1958</v>
      </c>
      <c r="B55" s="98">
        <v>39.116</v>
      </c>
      <c r="C55" s="98">
        <v>0.50800000000000001</v>
      </c>
      <c r="D55" s="98">
        <v>17.78</v>
      </c>
      <c r="E55" s="98">
        <v>22.606000000000002</v>
      </c>
      <c r="F55" s="98">
        <v>281.68599999999998</v>
      </c>
      <c r="G55" s="98">
        <v>175.006</v>
      </c>
      <c r="H55" s="98">
        <v>95.504000000000005</v>
      </c>
      <c r="I55" s="98">
        <v>208.28</v>
      </c>
      <c r="J55" s="98">
        <v>270.51</v>
      </c>
      <c r="K55" s="98">
        <v>523.24</v>
      </c>
      <c r="L55" s="98">
        <v>224.02799999999999</v>
      </c>
      <c r="M55" s="98">
        <v>56.642000000000003</v>
      </c>
      <c r="N55" s="174">
        <f t="shared" si="4"/>
        <v>1914.9060000000002</v>
      </c>
      <c r="O55" s="144">
        <f t="shared" si="3"/>
        <v>84</v>
      </c>
    </row>
    <row r="56" spans="1:16" ht="14.25" x14ac:dyDescent="0.2">
      <c r="A56" s="178">
        <v>1959</v>
      </c>
      <c r="B56" s="98">
        <v>17.271999999999998</v>
      </c>
      <c r="C56" s="98">
        <v>0</v>
      </c>
      <c r="D56" s="98">
        <v>0</v>
      </c>
      <c r="E56" s="98">
        <v>20.574000000000002</v>
      </c>
      <c r="F56" s="98">
        <v>148.84399999999999</v>
      </c>
      <c r="G56" s="98">
        <v>197.61199999999999</v>
      </c>
      <c r="H56" s="98">
        <v>226.0599746</v>
      </c>
      <c r="I56" s="98">
        <v>299.72000000000003</v>
      </c>
      <c r="J56" s="98">
        <v>110.236</v>
      </c>
      <c r="K56" s="98">
        <v>347.726</v>
      </c>
      <c r="L56" s="98">
        <v>251.714</v>
      </c>
      <c r="M56" s="98">
        <v>140.208</v>
      </c>
      <c r="N56" s="174">
        <f t="shared" si="4"/>
        <v>1759.9659746000002</v>
      </c>
      <c r="O56" s="144">
        <f t="shared" si="3"/>
        <v>99</v>
      </c>
    </row>
    <row r="57" spans="1:16" ht="14.25" x14ac:dyDescent="0.2">
      <c r="A57" s="178">
        <v>1960</v>
      </c>
      <c r="B57" s="98">
        <v>90.932000000000002</v>
      </c>
      <c r="C57" s="98">
        <v>3.81</v>
      </c>
      <c r="D57" s="98">
        <v>18.795999999999999</v>
      </c>
      <c r="E57" s="98">
        <v>151.38399999999999</v>
      </c>
      <c r="F57" s="98">
        <v>324.61200000000002</v>
      </c>
      <c r="G57" s="98">
        <v>246.12597460000001</v>
      </c>
      <c r="H57" s="98">
        <v>187.19800000000001</v>
      </c>
      <c r="I57" s="98">
        <v>262.12799999999999</v>
      </c>
      <c r="J57" s="98">
        <v>269.24</v>
      </c>
      <c r="K57" s="98">
        <v>292.10000000000002</v>
      </c>
      <c r="L57" s="98">
        <v>336.80399999999997</v>
      </c>
      <c r="M57" s="98">
        <v>320.548</v>
      </c>
      <c r="N57" s="174">
        <f t="shared" si="4"/>
        <v>2503.6779746000002</v>
      </c>
      <c r="O57" s="144">
        <f t="shared" si="3"/>
        <v>7</v>
      </c>
    </row>
    <row r="58" spans="1:16" ht="14.25" x14ac:dyDescent="0.2">
      <c r="A58" s="178">
        <v>1961</v>
      </c>
      <c r="B58" s="98">
        <v>1.524</v>
      </c>
      <c r="C58" s="98">
        <v>1.016</v>
      </c>
      <c r="D58" s="98">
        <v>0</v>
      </c>
      <c r="E58" s="98">
        <v>107.18799999999999</v>
      </c>
      <c r="F58" s="98">
        <v>124.968</v>
      </c>
      <c r="G58" s="98">
        <v>365.25200000000001</v>
      </c>
      <c r="H58" s="98">
        <v>240.53800000000001</v>
      </c>
      <c r="I58" s="98">
        <v>147.57400000000001</v>
      </c>
      <c r="J58" s="98">
        <v>249.68199999999999</v>
      </c>
      <c r="K58" s="98">
        <v>266.19200000000001</v>
      </c>
      <c r="L58" s="98">
        <v>294.89400000000001</v>
      </c>
      <c r="M58" s="98">
        <v>277.87599999999998</v>
      </c>
      <c r="N58" s="174">
        <f t="shared" si="4"/>
        <v>2076.7039999999997</v>
      </c>
      <c r="O58" s="144">
        <f t="shared" si="3"/>
        <v>51</v>
      </c>
    </row>
    <row r="59" spans="1:16" ht="14.25" x14ac:dyDescent="0.2">
      <c r="A59" s="178">
        <v>1962</v>
      </c>
      <c r="B59" s="98">
        <v>4.5720000000000001</v>
      </c>
      <c r="C59" s="98">
        <v>0.254</v>
      </c>
      <c r="D59" s="98">
        <v>3.556</v>
      </c>
      <c r="E59" s="98">
        <v>118.11</v>
      </c>
      <c r="F59" s="98">
        <v>190.5</v>
      </c>
      <c r="G59" s="98">
        <v>210.82</v>
      </c>
      <c r="H59" s="98">
        <v>168.40199999999999</v>
      </c>
      <c r="I59" s="98">
        <v>284.226</v>
      </c>
      <c r="J59" s="98">
        <v>257.048</v>
      </c>
      <c r="K59" s="98">
        <v>291.846</v>
      </c>
      <c r="L59" s="98">
        <v>291.846</v>
      </c>
      <c r="M59" s="98">
        <v>101.346</v>
      </c>
      <c r="N59" s="174">
        <f t="shared" si="4"/>
        <v>1922.5259999999998</v>
      </c>
      <c r="O59" s="144">
        <f t="shared" si="3"/>
        <v>81</v>
      </c>
    </row>
    <row r="60" spans="1:16" ht="14.25" x14ac:dyDescent="0.2">
      <c r="A60" s="178">
        <v>1963</v>
      </c>
      <c r="B60" s="98">
        <v>56.642000000000003</v>
      </c>
      <c r="C60" s="98">
        <v>102.36200000000001</v>
      </c>
      <c r="D60" s="98">
        <v>0</v>
      </c>
      <c r="E60" s="98">
        <v>170.434</v>
      </c>
      <c r="F60" s="98">
        <v>100.07599999999999</v>
      </c>
      <c r="G60" s="98">
        <v>197.86600000000001</v>
      </c>
      <c r="H60" s="98">
        <v>225.80602540000001</v>
      </c>
      <c r="I60" s="98">
        <v>262.12799999999999</v>
      </c>
      <c r="J60" s="98">
        <v>338.58199999999999</v>
      </c>
      <c r="K60" s="98">
        <v>311.65800000000002</v>
      </c>
      <c r="L60" s="98">
        <v>454.40600000000001</v>
      </c>
      <c r="M60" s="98">
        <v>107.44199999999999</v>
      </c>
      <c r="N60" s="174">
        <f t="shared" si="4"/>
        <v>2327.4020253999997</v>
      </c>
      <c r="O60" s="144">
        <f t="shared" si="3"/>
        <v>17</v>
      </c>
    </row>
    <row r="61" spans="1:16" ht="14.25" x14ac:dyDescent="0.2">
      <c r="A61" s="178">
        <v>1964</v>
      </c>
      <c r="B61" s="98">
        <v>0</v>
      </c>
      <c r="C61" s="98">
        <v>0</v>
      </c>
      <c r="D61" s="98">
        <v>5.5880000000000001</v>
      </c>
      <c r="E61" s="98">
        <v>290.322</v>
      </c>
      <c r="F61" s="98">
        <v>234.44197460000001</v>
      </c>
      <c r="G61" s="98">
        <v>254.762</v>
      </c>
      <c r="H61" s="98">
        <v>282.702</v>
      </c>
      <c r="I61" s="98">
        <v>249.68199999999999</v>
      </c>
      <c r="J61" s="98">
        <v>271.01799999999997</v>
      </c>
      <c r="K61" s="98">
        <v>228.6</v>
      </c>
      <c r="L61" s="98">
        <v>227.0759746</v>
      </c>
      <c r="M61" s="98">
        <v>65.531999999999996</v>
      </c>
      <c r="N61" s="174">
        <f t="shared" si="4"/>
        <v>2109.7239492000003</v>
      </c>
      <c r="O61" s="144">
        <f t="shared" si="3"/>
        <v>46</v>
      </c>
    </row>
    <row r="62" spans="1:16" ht="14.25" x14ac:dyDescent="0.2">
      <c r="A62" s="178">
        <v>1965</v>
      </c>
      <c r="B62" s="98">
        <v>8.6359999999999992</v>
      </c>
      <c r="C62" s="98">
        <v>0.254</v>
      </c>
      <c r="D62" s="98">
        <v>0</v>
      </c>
      <c r="E62" s="98">
        <v>0.254</v>
      </c>
      <c r="F62" s="98">
        <v>538.22600000000011</v>
      </c>
      <c r="G62" s="98">
        <v>99.822000000000003</v>
      </c>
      <c r="H62" s="98">
        <v>203.96199999999999</v>
      </c>
      <c r="I62" s="98">
        <v>227.83799999999999</v>
      </c>
      <c r="J62" s="98">
        <v>192.786</v>
      </c>
      <c r="K62" s="98">
        <v>262.12799999999999</v>
      </c>
      <c r="L62" s="98">
        <v>479.55200000000008</v>
      </c>
      <c r="M62" s="98">
        <v>86.106000000000009</v>
      </c>
      <c r="N62" s="174">
        <f t="shared" si="4"/>
        <v>2099.5640000000003</v>
      </c>
      <c r="O62" s="144">
        <f t="shared" si="3"/>
        <v>48</v>
      </c>
      <c r="P62" s="13"/>
    </row>
    <row r="63" spans="1:16" ht="14.25" x14ac:dyDescent="0.2">
      <c r="A63" s="178">
        <v>1966</v>
      </c>
      <c r="B63" s="98">
        <v>72.897999999999996</v>
      </c>
      <c r="C63" s="98">
        <v>0</v>
      </c>
      <c r="D63" s="98">
        <v>5.8419999999999996</v>
      </c>
      <c r="E63" s="98">
        <v>90.677999999999997</v>
      </c>
      <c r="F63" s="98">
        <v>382.01600000000002</v>
      </c>
      <c r="G63" s="98">
        <v>376.428</v>
      </c>
      <c r="H63" s="98">
        <v>305.05400000000003</v>
      </c>
      <c r="I63" s="98">
        <v>226.31399999999996</v>
      </c>
      <c r="J63" s="98">
        <v>267.20800000000003</v>
      </c>
      <c r="K63" s="98">
        <v>322.834</v>
      </c>
      <c r="L63" s="98">
        <v>382.77800000000002</v>
      </c>
      <c r="M63" s="98">
        <v>152.14599999999999</v>
      </c>
      <c r="N63" s="174">
        <f t="shared" si="4"/>
        <v>2584.1960000000004</v>
      </c>
      <c r="O63" s="144">
        <f t="shared" si="3"/>
        <v>5</v>
      </c>
      <c r="P63" s="13"/>
    </row>
    <row r="64" spans="1:16" ht="14.25" x14ac:dyDescent="0.2">
      <c r="A64" s="178">
        <v>1967</v>
      </c>
      <c r="B64" s="98">
        <v>3.302</v>
      </c>
      <c r="C64" s="98">
        <v>12.192</v>
      </c>
      <c r="D64" s="98">
        <v>0.254</v>
      </c>
      <c r="E64" s="98">
        <v>153.16199999999998</v>
      </c>
      <c r="F64" s="98">
        <v>136.398</v>
      </c>
      <c r="G64" s="98">
        <v>284.226</v>
      </c>
      <c r="H64" s="98">
        <v>271.78000000000003</v>
      </c>
      <c r="I64" s="98">
        <v>205.99400000000003</v>
      </c>
      <c r="J64" s="98">
        <v>336.29599999999994</v>
      </c>
      <c r="K64" s="98">
        <v>345.18599999999998</v>
      </c>
      <c r="L64" s="98">
        <v>153.66999999999996</v>
      </c>
      <c r="M64" s="98">
        <v>120.90400000000004</v>
      </c>
      <c r="N64" s="174">
        <f t="shared" si="4"/>
        <v>2023.3639999999996</v>
      </c>
      <c r="O64" s="144">
        <f t="shared" si="3"/>
        <v>61</v>
      </c>
      <c r="P64" s="13"/>
    </row>
    <row r="65" spans="1:16" ht="14.25" x14ac:dyDescent="0.2">
      <c r="A65" s="178">
        <v>1968</v>
      </c>
      <c r="B65" s="98">
        <v>0</v>
      </c>
      <c r="C65" s="98">
        <v>64.77000000000001</v>
      </c>
      <c r="D65" s="98">
        <v>6.8579999999999997</v>
      </c>
      <c r="E65" s="98">
        <v>26.416</v>
      </c>
      <c r="F65" s="98">
        <v>374.90400000000005</v>
      </c>
      <c r="G65" s="98">
        <v>241.55399999999997</v>
      </c>
      <c r="H65" s="98">
        <v>292.86199999999997</v>
      </c>
      <c r="I65" s="98">
        <v>216.66199999999998</v>
      </c>
      <c r="J65" s="98">
        <v>211.32799999999997</v>
      </c>
      <c r="K65" s="98">
        <v>314.19799999999998</v>
      </c>
      <c r="L65" s="98">
        <v>241.80800000000002</v>
      </c>
      <c r="M65" s="98">
        <v>24.130000000000003</v>
      </c>
      <c r="N65" s="174">
        <f t="shared" si="4"/>
        <v>2015.4900000000002</v>
      </c>
      <c r="O65" s="144">
        <f t="shared" si="3"/>
        <v>62</v>
      </c>
      <c r="P65" s="13"/>
    </row>
    <row r="66" spans="1:16" ht="14.25" x14ac:dyDescent="0.2">
      <c r="A66" s="178">
        <v>1969</v>
      </c>
      <c r="B66" s="98">
        <v>19.05</v>
      </c>
      <c r="C66" s="98">
        <v>10.667999999999999</v>
      </c>
      <c r="D66" s="98">
        <v>5.5880000000000001</v>
      </c>
      <c r="E66" s="98">
        <v>101.854</v>
      </c>
      <c r="F66" s="98">
        <v>156.20999999999998</v>
      </c>
      <c r="G66" s="98">
        <v>223.52000000000004</v>
      </c>
      <c r="H66" s="98">
        <v>136.14399999999998</v>
      </c>
      <c r="I66" s="98">
        <v>338.58200000000011</v>
      </c>
      <c r="J66" s="98">
        <v>328.67599999999999</v>
      </c>
      <c r="K66" s="98">
        <v>355.346</v>
      </c>
      <c r="L66" s="98">
        <v>276.60600000000011</v>
      </c>
      <c r="M66" s="98">
        <v>127</v>
      </c>
      <c r="N66" s="174">
        <f t="shared" si="4"/>
        <v>2079.2440000000001</v>
      </c>
      <c r="O66" s="144">
        <f t="shared" si="3"/>
        <v>50</v>
      </c>
      <c r="P66" s="13"/>
    </row>
    <row r="67" spans="1:16" ht="14.25" x14ac:dyDescent="0.2">
      <c r="A67" s="178">
        <v>1970</v>
      </c>
      <c r="B67" s="98">
        <v>145.542</v>
      </c>
      <c r="C67" s="98">
        <v>1.016</v>
      </c>
      <c r="D67" s="98">
        <v>31.241999999999994</v>
      </c>
      <c r="E67" s="98">
        <v>146.05000000000001</v>
      </c>
      <c r="F67" s="98">
        <v>381.00000000000011</v>
      </c>
      <c r="G67" s="98">
        <v>194.30999999999997</v>
      </c>
      <c r="H67" s="98">
        <v>195.57999999999998</v>
      </c>
      <c r="I67" s="98">
        <v>462.28000000000003</v>
      </c>
      <c r="J67" s="98">
        <v>180.84799999999998</v>
      </c>
      <c r="K67" s="98">
        <v>264.15999999999997</v>
      </c>
      <c r="L67" s="98">
        <v>248.92</v>
      </c>
      <c r="M67" s="98">
        <v>241.30000000000004</v>
      </c>
      <c r="N67" s="174">
        <f t="shared" si="4"/>
        <v>2492.248</v>
      </c>
      <c r="O67" s="144">
        <f t="shared" si="3"/>
        <v>9</v>
      </c>
      <c r="P67" s="13"/>
    </row>
    <row r="68" spans="1:16" ht="14.25" x14ac:dyDescent="0.2">
      <c r="A68" s="178">
        <v>1971</v>
      </c>
      <c r="B68" s="98">
        <v>142.24</v>
      </c>
      <c r="C68" s="98">
        <v>17.78</v>
      </c>
      <c r="D68" s="98">
        <v>5.08</v>
      </c>
      <c r="E68" s="98">
        <v>99.06</v>
      </c>
      <c r="F68" s="98">
        <v>284.48000000000008</v>
      </c>
      <c r="G68" s="98">
        <v>129.54</v>
      </c>
      <c r="H68" s="98">
        <v>203.2</v>
      </c>
      <c r="I68" s="98">
        <v>281.94</v>
      </c>
      <c r="J68" s="98">
        <v>205.74</v>
      </c>
      <c r="K68" s="98">
        <v>314.96000000000004</v>
      </c>
      <c r="L68" s="98">
        <v>228.6</v>
      </c>
      <c r="M68" s="98">
        <v>22.86</v>
      </c>
      <c r="N68" s="174">
        <f t="shared" si="4"/>
        <v>1935.48</v>
      </c>
      <c r="O68" s="144">
        <f t="shared" si="3"/>
        <v>78</v>
      </c>
      <c r="P68" s="13"/>
    </row>
    <row r="69" spans="1:16" ht="14.25" x14ac:dyDescent="0.2">
      <c r="A69" s="178">
        <v>1972</v>
      </c>
      <c r="B69" s="98">
        <v>142.24</v>
      </c>
      <c r="C69" s="98">
        <v>0</v>
      </c>
      <c r="D69" s="98">
        <v>33.019999999999996</v>
      </c>
      <c r="E69" s="98">
        <v>215.9</v>
      </c>
      <c r="F69" s="98">
        <v>175.26000000000002</v>
      </c>
      <c r="G69" s="98">
        <v>299.71999999999997</v>
      </c>
      <c r="H69" s="98">
        <v>111.76000000000002</v>
      </c>
      <c r="I69" s="98">
        <v>215.90000000000003</v>
      </c>
      <c r="J69" s="98">
        <v>368.30000000000007</v>
      </c>
      <c r="K69" s="98">
        <v>223.52000000000004</v>
      </c>
      <c r="L69" s="98">
        <v>109.22</v>
      </c>
      <c r="M69" s="98">
        <v>53.34</v>
      </c>
      <c r="N69" s="174">
        <f t="shared" si="4"/>
        <v>1948.1799999999998</v>
      </c>
      <c r="O69" s="144">
        <f t="shared" si="3"/>
        <v>76</v>
      </c>
      <c r="P69" s="13"/>
    </row>
    <row r="70" spans="1:16" ht="14.25" x14ac:dyDescent="0.2">
      <c r="A70" s="178">
        <v>1973</v>
      </c>
      <c r="B70" s="98">
        <v>0</v>
      </c>
      <c r="C70" s="98">
        <v>0</v>
      </c>
      <c r="D70" s="98">
        <v>5.08</v>
      </c>
      <c r="E70" s="98">
        <v>20.32</v>
      </c>
      <c r="F70" s="98">
        <v>182.88000000000002</v>
      </c>
      <c r="G70" s="98">
        <v>231.14000000000004</v>
      </c>
      <c r="H70" s="98">
        <v>205.74</v>
      </c>
      <c r="I70" s="98">
        <v>187.95999999999998</v>
      </c>
      <c r="J70" s="98">
        <v>129.54</v>
      </c>
      <c r="K70" s="98">
        <v>330.20000000000005</v>
      </c>
      <c r="L70" s="98">
        <v>327.65999999999997</v>
      </c>
      <c r="M70" s="98">
        <v>157.47999999999999</v>
      </c>
      <c r="N70" s="174">
        <f t="shared" si="4"/>
        <v>1778</v>
      </c>
      <c r="O70" s="144">
        <f t="shared" ref="O70:O101" si="5">RANK(N70,N$5:N$124,0)</f>
        <v>96</v>
      </c>
      <c r="P70" s="13"/>
    </row>
    <row r="71" spans="1:16" ht="14.25" x14ac:dyDescent="0.2">
      <c r="A71" s="178">
        <v>1974</v>
      </c>
      <c r="B71" s="98">
        <v>5.08</v>
      </c>
      <c r="C71" s="98">
        <v>0</v>
      </c>
      <c r="D71" s="98">
        <v>5.08</v>
      </c>
      <c r="E71" s="98">
        <v>22.86</v>
      </c>
      <c r="F71" s="98">
        <v>314.95999999999998</v>
      </c>
      <c r="G71" s="98">
        <v>314.95999999999992</v>
      </c>
      <c r="H71" s="98">
        <v>246.38000000000005</v>
      </c>
      <c r="I71" s="98">
        <v>185.42000000000002</v>
      </c>
      <c r="J71" s="98">
        <v>330.2</v>
      </c>
      <c r="K71" s="98">
        <v>322.58</v>
      </c>
      <c r="L71" s="98">
        <v>170.18000000000004</v>
      </c>
      <c r="M71" s="98">
        <v>63.499999999999993</v>
      </c>
      <c r="N71" s="174">
        <f t="shared" si="4"/>
        <v>1981.2</v>
      </c>
      <c r="O71" s="144">
        <f t="shared" si="5"/>
        <v>66</v>
      </c>
      <c r="P71" s="13"/>
    </row>
    <row r="72" spans="1:16" ht="14.25" x14ac:dyDescent="0.2">
      <c r="A72" s="178">
        <v>1975</v>
      </c>
      <c r="B72" s="98">
        <v>0</v>
      </c>
      <c r="C72" s="98">
        <v>0</v>
      </c>
      <c r="D72" s="98">
        <v>0</v>
      </c>
      <c r="E72" s="98">
        <v>25.4</v>
      </c>
      <c r="F72" s="98">
        <v>317.5</v>
      </c>
      <c r="G72" s="98">
        <v>200.66000000000003</v>
      </c>
      <c r="H72" s="98">
        <v>281.94</v>
      </c>
      <c r="I72" s="98">
        <v>236.22000000000003</v>
      </c>
      <c r="J72" s="98">
        <v>190.5</v>
      </c>
      <c r="K72" s="98">
        <v>444.50000000000011</v>
      </c>
      <c r="L72" s="98">
        <v>243.84</v>
      </c>
      <c r="M72" s="98">
        <v>129.54000000000002</v>
      </c>
      <c r="N72" s="174">
        <f t="shared" si="4"/>
        <v>2070.1000000000004</v>
      </c>
      <c r="O72" s="144">
        <f t="shared" si="5"/>
        <v>54</v>
      </c>
      <c r="P72" s="13"/>
    </row>
    <row r="73" spans="1:16" ht="14.25" x14ac:dyDescent="0.2">
      <c r="A73" s="178">
        <v>1976</v>
      </c>
      <c r="B73" s="98">
        <v>0</v>
      </c>
      <c r="C73" s="98">
        <v>0</v>
      </c>
      <c r="D73" s="98">
        <v>0</v>
      </c>
      <c r="E73" s="98">
        <v>121.91999999999999</v>
      </c>
      <c r="F73" s="98">
        <v>200.66000000000003</v>
      </c>
      <c r="G73" s="98">
        <v>185.42</v>
      </c>
      <c r="H73" s="98">
        <v>149.85999999999999</v>
      </c>
      <c r="I73" s="98">
        <v>147.32</v>
      </c>
      <c r="J73" s="98">
        <v>190.5</v>
      </c>
      <c r="K73" s="98">
        <v>337.82000000000005</v>
      </c>
      <c r="L73" s="98">
        <v>259.07999999999993</v>
      </c>
      <c r="M73" s="98">
        <v>55.879999999999995</v>
      </c>
      <c r="N73" s="174">
        <f t="shared" si="4"/>
        <v>1648.46</v>
      </c>
      <c r="O73" s="144">
        <f t="shared" si="5"/>
        <v>107</v>
      </c>
      <c r="P73" s="13"/>
    </row>
    <row r="74" spans="1:16" ht="14.25" x14ac:dyDescent="0.2">
      <c r="A74" s="178">
        <v>1977</v>
      </c>
      <c r="B74" s="98">
        <v>2.54</v>
      </c>
      <c r="C74" s="98">
        <v>0</v>
      </c>
      <c r="D74" s="98">
        <v>0</v>
      </c>
      <c r="E74" s="98">
        <v>17.78</v>
      </c>
      <c r="F74" s="98">
        <v>355.6</v>
      </c>
      <c r="G74" s="98">
        <v>256.54000000000002</v>
      </c>
      <c r="H74" s="98">
        <v>276.86</v>
      </c>
      <c r="I74" s="98">
        <v>187.96000000000004</v>
      </c>
      <c r="J74" s="98">
        <v>251.45999999999998</v>
      </c>
      <c r="K74" s="98">
        <v>378.46</v>
      </c>
      <c r="L74" s="98">
        <v>160.02000000000004</v>
      </c>
      <c r="M74" s="98">
        <v>88.9</v>
      </c>
      <c r="N74" s="174">
        <f t="shared" si="4"/>
        <v>1976.1200000000003</v>
      </c>
      <c r="O74" s="144">
        <f t="shared" si="5"/>
        <v>68</v>
      </c>
      <c r="P74" s="13"/>
    </row>
    <row r="75" spans="1:16" ht="14.25" x14ac:dyDescent="0.2">
      <c r="A75" s="178">
        <v>1978</v>
      </c>
      <c r="B75" s="98">
        <v>12.7</v>
      </c>
      <c r="C75" s="98">
        <v>0</v>
      </c>
      <c r="D75" s="98">
        <v>10.16</v>
      </c>
      <c r="E75" s="98">
        <v>137.16</v>
      </c>
      <c r="F75" s="98">
        <v>172.72000000000003</v>
      </c>
      <c r="G75" s="98">
        <v>215.89999999999998</v>
      </c>
      <c r="H75" s="98">
        <v>198.12</v>
      </c>
      <c r="I75" s="98">
        <v>226.06000000000006</v>
      </c>
      <c r="J75" s="98">
        <v>261.62</v>
      </c>
      <c r="K75" s="98">
        <v>264.15999999999997</v>
      </c>
      <c r="L75" s="98">
        <v>424.18</v>
      </c>
      <c r="M75" s="98">
        <v>116.83999999999999</v>
      </c>
      <c r="N75" s="174">
        <f t="shared" si="4"/>
        <v>2039.62</v>
      </c>
      <c r="O75" s="144">
        <f t="shared" si="5"/>
        <v>60</v>
      </c>
      <c r="P75" s="13"/>
    </row>
    <row r="76" spans="1:16" ht="14.25" x14ac:dyDescent="0.2">
      <c r="A76" s="178">
        <v>1979</v>
      </c>
      <c r="B76" s="98">
        <v>0</v>
      </c>
      <c r="C76" s="98">
        <v>2.54</v>
      </c>
      <c r="D76" s="98">
        <v>0</v>
      </c>
      <c r="E76" s="98">
        <v>284.48</v>
      </c>
      <c r="F76" s="98">
        <v>302.26000000000005</v>
      </c>
      <c r="G76" s="98">
        <v>200.66</v>
      </c>
      <c r="H76" s="98">
        <v>198.12</v>
      </c>
      <c r="I76" s="98">
        <v>236.21999999999997</v>
      </c>
      <c r="J76" s="98">
        <v>134.62</v>
      </c>
      <c r="K76" s="98">
        <v>469.90000000000003</v>
      </c>
      <c r="L76" s="98">
        <v>121.92000000000003</v>
      </c>
      <c r="M76" s="98">
        <v>99.060000000000016</v>
      </c>
      <c r="N76" s="174">
        <f t="shared" si="4"/>
        <v>2049.7800000000002</v>
      </c>
      <c r="O76" s="144">
        <f t="shared" si="5"/>
        <v>57</v>
      </c>
      <c r="P76" s="13"/>
    </row>
    <row r="77" spans="1:16" ht="14.25" x14ac:dyDescent="0.2">
      <c r="A77" s="178">
        <v>1980</v>
      </c>
      <c r="B77" s="98">
        <v>27.939999999999998</v>
      </c>
      <c r="C77" s="98">
        <v>5.08</v>
      </c>
      <c r="D77" s="98">
        <v>0</v>
      </c>
      <c r="E77" s="98">
        <v>12.7</v>
      </c>
      <c r="F77" s="98">
        <v>231.14</v>
      </c>
      <c r="G77" s="98">
        <v>325.12</v>
      </c>
      <c r="H77" s="98">
        <v>200.66</v>
      </c>
      <c r="I77" s="98">
        <v>276.85999999999996</v>
      </c>
      <c r="J77" s="98">
        <v>281.94</v>
      </c>
      <c r="K77" s="98">
        <v>251.46</v>
      </c>
      <c r="L77" s="98">
        <v>271.77999999999997</v>
      </c>
      <c r="M77" s="98">
        <v>96.52000000000001</v>
      </c>
      <c r="N77" s="174">
        <f t="shared" si="4"/>
        <v>1981.2</v>
      </c>
      <c r="O77" s="144">
        <f t="shared" si="5"/>
        <v>66</v>
      </c>
      <c r="P77" s="13"/>
    </row>
    <row r="78" spans="1:16" ht="14.25" x14ac:dyDescent="0.2">
      <c r="A78" s="178">
        <v>1981</v>
      </c>
      <c r="B78" s="98">
        <v>5.08</v>
      </c>
      <c r="C78" s="98">
        <v>0</v>
      </c>
      <c r="D78" s="98">
        <v>60.959999999999994</v>
      </c>
      <c r="E78" s="98">
        <v>347.97999999999996</v>
      </c>
      <c r="F78" s="98">
        <v>195.58</v>
      </c>
      <c r="G78" s="98">
        <v>368.2999999999999</v>
      </c>
      <c r="H78" s="98">
        <v>292.10000000000002</v>
      </c>
      <c r="I78" s="98">
        <v>127.00000000000003</v>
      </c>
      <c r="J78" s="98">
        <v>241.30000000000004</v>
      </c>
      <c r="K78" s="98">
        <v>220.98</v>
      </c>
      <c r="L78" s="98">
        <v>309.88</v>
      </c>
      <c r="M78" s="98">
        <v>116.84</v>
      </c>
      <c r="N78" s="174">
        <f t="shared" si="4"/>
        <v>2286</v>
      </c>
      <c r="O78" s="144">
        <f t="shared" si="5"/>
        <v>21</v>
      </c>
      <c r="P78" s="13"/>
    </row>
    <row r="79" spans="1:16" ht="14.25" x14ac:dyDescent="0.2">
      <c r="A79" s="178">
        <v>1982</v>
      </c>
      <c r="B79" s="98">
        <v>71.12</v>
      </c>
      <c r="C79" s="98">
        <v>2.54</v>
      </c>
      <c r="D79" s="98">
        <v>0</v>
      </c>
      <c r="E79" s="98">
        <v>101.6</v>
      </c>
      <c r="F79" s="98">
        <v>139.69999999999999</v>
      </c>
      <c r="G79" s="98">
        <v>73.660000000000011</v>
      </c>
      <c r="H79" s="98">
        <v>238.76000000000005</v>
      </c>
      <c r="I79" s="98">
        <v>208.28</v>
      </c>
      <c r="J79" s="98">
        <v>342.90000000000009</v>
      </c>
      <c r="K79" s="98">
        <v>347.98</v>
      </c>
      <c r="L79" s="98">
        <v>104.14</v>
      </c>
      <c r="M79" s="98">
        <v>7.62</v>
      </c>
      <c r="N79" s="174">
        <f t="shared" si="4"/>
        <v>1638.3000000000002</v>
      </c>
      <c r="O79" s="144">
        <f t="shared" si="5"/>
        <v>108</v>
      </c>
      <c r="P79" s="13"/>
    </row>
    <row r="80" spans="1:16" ht="14.25" x14ac:dyDescent="0.2">
      <c r="A80" s="178">
        <v>1983</v>
      </c>
      <c r="B80" s="98">
        <v>0</v>
      </c>
      <c r="C80" s="98">
        <v>0</v>
      </c>
      <c r="D80" s="98">
        <v>0</v>
      </c>
      <c r="E80" s="98">
        <v>73.66</v>
      </c>
      <c r="F80" s="98">
        <v>137.16</v>
      </c>
      <c r="G80" s="98">
        <v>142.24</v>
      </c>
      <c r="H80" s="98">
        <v>248.92000000000002</v>
      </c>
      <c r="I80" s="98">
        <v>144.78</v>
      </c>
      <c r="J80" s="98">
        <v>279.39999999999998</v>
      </c>
      <c r="K80" s="98">
        <v>215.9</v>
      </c>
      <c r="L80" s="98">
        <v>157.48000000000002</v>
      </c>
      <c r="M80" s="98">
        <v>119.38000000000002</v>
      </c>
      <c r="N80" s="174">
        <f t="shared" si="4"/>
        <v>1518.92</v>
      </c>
      <c r="O80" s="144">
        <f t="shared" si="5"/>
        <v>112</v>
      </c>
      <c r="P80" s="13"/>
    </row>
    <row r="81" spans="1:16" ht="14.25" x14ac:dyDescent="0.2">
      <c r="A81" s="178">
        <v>1984</v>
      </c>
      <c r="B81" s="98">
        <v>60.959999999999994</v>
      </c>
      <c r="C81" s="98">
        <v>30.48</v>
      </c>
      <c r="D81" s="98">
        <v>0</v>
      </c>
      <c r="E81" s="98">
        <v>35.56</v>
      </c>
      <c r="F81" s="98">
        <v>284.48</v>
      </c>
      <c r="G81" s="98">
        <v>287.02</v>
      </c>
      <c r="H81" s="98">
        <v>269.24000000000007</v>
      </c>
      <c r="I81" s="98">
        <v>297.18</v>
      </c>
      <c r="J81" s="98">
        <v>210.82000000000002</v>
      </c>
      <c r="K81" s="98">
        <v>487.67999999999989</v>
      </c>
      <c r="L81" s="98">
        <v>142.24000000000004</v>
      </c>
      <c r="M81" s="98">
        <v>20.319999999999997</v>
      </c>
      <c r="N81" s="174">
        <f t="shared" si="4"/>
        <v>2125.98</v>
      </c>
      <c r="O81" s="144">
        <f t="shared" si="5"/>
        <v>45</v>
      </c>
      <c r="P81" s="13"/>
    </row>
    <row r="82" spans="1:16" ht="14.25" x14ac:dyDescent="0.2">
      <c r="A82" s="178">
        <v>1985</v>
      </c>
      <c r="B82" s="98">
        <v>5.08</v>
      </c>
      <c r="C82" s="98">
        <v>0</v>
      </c>
      <c r="D82" s="98">
        <v>38.1</v>
      </c>
      <c r="E82" s="98">
        <v>12.7</v>
      </c>
      <c r="F82" s="98">
        <v>215.9</v>
      </c>
      <c r="G82" s="98">
        <v>472.44000000000011</v>
      </c>
      <c r="H82" s="98">
        <v>200.66</v>
      </c>
      <c r="I82" s="98">
        <v>167.64000000000001</v>
      </c>
      <c r="J82" s="98">
        <v>396.24000000000007</v>
      </c>
      <c r="K82" s="98">
        <v>205.74000000000004</v>
      </c>
      <c r="L82" s="98">
        <v>259.08000000000004</v>
      </c>
      <c r="M82" s="98">
        <v>157.48000000000002</v>
      </c>
      <c r="N82" s="174">
        <f t="shared" si="4"/>
        <v>2131.06</v>
      </c>
      <c r="O82" s="144">
        <f t="shared" si="5"/>
        <v>42</v>
      </c>
      <c r="P82" s="13"/>
    </row>
    <row r="83" spans="1:16" ht="14.25" x14ac:dyDescent="0.2">
      <c r="A83" s="178">
        <v>1986</v>
      </c>
      <c r="B83" s="98">
        <v>2.54</v>
      </c>
      <c r="C83" s="98">
        <v>2.54</v>
      </c>
      <c r="D83" s="98">
        <v>45.72</v>
      </c>
      <c r="E83" s="98">
        <v>134.62</v>
      </c>
      <c r="F83" s="98">
        <v>137.16</v>
      </c>
      <c r="G83" s="98">
        <v>322.5800000000001</v>
      </c>
      <c r="H83" s="98">
        <v>198.12</v>
      </c>
      <c r="I83" s="98">
        <v>160.01999999999998</v>
      </c>
      <c r="J83" s="98">
        <v>314.96000000000004</v>
      </c>
      <c r="K83" s="98">
        <v>568.95999999999992</v>
      </c>
      <c r="L83" s="98">
        <v>198.12000000000003</v>
      </c>
      <c r="M83" s="98">
        <v>20.32</v>
      </c>
      <c r="N83" s="174">
        <f t="shared" si="4"/>
        <v>2105.6600000000003</v>
      </c>
      <c r="O83" s="144">
        <f t="shared" si="5"/>
        <v>47</v>
      </c>
      <c r="P83" s="13"/>
    </row>
    <row r="84" spans="1:16" ht="14.25" x14ac:dyDescent="0.2">
      <c r="A84" s="178">
        <v>1987</v>
      </c>
      <c r="B84" s="98">
        <v>2.54</v>
      </c>
      <c r="C84" s="98">
        <v>2.54</v>
      </c>
      <c r="D84" s="98">
        <v>10.16</v>
      </c>
      <c r="E84" s="98">
        <v>121.91999999999997</v>
      </c>
      <c r="F84" s="98">
        <v>259.08</v>
      </c>
      <c r="G84" s="98">
        <v>330.2</v>
      </c>
      <c r="H84" s="98">
        <v>287.0200000000001</v>
      </c>
      <c r="I84" s="98">
        <v>190.50000000000003</v>
      </c>
      <c r="J84" s="98">
        <v>294.64000000000004</v>
      </c>
      <c r="K84" s="98">
        <v>304.8</v>
      </c>
      <c r="L84" s="98">
        <v>276.86</v>
      </c>
      <c r="M84" s="98">
        <v>60.959999999999994</v>
      </c>
      <c r="N84" s="174">
        <f t="shared" si="4"/>
        <v>2141.2200000000003</v>
      </c>
      <c r="O84" s="144">
        <f t="shared" si="5"/>
        <v>39</v>
      </c>
      <c r="P84" s="13"/>
    </row>
    <row r="85" spans="1:16" ht="14.25" x14ac:dyDescent="0.2">
      <c r="A85" s="178">
        <v>1988</v>
      </c>
      <c r="B85" s="98">
        <v>0</v>
      </c>
      <c r="C85" s="98">
        <v>2.54</v>
      </c>
      <c r="D85" s="98">
        <v>7.62</v>
      </c>
      <c r="E85" s="98">
        <v>58.42</v>
      </c>
      <c r="F85" s="98">
        <v>337.82</v>
      </c>
      <c r="G85" s="98">
        <v>261.61999999999995</v>
      </c>
      <c r="H85" s="98">
        <v>294.64000000000004</v>
      </c>
      <c r="I85" s="98">
        <v>314.95999999999998</v>
      </c>
      <c r="J85" s="98">
        <v>170.18</v>
      </c>
      <c r="K85" s="98">
        <v>320.04000000000008</v>
      </c>
      <c r="L85" s="98">
        <v>312.41999999999996</v>
      </c>
      <c r="M85" s="98">
        <v>127.00000000000001</v>
      </c>
      <c r="N85" s="174">
        <f t="shared" si="4"/>
        <v>2207.2600000000002</v>
      </c>
      <c r="O85" s="144">
        <f t="shared" si="5"/>
        <v>29</v>
      </c>
      <c r="P85" s="13"/>
    </row>
    <row r="86" spans="1:16" ht="14.25" x14ac:dyDescent="0.2">
      <c r="A86" s="178">
        <v>1989</v>
      </c>
      <c r="B86" s="98">
        <v>55.879999999999995</v>
      </c>
      <c r="C86" s="98">
        <v>0</v>
      </c>
      <c r="D86" s="98">
        <v>15.239999999999998</v>
      </c>
      <c r="E86" s="98">
        <v>0</v>
      </c>
      <c r="F86" s="98">
        <v>127</v>
      </c>
      <c r="G86" s="98">
        <v>281.94</v>
      </c>
      <c r="H86" s="98">
        <v>261.62</v>
      </c>
      <c r="I86" s="98">
        <v>294.64000000000004</v>
      </c>
      <c r="J86" s="98">
        <v>175.26</v>
      </c>
      <c r="K86" s="98">
        <v>198.12000000000006</v>
      </c>
      <c r="L86" s="98">
        <v>363.22</v>
      </c>
      <c r="M86" s="98">
        <v>142.24</v>
      </c>
      <c r="N86" s="174">
        <f t="shared" si="4"/>
        <v>1915.1600000000003</v>
      </c>
      <c r="O86" s="144">
        <f t="shared" si="5"/>
        <v>83</v>
      </c>
      <c r="P86" s="13"/>
    </row>
    <row r="87" spans="1:16" ht="14.25" x14ac:dyDescent="0.2">
      <c r="A87" s="178">
        <v>1990</v>
      </c>
      <c r="B87" s="98">
        <v>22.86</v>
      </c>
      <c r="C87" s="98">
        <v>0</v>
      </c>
      <c r="D87" s="98">
        <v>0</v>
      </c>
      <c r="E87" s="98">
        <v>106.68</v>
      </c>
      <c r="F87" s="98">
        <v>213.35999999999999</v>
      </c>
      <c r="G87" s="98">
        <v>177.8</v>
      </c>
      <c r="H87" s="98">
        <v>335.28000000000009</v>
      </c>
      <c r="I87" s="98">
        <v>294.64000000000016</v>
      </c>
      <c r="J87" s="98">
        <v>193.04000000000002</v>
      </c>
      <c r="K87" s="98">
        <v>327.66000000000003</v>
      </c>
      <c r="L87" s="98">
        <v>137.16000000000003</v>
      </c>
      <c r="M87" s="98">
        <v>114.30000000000001</v>
      </c>
      <c r="N87" s="174">
        <f t="shared" si="4"/>
        <v>1922.7800000000004</v>
      </c>
      <c r="O87" s="144">
        <f t="shared" si="5"/>
        <v>80</v>
      </c>
      <c r="P87" s="13"/>
    </row>
    <row r="88" spans="1:16" ht="14.25" x14ac:dyDescent="0.2">
      <c r="A88" s="178">
        <v>1991</v>
      </c>
      <c r="B88" s="98">
        <v>5.08</v>
      </c>
      <c r="C88" s="98">
        <v>0</v>
      </c>
      <c r="D88" s="98">
        <v>5.08</v>
      </c>
      <c r="E88" s="98">
        <v>228.60000000000002</v>
      </c>
      <c r="F88" s="98">
        <v>350.52000000000004</v>
      </c>
      <c r="G88" s="98">
        <v>266.7</v>
      </c>
      <c r="H88" s="98">
        <v>274.32</v>
      </c>
      <c r="I88" s="98">
        <v>276.85999999999996</v>
      </c>
      <c r="J88" s="98">
        <v>325.12</v>
      </c>
      <c r="K88" s="98">
        <v>228.60000000000005</v>
      </c>
      <c r="L88" s="98">
        <v>317.5</v>
      </c>
      <c r="M88" s="98">
        <v>33.019999999999996</v>
      </c>
      <c r="N88" s="174">
        <f t="shared" si="4"/>
        <v>2311.4</v>
      </c>
      <c r="O88" s="144">
        <f t="shared" si="5"/>
        <v>18</v>
      </c>
      <c r="P88" s="13"/>
    </row>
    <row r="89" spans="1:16" ht="14.25" x14ac:dyDescent="0.2">
      <c r="A89" s="178">
        <v>1992</v>
      </c>
      <c r="B89" s="98">
        <v>0</v>
      </c>
      <c r="C89" s="98">
        <v>2.54</v>
      </c>
      <c r="D89" s="98">
        <v>2.54</v>
      </c>
      <c r="E89" s="98">
        <v>45.72</v>
      </c>
      <c r="F89" s="98">
        <v>220.98000000000002</v>
      </c>
      <c r="G89" s="98">
        <v>345.44</v>
      </c>
      <c r="H89" s="98">
        <v>266.7</v>
      </c>
      <c r="I89" s="98">
        <v>251.46000000000004</v>
      </c>
      <c r="J89" s="98">
        <v>309.88000000000011</v>
      </c>
      <c r="K89" s="98">
        <v>353.06</v>
      </c>
      <c r="L89" s="98">
        <v>190.5</v>
      </c>
      <c r="M89" s="98">
        <v>55.879999999999995</v>
      </c>
      <c r="N89" s="174">
        <f t="shared" si="4"/>
        <v>2044.7000000000003</v>
      </c>
      <c r="O89" s="144">
        <f t="shared" si="5"/>
        <v>58</v>
      </c>
      <c r="P89" s="13"/>
    </row>
    <row r="90" spans="1:16" ht="14.25" x14ac:dyDescent="0.2">
      <c r="A90" s="178">
        <v>1993</v>
      </c>
      <c r="B90" s="98">
        <v>93.97999999999999</v>
      </c>
      <c r="C90" s="98">
        <v>0</v>
      </c>
      <c r="D90" s="98">
        <v>17.78</v>
      </c>
      <c r="E90" s="98">
        <v>83.820000000000007</v>
      </c>
      <c r="F90" s="98">
        <v>218.44</v>
      </c>
      <c r="G90" s="98">
        <v>459.74</v>
      </c>
      <c r="H90" s="98">
        <v>292.10000000000002</v>
      </c>
      <c r="I90" s="98">
        <v>200.65999999999997</v>
      </c>
      <c r="J90" s="98">
        <v>279.39999999999998</v>
      </c>
      <c r="K90" s="98">
        <v>218.44</v>
      </c>
      <c r="L90" s="98">
        <v>238.76</v>
      </c>
      <c r="M90" s="98">
        <v>93.98</v>
      </c>
      <c r="N90" s="174">
        <f t="shared" si="4"/>
        <v>2197.1</v>
      </c>
      <c r="O90" s="144">
        <f t="shared" si="5"/>
        <v>30</v>
      </c>
      <c r="P90" s="13"/>
    </row>
    <row r="91" spans="1:16" ht="14.25" x14ac:dyDescent="0.2">
      <c r="A91" s="178">
        <v>1994</v>
      </c>
      <c r="B91" s="98">
        <v>10.16</v>
      </c>
      <c r="C91" s="98">
        <v>0</v>
      </c>
      <c r="D91" s="98">
        <v>142.24</v>
      </c>
      <c r="E91" s="98">
        <v>45.72</v>
      </c>
      <c r="F91" s="98">
        <v>347.97999999999996</v>
      </c>
      <c r="G91" s="98">
        <v>170.18</v>
      </c>
      <c r="H91" s="98">
        <v>142.24</v>
      </c>
      <c r="I91" s="98">
        <v>233.67999999999998</v>
      </c>
      <c r="J91" s="98">
        <v>236.22</v>
      </c>
      <c r="K91" s="98">
        <v>279.40000000000003</v>
      </c>
      <c r="L91" s="98">
        <v>355.60000000000019</v>
      </c>
      <c r="M91" s="98">
        <v>5.08</v>
      </c>
      <c r="N91" s="174">
        <f t="shared" si="4"/>
        <v>1968.5000000000002</v>
      </c>
      <c r="O91" s="144">
        <f t="shared" si="5"/>
        <v>72</v>
      </c>
      <c r="P91" s="13"/>
    </row>
    <row r="92" spans="1:16" ht="14.25" x14ac:dyDescent="0.2">
      <c r="A92" s="178">
        <v>1995</v>
      </c>
      <c r="B92" s="98">
        <v>5.08</v>
      </c>
      <c r="C92" s="98">
        <v>2.54</v>
      </c>
      <c r="D92" s="98">
        <v>20.32</v>
      </c>
      <c r="E92" s="98">
        <v>149.86000000000001</v>
      </c>
      <c r="F92" s="98">
        <v>215.9</v>
      </c>
      <c r="G92" s="98">
        <v>330.2</v>
      </c>
      <c r="H92" s="98">
        <v>266.7</v>
      </c>
      <c r="I92" s="98">
        <v>177.79999999999998</v>
      </c>
      <c r="J92" s="98">
        <v>149.86000000000001</v>
      </c>
      <c r="K92" s="98">
        <v>256.53999999999996</v>
      </c>
      <c r="L92" s="98">
        <v>347.98000000000008</v>
      </c>
      <c r="M92" s="98">
        <v>48.26</v>
      </c>
      <c r="N92" s="174">
        <f t="shared" si="4"/>
        <v>1971.0400000000002</v>
      </c>
      <c r="O92" s="144">
        <f t="shared" si="5"/>
        <v>71</v>
      </c>
      <c r="P92" s="13"/>
    </row>
    <row r="93" spans="1:16" ht="14.25" x14ac:dyDescent="0.2">
      <c r="A93" s="178">
        <v>1996</v>
      </c>
      <c r="B93" s="98">
        <v>144.78</v>
      </c>
      <c r="C93" s="98">
        <v>55.88</v>
      </c>
      <c r="D93" s="98">
        <v>73.66</v>
      </c>
      <c r="E93" s="98">
        <v>88.9</v>
      </c>
      <c r="F93" s="98">
        <v>381.00000000000006</v>
      </c>
      <c r="G93" s="98">
        <v>208.28000000000003</v>
      </c>
      <c r="H93" s="98">
        <v>119.38000000000001</v>
      </c>
      <c r="I93" s="98">
        <v>342.9</v>
      </c>
      <c r="J93" s="98">
        <v>177.80000000000004</v>
      </c>
      <c r="K93" s="98">
        <v>332.74</v>
      </c>
      <c r="L93" s="98">
        <v>347.98</v>
      </c>
      <c r="M93" s="98">
        <v>93.97999999999999</v>
      </c>
      <c r="N93" s="174">
        <f t="shared" si="4"/>
        <v>2367.2800000000002</v>
      </c>
      <c r="O93" s="144">
        <f t="shared" si="5"/>
        <v>14</v>
      </c>
      <c r="P93" s="13"/>
    </row>
    <row r="94" spans="1:16" ht="14.25" x14ac:dyDescent="0.2">
      <c r="A94" s="178">
        <v>1997</v>
      </c>
      <c r="B94" s="98">
        <v>38.1</v>
      </c>
      <c r="C94" s="98">
        <v>12.7</v>
      </c>
      <c r="D94" s="98">
        <v>0</v>
      </c>
      <c r="E94" s="98">
        <v>17.78</v>
      </c>
      <c r="F94" s="98">
        <v>154.94</v>
      </c>
      <c r="G94" s="98">
        <v>121.92</v>
      </c>
      <c r="H94" s="98">
        <v>279.40000000000003</v>
      </c>
      <c r="I94" s="98">
        <v>149.85999999999999</v>
      </c>
      <c r="J94" s="98">
        <v>185.42000000000002</v>
      </c>
      <c r="K94" s="98">
        <v>347.97999999999996</v>
      </c>
      <c r="L94" s="98">
        <v>332.74</v>
      </c>
      <c r="M94" s="98">
        <v>27.939999999999998</v>
      </c>
      <c r="N94" s="174">
        <f t="shared" si="4"/>
        <v>1668.7800000000002</v>
      </c>
      <c r="O94" s="144">
        <f t="shared" si="5"/>
        <v>106</v>
      </c>
      <c r="P94" s="13"/>
    </row>
    <row r="95" spans="1:16" ht="14.25" x14ac:dyDescent="0.2">
      <c r="A95" s="178">
        <v>1998</v>
      </c>
      <c r="B95" s="98">
        <v>2.54</v>
      </c>
      <c r="C95" s="98">
        <v>0</v>
      </c>
      <c r="D95" s="98">
        <v>0</v>
      </c>
      <c r="E95" s="98">
        <v>33.019999999999996</v>
      </c>
      <c r="F95" s="98">
        <v>314.95999999999998</v>
      </c>
      <c r="G95" s="98">
        <v>243.83999999999997</v>
      </c>
      <c r="H95" s="98">
        <v>299.71999999999997</v>
      </c>
      <c r="I95" s="98">
        <v>337.82000000000005</v>
      </c>
      <c r="J95" s="98">
        <v>215.89999999999998</v>
      </c>
      <c r="K95" s="98">
        <v>279.40000000000009</v>
      </c>
      <c r="L95" s="98">
        <v>274.32</v>
      </c>
      <c r="M95" s="98">
        <v>187.95999999999995</v>
      </c>
      <c r="N95" s="174">
        <f t="shared" si="4"/>
        <v>2189.48</v>
      </c>
      <c r="O95" s="144">
        <f t="shared" si="5"/>
        <v>31</v>
      </c>
      <c r="P95" s="13"/>
    </row>
    <row r="96" spans="1:16" ht="14.25" x14ac:dyDescent="0.2">
      <c r="A96" s="178">
        <v>1999</v>
      </c>
      <c r="B96" s="98">
        <v>81.28</v>
      </c>
      <c r="C96" s="98">
        <v>81.28</v>
      </c>
      <c r="D96" s="98">
        <v>27.939999999999998</v>
      </c>
      <c r="E96" s="98">
        <v>63.5</v>
      </c>
      <c r="F96" s="98">
        <v>220.97999999999993</v>
      </c>
      <c r="G96" s="98">
        <v>360.68</v>
      </c>
      <c r="H96" s="98">
        <v>127</v>
      </c>
      <c r="I96" s="98">
        <v>220.98</v>
      </c>
      <c r="J96" s="98">
        <v>337.82000000000005</v>
      </c>
      <c r="K96" s="98">
        <v>297.18000000000006</v>
      </c>
      <c r="L96" s="98">
        <v>208.28</v>
      </c>
      <c r="M96" s="98">
        <v>243.84</v>
      </c>
      <c r="N96" s="174">
        <f t="shared" si="4"/>
        <v>2270.7600000000002</v>
      </c>
      <c r="O96" s="144">
        <f t="shared" si="5"/>
        <v>24</v>
      </c>
      <c r="P96" s="13"/>
    </row>
    <row r="97" spans="1:16" ht="14.25" x14ac:dyDescent="0.2">
      <c r="A97" s="178">
        <v>2000</v>
      </c>
      <c r="B97" s="98">
        <v>45.72</v>
      </c>
      <c r="C97" s="98">
        <v>7.62</v>
      </c>
      <c r="D97" s="98">
        <v>0</v>
      </c>
      <c r="E97" s="98">
        <v>144.78000000000003</v>
      </c>
      <c r="F97" s="98">
        <v>200.66</v>
      </c>
      <c r="G97" s="98">
        <v>302.2600000000001</v>
      </c>
      <c r="H97" s="98">
        <v>236.21999999999994</v>
      </c>
      <c r="I97" s="98">
        <v>271.77999999999997</v>
      </c>
      <c r="J97" s="98">
        <v>236.22000000000006</v>
      </c>
      <c r="K97" s="98">
        <v>347.98</v>
      </c>
      <c r="L97" s="98">
        <v>167.64000000000001</v>
      </c>
      <c r="M97" s="98">
        <v>177.79999999999998</v>
      </c>
      <c r="N97" s="174">
        <f t="shared" si="4"/>
        <v>2138.6800000000003</v>
      </c>
      <c r="O97" s="144">
        <f t="shared" si="5"/>
        <v>40</v>
      </c>
      <c r="P97" s="13"/>
    </row>
    <row r="98" spans="1:16" ht="14.25" x14ac:dyDescent="0.2">
      <c r="A98" s="178">
        <v>2001</v>
      </c>
      <c r="B98" s="98">
        <v>12.7</v>
      </c>
      <c r="C98" s="98">
        <v>0</v>
      </c>
      <c r="D98" s="98">
        <v>2.54</v>
      </c>
      <c r="E98" s="98">
        <v>40.64</v>
      </c>
      <c r="F98" s="98">
        <v>172.72000000000006</v>
      </c>
      <c r="G98" s="98">
        <v>132.07999999999998</v>
      </c>
      <c r="H98" s="98">
        <v>261.61999999999995</v>
      </c>
      <c r="I98" s="98">
        <v>142.24</v>
      </c>
      <c r="J98" s="98">
        <v>266.70000000000005</v>
      </c>
      <c r="K98" s="98">
        <v>340.36000000000007</v>
      </c>
      <c r="L98" s="98">
        <v>332.73999999999995</v>
      </c>
      <c r="M98" s="98">
        <v>259.08000000000004</v>
      </c>
      <c r="N98" s="174">
        <f t="shared" si="4"/>
        <v>1963.42</v>
      </c>
      <c r="O98" s="144">
        <f t="shared" si="5"/>
        <v>74</v>
      </c>
    </row>
    <row r="99" spans="1:16" ht="14.25" x14ac:dyDescent="0.2">
      <c r="A99" s="178">
        <v>2002</v>
      </c>
      <c r="B99" s="98">
        <v>7.62</v>
      </c>
      <c r="C99" s="98">
        <v>15.24</v>
      </c>
      <c r="D99" s="98">
        <v>25.4</v>
      </c>
      <c r="E99" s="98">
        <v>162.56</v>
      </c>
      <c r="F99" s="98">
        <v>180.34000000000003</v>
      </c>
      <c r="G99" s="98">
        <v>198.11999999999998</v>
      </c>
      <c r="H99" s="98">
        <v>317.50000000000006</v>
      </c>
      <c r="I99" s="98">
        <v>325.12</v>
      </c>
      <c r="J99" s="98">
        <v>177.79999999999995</v>
      </c>
      <c r="K99" s="98">
        <v>160.01999999999998</v>
      </c>
      <c r="L99" s="98">
        <v>215.9</v>
      </c>
      <c r="M99" s="98">
        <v>10.16</v>
      </c>
      <c r="N99" s="174">
        <f t="shared" si="4"/>
        <v>1795.7800000000002</v>
      </c>
      <c r="O99" s="144">
        <f t="shared" si="5"/>
        <v>94</v>
      </c>
    </row>
    <row r="100" spans="1:16" ht="14.25" x14ac:dyDescent="0.2">
      <c r="A100" s="178">
        <v>2003</v>
      </c>
      <c r="B100" s="98">
        <v>0</v>
      </c>
      <c r="C100" s="98">
        <v>5.08</v>
      </c>
      <c r="D100" s="98">
        <v>0</v>
      </c>
      <c r="E100" s="98">
        <v>81.279999999999987</v>
      </c>
      <c r="F100" s="98">
        <v>200.65999999999997</v>
      </c>
      <c r="G100" s="98">
        <v>287.02000000000004</v>
      </c>
      <c r="H100" s="98">
        <v>259.08000000000004</v>
      </c>
      <c r="I100" s="98">
        <v>172.72000000000003</v>
      </c>
      <c r="J100" s="98">
        <v>195.58</v>
      </c>
      <c r="K100" s="98">
        <v>248.92000000000002</v>
      </c>
      <c r="L100" s="98">
        <v>398.78000000000003</v>
      </c>
      <c r="M100" s="98">
        <v>195.58</v>
      </c>
      <c r="N100" s="174">
        <f t="shared" si="4"/>
        <v>2044.7</v>
      </c>
      <c r="O100" s="144">
        <f t="shared" si="5"/>
        <v>59</v>
      </c>
    </row>
    <row r="101" spans="1:16" ht="14.25" x14ac:dyDescent="0.2">
      <c r="A101" s="178">
        <v>2004</v>
      </c>
      <c r="B101" s="98">
        <v>12.7</v>
      </c>
      <c r="C101" s="98">
        <v>0</v>
      </c>
      <c r="D101" s="98">
        <v>38.1</v>
      </c>
      <c r="E101" s="98">
        <v>91.44</v>
      </c>
      <c r="F101" s="98">
        <v>274.32000000000005</v>
      </c>
      <c r="G101" s="98">
        <v>248.92000000000004</v>
      </c>
      <c r="H101" s="98">
        <v>218.44000000000003</v>
      </c>
      <c r="I101" s="98">
        <v>436.88000000000011</v>
      </c>
      <c r="J101" s="98">
        <v>297.17999999999995</v>
      </c>
      <c r="K101" s="98">
        <v>294.64</v>
      </c>
      <c r="L101" s="98">
        <v>210.82000000000002</v>
      </c>
      <c r="M101" s="98">
        <v>27.94</v>
      </c>
      <c r="N101" s="174">
        <f t="shared" si="4"/>
        <v>2151.38</v>
      </c>
      <c r="O101" s="144">
        <f t="shared" si="5"/>
        <v>37</v>
      </c>
    </row>
    <row r="102" spans="1:16" ht="14.25" x14ac:dyDescent="0.2">
      <c r="A102" s="178">
        <v>2005</v>
      </c>
      <c r="B102" s="98">
        <v>10.16</v>
      </c>
      <c r="C102" s="98">
        <v>0</v>
      </c>
      <c r="D102" s="98">
        <v>104.14000000000001</v>
      </c>
      <c r="E102" s="98">
        <v>81.28</v>
      </c>
      <c r="F102" s="98">
        <v>289.55999999999995</v>
      </c>
      <c r="G102" s="98">
        <v>187.96000000000004</v>
      </c>
      <c r="H102" s="98">
        <v>233.68</v>
      </c>
      <c r="I102" s="98">
        <v>289.56000000000006</v>
      </c>
      <c r="J102" s="98">
        <v>332.73999999999995</v>
      </c>
      <c r="K102" s="98">
        <v>162.56</v>
      </c>
      <c r="L102" s="98">
        <v>88.9</v>
      </c>
      <c r="M102" s="98">
        <v>114.3</v>
      </c>
      <c r="N102" s="174">
        <f t="shared" si="4"/>
        <v>1894.8400000000001</v>
      </c>
      <c r="O102" s="144">
        <f t="shared" ref="O102:O106" si="6">RANK(N102,N$5:N$124,0)</f>
        <v>86</v>
      </c>
    </row>
    <row r="103" spans="1:16" ht="14.25" x14ac:dyDescent="0.2">
      <c r="A103" s="178">
        <v>2006</v>
      </c>
      <c r="B103" s="98">
        <v>35.56</v>
      </c>
      <c r="C103" s="98">
        <v>7.62</v>
      </c>
      <c r="D103" s="98">
        <v>106.68</v>
      </c>
      <c r="E103" s="98">
        <v>104.14</v>
      </c>
      <c r="F103" s="98">
        <v>236.22</v>
      </c>
      <c r="G103" s="98">
        <v>327.65999999999997</v>
      </c>
      <c r="H103" s="98">
        <v>327.66000000000003</v>
      </c>
      <c r="I103" s="98">
        <v>274.32</v>
      </c>
      <c r="J103" s="98">
        <v>175.25999999999996</v>
      </c>
      <c r="K103" s="98">
        <v>205.74000000000004</v>
      </c>
      <c r="L103" s="98">
        <v>342.9</v>
      </c>
      <c r="M103" s="98">
        <v>149.86000000000001</v>
      </c>
      <c r="N103" s="174">
        <f t="shared" si="4"/>
        <v>2293.62</v>
      </c>
      <c r="O103" s="144">
        <f t="shared" si="6"/>
        <v>19</v>
      </c>
    </row>
    <row r="104" spans="1:16" ht="14.25" x14ac:dyDescent="0.2">
      <c r="A104" s="178">
        <v>2007</v>
      </c>
      <c r="B104" s="98">
        <v>0</v>
      </c>
      <c r="C104" s="98">
        <v>0</v>
      </c>
      <c r="D104" s="98">
        <v>5.08</v>
      </c>
      <c r="E104" s="98">
        <v>72</v>
      </c>
      <c r="F104" s="98">
        <v>269</v>
      </c>
      <c r="G104" s="98">
        <v>249</v>
      </c>
      <c r="H104" s="98">
        <v>201</v>
      </c>
      <c r="I104" s="98">
        <v>312</v>
      </c>
      <c r="J104" s="98">
        <v>227</v>
      </c>
      <c r="K104" s="98">
        <v>262</v>
      </c>
      <c r="L104" s="98">
        <v>204</v>
      </c>
      <c r="M104" s="98">
        <v>175</v>
      </c>
      <c r="N104" s="174">
        <f t="shared" si="4"/>
        <v>1976.08</v>
      </c>
      <c r="O104" s="144">
        <f t="shared" si="6"/>
        <v>69</v>
      </c>
    </row>
    <row r="105" spans="1:16" ht="14.25" x14ac:dyDescent="0.2">
      <c r="A105" s="178">
        <v>2008</v>
      </c>
      <c r="B105" s="98">
        <v>1</v>
      </c>
      <c r="C105" s="98">
        <v>30</v>
      </c>
      <c r="D105" s="98">
        <v>3</v>
      </c>
      <c r="E105" s="98">
        <v>5</v>
      </c>
      <c r="F105" s="98">
        <v>234</v>
      </c>
      <c r="G105" s="98">
        <v>310</v>
      </c>
      <c r="H105" s="98">
        <v>367</v>
      </c>
      <c r="I105" s="98">
        <v>287</v>
      </c>
      <c r="J105" s="98">
        <v>186</v>
      </c>
      <c r="K105" s="98">
        <v>229</v>
      </c>
      <c r="L105" s="98">
        <v>588</v>
      </c>
      <c r="M105" s="98">
        <v>42</v>
      </c>
      <c r="N105" s="174">
        <f t="shared" si="4"/>
        <v>2282</v>
      </c>
      <c r="O105" s="144">
        <f t="shared" si="6"/>
        <v>22</v>
      </c>
    </row>
    <row r="106" spans="1:16" ht="14.25" x14ac:dyDescent="0.2">
      <c r="A106" s="178">
        <v>2009</v>
      </c>
      <c r="B106" s="98">
        <v>3</v>
      </c>
      <c r="C106" s="98">
        <v>5</v>
      </c>
      <c r="D106" s="98">
        <v>5</v>
      </c>
      <c r="E106" s="98">
        <v>10</v>
      </c>
      <c r="F106" s="98">
        <v>224</v>
      </c>
      <c r="G106" s="98">
        <v>289</v>
      </c>
      <c r="H106" s="98">
        <v>266</v>
      </c>
      <c r="I106" s="98">
        <v>292</v>
      </c>
      <c r="J106" s="98">
        <v>288</v>
      </c>
      <c r="K106" s="98">
        <v>479</v>
      </c>
      <c r="L106" s="98">
        <v>306</v>
      </c>
      <c r="M106" s="98">
        <v>121</v>
      </c>
      <c r="N106" s="174">
        <f t="shared" ref="N106:N116" si="7">IF(COUNT(B106:M106)=12,SUM(B106:M106),"")</f>
        <v>2288</v>
      </c>
      <c r="O106" s="144">
        <f t="shared" si="6"/>
        <v>20</v>
      </c>
    </row>
    <row r="107" spans="1:16" x14ac:dyDescent="0.2">
      <c r="A107" s="178">
        <v>2010</v>
      </c>
      <c r="B107" s="98">
        <v>23</v>
      </c>
      <c r="C107" s="98">
        <v>44</v>
      </c>
      <c r="D107" s="98">
        <v>41</v>
      </c>
      <c r="E107" s="98">
        <v>293</v>
      </c>
      <c r="F107" s="98">
        <v>236</v>
      </c>
      <c r="G107" s="98">
        <v>341</v>
      </c>
      <c r="H107" s="98">
        <v>410</v>
      </c>
      <c r="I107" s="98">
        <v>196</v>
      </c>
      <c r="J107" s="98">
        <v>232</v>
      </c>
      <c r="K107" s="98">
        <v>237</v>
      </c>
      <c r="L107" s="98">
        <v>364</v>
      </c>
      <c r="M107" s="98" t="s">
        <v>60</v>
      </c>
      <c r="N107" s="174"/>
    </row>
    <row r="108" spans="1:16" ht="14.25" x14ac:dyDescent="0.2">
      <c r="A108" s="178">
        <v>2011</v>
      </c>
      <c r="B108" s="98">
        <v>117</v>
      </c>
      <c r="C108" s="98">
        <v>19</v>
      </c>
      <c r="D108" s="98">
        <v>19</v>
      </c>
      <c r="E108" s="98">
        <v>121</v>
      </c>
      <c r="F108" s="98">
        <v>422</v>
      </c>
      <c r="G108" s="98">
        <v>197</v>
      </c>
      <c r="H108" s="98">
        <v>294</v>
      </c>
      <c r="I108" s="98">
        <v>191</v>
      </c>
      <c r="J108" s="98">
        <v>205</v>
      </c>
      <c r="K108" s="98">
        <v>348</v>
      </c>
      <c r="L108" s="98">
        <v>555</v>
      </c>
      <c r="M108" s="98">
        <v>236</v>
      </c>
      <c r="N108" s="174">
        <f t="shared" si="7"/>
        <v>2724</v>
      </c>
      <c r="O108" s="144">
        <f>RANK(N108,N$5:N$124,0)</f>
        <v>3</v>
      </c>
    </row>
    <row r="109" spans="1:16" ht="14.25" x14ac:dyDescent="0.2">
      <c r="A109" s="178">
        <v>2012</v>
      </c>
      <c r="B109" s="98">
        <v>2</v>
      </c>
      <c r="C109" s="98">
        <v>0</v>
      </c>
      <c r="D109" s="98">
        <v>7</v>
      </c>
      <c r="E109" s="98">
        <v>232</v>
      </c>
      <c r="F109" s="98">
        <v>258</v>
      </c>
      <c r="G109" s="98">
        <v>293</v>
      </c>
      <c r="H109" s="98">
        <v>296</v>
      </c>
      <c r="I109" s="98">
        <v>181</v>
      </c>
      <c r="J109" s="98">
        <v>290</v>
      </c>
      <c r="K109" s="98">
        <v>273</v>
      </c>
      <c r="L109" s="98">
        <v>387</v>
      </c>
      <c r="M109" s="98">
        <v>147</v>
      </c>
      <c r="N109" s="174">
        <f t="shared" si="7"/>
        <v>2366</v>
      </c>
      <c r="O109" s="144">
        <f>RANK(N109,N$5:N$124,0)</f>
        <v>15</v>
      </c>
    </row>
    <row r="110" spans="1:16" ht="14.25" x14ac:dyDescent="0.2">
      <c r="A110" s="178">
        <v>2013</v>
      </c>
      <c r="B110" s="98">
        <v>0</v>
      </c>
      <c r="C110" s="98">
        <v>0</v>
      </c>
      <c r="D110" s="98">
        <v>1</v>
      </c>
      <c r="E110" s="98">
        <v>108</v>
      </c>
      <c r="F110" s="98">
        <v>275</v>
      </c>
      <c r="G110" s="98">
        <v>165</v>
      </c>
      <c r="H110" s="98">
        <v>260.34743821153802</v>
      </c>
      <c r="I110" s="98">
        <v>283</v>
      </c>
      <c r="J110" s="98">
        <v>328</v>
      </c>
      <c r="K110" s="98">
        <v>453</v>
      </c>
      <c r="L110" s="98">
        <v>131</v>
      </c>
      <c r="M110" s="98">
        <v>162</v>
      </c>
      <c r="N110" s="174">
        <f t="shared" si="7"/>
        <v>2166.3474382115382</v>
      </c>
      <c r="O110" s="144">
        <f>RANK(N110,N$5:N$124,0)</f>
        <v>34</v>
      </c>
    </row>
    <row r="111" spans="1:16" ht="14.25" x14ac:dyDescent="0.2">
      <c r="A111" s="178">
        <v>2014</v>
      </c>
      <c r="B111" s="98">
        <v>38</v>
      </c>
      <c r="C111" s="98">
        <v>0</v>
      </c>
      <c r="D111" s="98">
        <v>6</v>
      </c>
      <c r="E111" s="98">
        <v>44</v>
      </c>
      <c r="F111" s="98">
        <v>339</v>
      </c>
      <c r="G111" s="98">
        <v>324</v>
      </c>
      <c r="H111" s="98">
        <v>260.75381397779398</v>
      </c>
      <c r="I111" s="98">
        <v>208</v>
      </c>
      <c r="J111" s="98">
        <v>219</v>
      </c>
      <c r="K111" s="98">
        <v>265</v>
      </c>
      <c r="L111" s="98">
        <v>267</v>
      </c>
      <c r="M111" s="98">
        <v>182</v>
      </c>
      <c r="N111" s="174">
        <f t="shared" si="7"/>
        <v>2152.7538139777939</v>
      </c>
      <c r="O111" s="144">
        <f>RANK(N111,N$5:N$124,0)</f>
        <v>36</v>
      </c>
    </row>
    <row r="112" spans="1:16" x14ac:dyDescent="0.2">
      <c r="A112" s="178">
        <v>2015</v>
      </c>
      <c r="B112" s="98">
        <v>7</v>
      </c>
      <c r="C112" s="98">
        <v>5</v>
      </c>
      <c r="D112" s="98">
        <v>0</v>
      </c>
      <c r="E112" s="98">
        <v>92</v>
      </c>
      <c r="F112" s="98">
        <v>168</v>
      </c>
      <c r="G112" s="98">
        <v>135</v>
      </c>
      <c r="H112" s="98">
        <v>261.16018974404898</v>
      </c>
      <c r="I112" s="98">
        <v>185</v>
      </c>
      <c r="J112" s="98">
        <v>359</v>
      </c>
      <c r="K112" s="98">
        <v>268.5</v>
      </c>
      <c r="L112" s="98">
        <v>197</v>
      </c>
      <c r="M112" s="98" t="s">
        <v>60</v>
      </c>
      <c r="N112" s="174"/>
    </row>
    <row r="113" spans="1:15" ht="14.25" x14ac:dyDescent="0.2">
      <c r="A113" s="138">
        <v>2016</v>
      </c>
      <c r="B113" s="98">
        <v>0</v>
      </c>
      <c r="C113" s="98">
        <v>1</v>
      </c>
      <c r="D113" s="98">
        <v>0</v>
      </c>
      <c r="E113" s="98">
        <v>143</v>
      </c>
      <c r="F113" s="98">
        <v>284</v>
      </c>
      <c r="G113" s="98">
        <v>278</v>
      </c>
      <c r="H113" s="98">
        <v>261.566565510305</v>
      </c>
      <c r="I113" s="98">
        <v>192</v>
      </c>
      <c r="J113" s="98">
        <v>176</v>
      </c>
      <c r="K113" s="98">
        <v>232</v>
      </c>
      <c r="L113" s="98">
        <v>518</v>
      </c>
      <c r="M113" s="98">
        <v>92</v>
      </c>
      <c r="N113" s="174">
        <f t="shared" si="7"/>
        <v>2177.5665655103048</v>
      </c>
      <c r="O113" s="144">
        <f>RANK(N113,N$5:N$124,0)</f>
        <v>33</v>
      </c>
    </row>
    <row r="114" spans="1:15" ht="14.25" x14ac:dyDescent="0.2">
      <c r="A114" s="138">
        <v>2017</v>
      </c>
      <c r="B114" s="3">
        <v>3</v>
      </c>
      <c r="C114" s="3">
        <v>0</v>
      </c>
      <c r="D114" s="3">
        <v>1</v>
      </c>
      <c r="E114" s="3">
        <v>162</v>
      </c>
      <c r="F114" s="3">
        <v>308</v>
      </c>
      <c r="G114" s="3">
        <v>250</v>
      </c>
      <c r="H114" s="98">
        <v>261.97294127655999</v>
      </c>
      <c r="I114" s="98">
        <v>298</v>
      </c>
      <c r="J114" s="98">
        <v>166</v>
      </c>
      <c r="K114" s="98">
        <v>290</v>
      </c>
      <c r="L114" s="98">
        <v>351</v>
      </c>
      <c r="M114" s="98">
        <v>167</v>
      </c>
      <c r="N114" s="174">
        <f t="shared" si="7"/>
        <v>2257.9729412765601</v>
      </c>
      <c r="O114" s="144">
        <f>RANK(N114,N$5:N$124,0)</f>
        <v>26</v>
      </c>
    </row>
    <row r="115" spans="1:15" ht="14.25" x14ac:dyDescent="0.2">
      <c r="A115" s="138">
        <v>2018</v>
      </c>
      <c r="B115" s="3">
        <v>56</v>
      </c>
      <c r="C115" s="3">
        <v>0</v>
      </c>
      <c r="D115" s="3">
        <v>4</v>
      </c>
      <c r="E115" s="3">
        <v>131</v>
      </c>
      <c r="F115" s="3">
        <v>156</v>
      </c>
      <c r="G115" s="3">
        <v>515</v>
      </c>
      <c r="H115" s="98">
        <v>262.37931704281601</v>
      </c>
      <c r="I115" s="98">
        <v>196</v>
      </c>
      <c r="J115" s="98">
        <v>227</v>
      </c>
      <c r="K115" s="98">
        <v>344</v>
      </c>
      <c r="L115" s="98">
        <v>315</v>
      </c>
      <c r="M115" s="98">
        <v>46</v>
      </c>
      <c r="N115" s="174">
        <f t="shared" si="7"/>
        <v>2252.3793170428162</v>
      </c>
      <c r="O115" s="144">
        <f>RANK(N115,N$5:N$124,0)</f>
        <v>28</v>
      </c>
    </row>
    <row r="116" spans="1:15" ht="14.25" x14ac:dyDescent="0.2">
      <c r="A116" s="138">
        <v>2019</v>
      </c>
      <c r="B116" s="170">
        <v>3</v>
      </c>
      <c r="C116" s="170">
        <v>0</v>
      </c>
      <c r="D116" s="170">
        <v>0</v>
      </c>
      <c r="E116" s="170">
        <v>25</v>
      </c>
      <c r="F116" s="170">
        <v>153</v>
      </c>
      <c r="G116" s="170">
        <v>180</v>
      </c>
      <c r="H116" s="98">
        <v>262.78569280907101</v>
      </c>
      <c r="I116" s="98">
        <v>263</v>
      </c>
      <c r="J116" s="98">
        <v>246</v>
      </c>
      <c r="K116" s="98">
        <v>175</v>
      </c>
      <c r="L116" s="98">
        <v>357</v>
      </c>
      <c r="M116" s="98">
        <v>161</v>
      </c>
      <c r="N116" s="174">
        <f t="shared" si="7"/>
        <v>1825.785692809071</v>
      </c>
      <c r="O116" s="144">
        <f>RANK(N116,N$5:N$124,0)</f>
        <v>92</v>
      </c>
    </row>
    <row r="117" spans="1:15" ht="14.25" x14ac:dyDescent="0.2">
      <c r="A117" s="138">
        <v>2020</v>
      </c>
      <c r="B117" s="3">
        <v>2</v>
      </c>
      <c r="C117" s="3">
        <v>16</v>
      </c>
      <c r="D117" s="3">
        <v>0</v>
      </c>
      <c r="E117" s="3">
        <v>191</v>
      </c>
      <c r="F117" s="3">
        <v>467</v>
      </c>
      <c r="G117" s="3">
        <v>261</v>
      </c>
      <c r="H117" s="98">
        <v>263.19206857532703</v>
      </c>
      <c r="I117" s="98">
        <v>201</v>
      </c>
      <c r="J117" s="98"/>
      <c r="K117" s="98"/>
      <c r="L117" s="98">
        <v>286</v>
      </c>
      <c r="M117" s="98">
        <v>107</v>
      </c>
      <c r="N117" s="174"/>
      <c r="O117" s="144"/>
    </row>
    <row r="118" spans="1:15" ht="14.25" x14ac:dyDescent="0.2">
      <c r="A118" s="138">
        <v>2021</v>
      </c>
      <c r="B118" s="3">
        <v>44</v>
      </c>
      <c r="C118" s="3">
        <v>0</v>
      </c>
      <c r="D118" s="3">
        <v>39</v>
      </c>
      <c r="E118" s="3">
        <v>141</v>
      </c>
      <c r="F118" s="3">
        <v>324</v>
      </c>
      <c r="G118" s="3">
        <v>442</v>
      </c>
      <c r="H118" s="3">
        <v>326</v>
      </c>
      <c r="I118" s="3">
        <v>382</v>
      </c>
      <c r="J118" s="3">
        <v>309</v>
      </c>
      <c r="K118" s="3">
        <v>199</v>
      </c>
      <c r="L118" s="3">
        <v>226</v>
      </c>
      <c r="M118" s="3">
        <v>190</v>
      </c>
      <c r="N118" s="174">
        <f t="shared" ref="N118" si="8">IF(COUNT(B118:M118)=12,SUM(B118:M118),"")</f>
        <v>2622</v>
      </c>
      <c r="O118" s="144">
        <f>RANK(N118,N$5:N$124,0)</f>
        <v>4</v>
      </c>
    </row>
    <row r="119" spans="1:15" ht="14.25" x14ac:dyDescent="0.2">
      <c r="A119" s="138">
        <v>2022</v>
      </c>
      <c r="B119" s="3">
        <v>0</v>
      </c>
      <c r="C119" s="3">
        <v>11</v>
      </c>
      <c r="D119" s="3">
        <v>41</v>
      </c>
      <c r="E119" s="3">
        <v>280</v>
      </c>
      <c r="F119" s="3">
        <v>229</v>
      </c>
      <c r="G119" s="3">
        <v>317</v>
      </c>
      <c r="H119" s="3">
        <v>227</v>
      </c>
      <c r="I119" s="3">
        <v>415</v>
      </c>
      <c r="J119" s="3">
        <v>219</v>
      </c>
      <c r="K119" s="3">
        <v>342</v>
      </c>
      <c r="L119" s="3">
        <v>178</v>
      </c>
      <c r="M119" s="3">
        <v>11</v>
      </c>
      <c r="N119" s="174">
        <f t="shared" ref="N119:N120" si="9">IF(COUNT(B119:M119)=12,SUM(B119:M119),"")</f>
        <v>2270</v>
      </c>
      <c r="O119" s="144">
        <f t="shared" ref="O119:O120" si="10">RANK(N119,N$5:N$124,0)</f>
        <v>25</v>
      </c>
    </row>
    <row r="120" spans="1:15" ht="14.25" x14ac:dyDescent="0.2">
      <c r="A120" s="138">
        <v>2023</v>
      </c>
      <c r="B120" s="3">
        <v>110</v>
      </c>
      <c r="C120" s="3">
        <v>0</v>
      </c>
      <c r="D120" s="3">
        <v>11</v>
      </c>
      <c r="E120" s="3">
        <v>44</v>
      </c>
      <c r="F120" s="3">
        <v>157</v>
      </c>
      <c r="G120" s="3">
        <v>148</v>
      </c>
      <c r="H120" s="3">
        <v>370</v>
      </c>
      <c r="I120" s="3">
        <v>181</v>
      </c>
      <c r="J120" s="3">
        <v>205</v>
      </c>
      <c r="K120" s="3">
        <v>190</v>
      </c>
      <c r="L120" s="3">
        <v>273</v>
      </c>
      <c r="M120" s="3">
        <v>124</v>
      </c>
      <c r="N120" s="174">
        <f t="shared" si="9"/>
        <v>1813</v>
      </c>
      <c r="O120" s="144">
        <f t="shared" si="10"/>
        <v>93</v>
      </c>
    </row>
    <row r="121" spans="1:15" ht="14.25" x14ac:dyDescent="0.2">
      <c r="A121" s="138">
        <v>2024</v>
      </c>
      <c r="B121" s="3"/>
      <c r="C121" s="3"/>
      <c r="D121" s="3"/>
      <c r="E121" s="3"/>
      <c r="F121" s="3"/>
      <c r="G121" s="3"/>
      <c r="H121" s="98"/>
      <c r="I121" s="98"/>
      <c r="J121" s="98"/>
      <c r="K121" s="98"/>
      <c r="L121" s="98"/>
      <c r="M121" s="98"/>
      <c r="N121" s="174"/>
      <c r="O121" s="144"/>
    </row>
    <row r="122" spans="1:15" ht="14.25" x14ac:dyDescent="0.2">
      <c r="A122" s="138">
        <v>2025</v>
      </c>
      <c r="B122" s="3"/>
      <c r="C122" s="3"/>
      <c r="D122" s="3"/>
      <c r="E122" s="3"/>
      <c r="F122" s="3"/>
      <c r="G122" s="3"/>
      <c r="H122" s="98"/>
      <c r="I122" s="98"/>
      <c r="J122" s="98"/>
      <c r="K122" s="98"/>
      <c r="L122" s="98"/>
      <c r="M122" s="98"/>
      <c r="N122" s="174"/>
      <c r="O122" s="144"/>
    </row>
    <row r="123" spans="1:15" ht="14.25" x14ac:dyDescent="0.2">
      <c r="A123" s="138">
        <v>2026</v>
      </c>
      <c r="B123" s="3"/>
      <c r="C123" s="3"/>
      <c r="D123" s="3"/>
      <c r="E123" s="3"/>
      <c r="F123" s="3"/>
      <c r="G123" s="3"/>
      <c r="H123" s="98"/>
      <c r="I123" s="98"/>
      <c r="J123" s="98"/>
      <c r="K123" s="98"/>
      <c r="L123" s="98"/>
      <c r="M123" s="98"/>
      <c r="N123" s="174"/>
      <c r="O123" s="144"/>
    </row>
    <row r="124" spans="1:15" ht="13.5" thickBot="1" x14ac:dyDescent="0.25">
      <c r="A124" s="184"/>
      <c r="B124" s="98"/>
      <c r="C124" s="98"/>
      <c r="D124" s="98"/>
      <c r="E124" s="98"/>
      <c r="F124" s="98"/>
      <c r="G124" s="98"/>
      <c r="H124" s="98"/>
      <c r="I124" s="98"/>
      <c r="J124" s="98"/>
      <c r="K124" s="98"/>
      <c r="L124" s="98"/>
      <c r="M124" s="98"/>
      <c r="N124" s="175"/>
    </row>
    <row r="125" spans="1:15" x14ac:dyDescent="0.2">
      <c r="A125" s="147" t="s">
        <v>603</v>
      </c>
      <c r="B125" s="105">
        <f>AVERAGE(B5:B124)</f>
        <v>29.320000002189637</v>
      </c>
      <c r="C125" s="105">
        <f>AVERAGE(C5:C124)</f>
        <v>9.8353793125344797</v>
      </c>
      <c r="D125" s="105">
        <f t="shared" ref="D125:N125" si="11">AVERAGE(D5:D124)</f>
        <v>14.188500002189656</v>
      </c>
      <c r="E125" s="105">
        <f t="shared" si="11"/>
        <v>92.210965517241391</v>
      </c>
      <c r="F125" s="105">
        <f t="shared" si="11"/>
        <v>248.49377498620686</v>
      </c>
      <c r="G125" s="105">
        <f t="shared" si="11"/>
        <v>248.54187931034477</v>
      </c>
      <c r="H125" s="105">
        <f t="shared" si="11"/>
        <v>242.17377500127117</v>
      </c>
      <c r="I125" s="105">
        <f t="shared" si="11"/>
        <v>237.72531012586211</v>
      </c>
      <c r="J125" s="105">
        <f t="shared" si="11"/>
        <v>235.34859086260877</v>
      </c>
      <c r="K125" s="105">
        <f t="shared" si="11"/>
        <v>299.98965217391316</v>
      </c>
      <c r="L125" s="105">
        <f t="shared" si="11"/>
        <v>280.1496374931034</v>
      </c>
      <c r="M125" s="105">
        <f t="shared" si="11"/>
        <v>128.85675460877187</v>
      </c>
      <c r="N125" s="105">
        <f t="shared" si="11"/>
        <v>2062.5740304370811</v>
      </c>
    </row>
    <row r="126" spans="1:15" x14ac:dyDescent="0.2">
      <c r="A126" s="148" t="s">
        <v>604</v>
      </c>
      <c r="B126" s="3">
        <f>STDEV(B5:B124)</f>
        <v>38.62155083035185</v>
      </c>
      <c r="C126" s="3">
        <f>STDEV(C5:C124)</f>
        <v>18.955784053256622</v>
      </c>
      <c r="D126" s="3">
        <f t="shared" ref="D126:N126" si="12">STDEV(D5:D124)</f>
        <v>24.111168933658572</v>
      </c>
      <c r="E126" s="3">
        <f t="shared" si="12"/>
        <v>76.824910073653157</v>
      </c>
      <c r="F126" s="3">
        <f t="shared" si="12"/>
        <v>89.252260393186958</v>
      </c>
      <c r="G126" s="3">
        <f t="shared" si="12"/>
        <v>86.199846943915631</v>
      </c>
      <c r="H126" s="3">
        <f t="shared" si="12"/>
        <v>63.305432754328962</v>
      </c>
      <c r="I126" s="3">
        <f t="shared" si="12"/>
        <v>77.231739057855663</v>
      </c>
      <c r="J126" s="3">
        <f t="shared" si="12"/>
        <v>64.016235584170815</v>
      </c>
      <c r="K126" s="3">
        <f t="shared" si="12"/>
        <v>84.954309306665635</v>
      </c>
      <c r="L126" s="3">
        <f t="shared" si="12"/>
        <v>109.00854735508108</v>
      </c>
      <c r="M126" s="3">
        <f t="shared" si="12"/>
        <v>91.411407886551501</v>
      </c>
      <c r="N126" s="114">
        <f t="shared" si="12"/>
        <v>268.01552285806559</v>
      </c>
    </row>
    <row r="127" spans="1:15" x14ac:dyDescent="0.2">
      <c r="A127" s="148" t="s">
        <v>605</v>
      </c>
      <c r="B127" s="3">
        <f>B126/B125*100</f>
        <v>131.72425248113086</v>
      </c>
      <c r="C127" s="3">
        <f>C126/C125*100</f>
        <v>192.73058466691614</v>
      </c>
      <c r="D127" s="3">
        <f t="shared" ref="D127:N127" si="13">D126/D125*100</f>
        <v>169.93458737666128</v>
      </c>
      <c r="E127" s="3">
        <f t="shared" si="13"/>
        <v>83.314288753747633</v>
      </c>
      <c r="F127" s="3">
        <f t="shared" si="13"/>
        <v>35.917302313967859</v>
      </c>
      <c r="G127" s="3">
        <f t="shared" si="13"/>
        <v>34.682222240816472</v>
      </c>
      <c r="H127" s="3">
        <f t="shared" si="13"/>
        <v>26.140498802563023</v>
      </c>
      <c r="I127" s="3">
        <f t="shared" si="13"/>
        <v>32.487806627306881</v>
      </c>
      <c r="J127" s="3">
        <f t="shared" si="13"/>
        <v>27.200602879981574</v>
      </c>
      <c r="K127" s="3">
        <f t="shared" si="13"/>
        <v>28.319079905267873</v>
      </c>
      <c r="L127" s="3">
        <f t="shared" si="13"/>
        <v>38.910829344822766</v>
      </c>
      <c r="M127" s="3">
        <f t="shared" si="13"/>
        <v>70.940330729335869</v>
      </c>
      <c r="N127" s="114">
        <f t="shared" si="13"/>
        <v>12.994225608535871</v>
      </c>
    </row>
    <row r="128" spans="1:15" x14ac:dyDescent="0.2">
      <c r="A128" s="148" t="s">
        <v>606</v>
      </c>
      <c r="B128" s="15">
        <f>MIN(B5:B124)</f>
        <v>0</v>
      </c>
      <c r="C128" s="15">
        <f>MIN(C5:C124)</f>
        <v>0</v>
      </c>
      <c r="D128" s="15">
        <f t="shared" ref="D128:N128" si="14">MIN(D5:D124)</f>
        <v>0</v>
      </c>
      <c r="E128" s="15">
        <f t="shared" si="14"/>
        <v>0</v>
      </c>
      <c r="F128" s="15">
        <f t="shared" si="14"/>
        <v>67.817999999999998</v>
      </c>
      <c r="G128" s="15">
        <f t="shared" si="14"/>
        <v>73.660000000000011</v>
      </c>
      <c r="H128" s="15">
        <f t="shared" si="14"/>
        <v>95.504000000000005</v>
      </c>
      <c r="I128" s="15">
        <f t="shared" si="14"/>
        <v>98.298000000000002</v>
      </c>
      <c r="J128" s="15">
        <f t="shared" si="14"/>
        <v>84.328000000000003</v>
      </c>
      <c r="K128" s="15">
        <f t="shared" si="14"/>
        <v>152.654</v>
      </c>
      <c r="L128" s="15">
        <f t="shared" si="14"/>
        <v>88.9</v>
      </c>
      <c r="M128" s="15">
        <f t="shared" si="14"/>
        <v>5.08</v>
      </c>
      <c r="N128" s="164">
        <f t="shared" si="14"/>
        <v>1481.0739492</v>
      </c>
    </row>
    <row r="129" spans="1:14" x14ac:dyDescent="0.2">
      <c r="A129" s="148" t="s">
        <v>607</v>
      </c>
      <c r="B129" s="15">
        <f>MAX(B5:B124)</f>
        <v>145.542</v>
      </c>
      <c r="C129" s="15">
        <f>MAX(C5:C124)</f>
        <v>102.36200000000001</v>
      </c>
      <c r="D129" s="15">
        <f t="shared" ref="D129:N129" si="15">MAX(D5:D124)</f>
        <v>142.24</v>
      </c>
      <c r="E129" s="15">
        <f t="shared" si="15"/>
        <v>347.97999999999996</v>
      </c>
      <c r="F129" s="15">
        <f t="shared" si="15"/>
        <v>538.22600000000011</v>
      </c>
      <c r="G129" s="15">
        <f t="shared" si="15"/>
        <v>515</v>
      </c>
      <c r="H129" s="15">
        <f t="shared" si="15"/>
        <v>435.86399999999998</v>
      </c>
      <c r="I129" s="15">
        <f t="shared" si="15"/>
        <v>550.92600000000004</v>
      </c>
      <c r="J129" s="15">
        <f t="shared" si="15"/>
        <v>396.24000000000007</v>
      </c>
      <c r="K129" s="15">
        <f t="shared" si="15"/>
        <v>568.95999999999992</v>
      </c>
      <c r="L129" s="15">
        <f t="shared" si="15"/>
        <v>608.58399999999995</v>
      </c>
      <c r="M129" s="15">
        <f t="shared" si="15"/>
        <v>538.226</v>
      </c>
      <c r="N129" s="164">
        <f t="shared" si="15"/>
        <v>2808.4780000000001</v>
      </c>
    </row>
    <row r="130" spans="1:14" x14ac:dyDescent="0.2">
      <c r="A130" s="148" t="s">
        <v>608</v>
      </c>
      <c r="B130" s="15">
        <f>QUARTILE(B5:B124,1)</f>
        <v>1.524</v>
      </c>
      <c r="C130" s="15">
        <f>QUARTILE(C5:C124,1)</f>
        <v>0</v>
      </c>
      <c r="D130" s="15">
        <f t="shared" ref="D130:N130" si="16">QUARTILE(D5:D124,1)</f>
        <v>0</v>
      </c>
      <c r="E130" s="15">
        <f t="shared" si="16"/>
        <v>28.892499999999998</v>
      </c>
      <c r="F130" s="15">
        <f t="shared" si="16"/>
        <v>182.626</v>
      </c>
      <c r="G130" s="15">
        <f t="shared" si="16"/>
        <v>193.23050000000001</v>
      </c>
      <c r="H130" s="15">
        <f t="shared" si="16"/>
        <v>200.66</v>
      </c>
      <c r="I130" s="15">
        <f t="shared" si="16"/>
        <v>187.83299999999997</v>
      </c>
      <c r="J130" s="15">
        <f t="shared" si="16"/>
        <v>188.72199999999998</v>
      </c>
      <c r="K130" s="15">
        <f t="shared" si="16"/>
        <v>237.499</v>
      </c>
      <c r="L130" s="15">
        <f t="shared" si="16"/>
        <v>199.83450000000002</v>
      </c>
      <c r="M130" s="15">
        <f t="shared" si="16"/>
        <v>57.911999999999999</v>
      </c>
      <c r="N130" s="164">
        <f t="shared" si="16"/>
        <v>1907.2859494539998</v>
      </c>
    </row>
    <row r="131" spans="1:14" x14ac:dyDescent="0.2">
      <c r="A131" s="148" t="s">
        <v>609</v>
      </c>
      <c r="B131" s="15">
        <f>QUARTILE(B5:B124,2)</f>
        <v>9.3979999999999997</v>
      </c>
      <c r="C131" s="15">
        <f>QUARTILE(C5:C124,2)</f>
        <v>1.016</v>
      </c>
      <c r="D131" s="15">
        <f t="shared" ref="D131:N131" si="17">QUARTILE(D5:D124,2)</f>
        <v>5.04</v>
      </c>
      <c r="E131" s="15">
        <f t="shared" si="17"/>
        <v>77.597000000000008</v>
      </c>
      <c r="F131" s="15">
        <f t="shared" si="17"/>
        <v>236.982</v>
      </c>
      <c r="G131" s="15">
        <f t="shared" si="17"/>
        <v>246.12598730000002</v>
      </c>
      <c r="H131" s="15">
        <f t="shared" si="17"/>
        <v>244.4749746</v>
      </c>
      <c r="I131" s="15">
        <f t="shared" si="17"/>
        <v>227.07599999999996</v>
      </c>
      <c r="J131" s="15">
        <f t="shared" si="17"/>
        <v>225.298</v>
      </c>
      <c r="K131" s="15">
        <f t="shared" si="17"/>
        <v>290</v>
      </c>
      <c r="L131" s="15">
        <f t="shared" si="17"/>
        <v>263.04000000000002</v>
      </c>
      <c r="M131" s="15">
        <f t="shared" si="17"/>
        <v>116.84</v>
      </c>
      <c r="N131" s="164">
        <f t="shared" si="17"/>
        <v>2049.7800000000002</v>
      </c>
    </row>
    <row r="132" spans="1:14" x14ac:dyDescent="0.2">
      <c r="A132" s="148" t="s">
        <v>610</v>
      </c>
      <c r="B132" s="15">
        <f>QUARTILE(B5:B124,3)</f>
        <v>44.43</v>
      </c>
      <c r="C132" s="15">
        <f>QUARTILE(C5:C124,3)</f>
        <v>11.1075</v>
      </c>
      <c r="D132" s="15">
        <f t="shared" ref="D132:N132" si="18">QUARTILE(D5:D124,3)</f>
        <v>17.78</v>
      </c>
      <c r="E132" s="15">
        <f t="shared" si="18"/>
        <v>135.255</v>
      </c>
      <c r="F132" s="15">
        <f t="shared" si="18"/>
        <v>308.34300000000002</v>
      </c>
      <c r="G132" s="15">
        <f t="shared" si="18"/>
        <v>300.35500000000002</v>
      </c>
      <c r="H132" s="15">
        <f t="shared" si="18"/>
        <v>281.74950000000001</v>
      </c>
      <c r="I132" s="15">
        <f t="shared" si="18"/>
        <v>283.30650000000003</v>
      </c>
      <c r="J132" s="15">
        <f t="shared" si="18"/>
        <v>280.66999999999996</v>
      </c>
      <c r="K132" s="15">
        <f t="shared" si="18"/>
        <v>345.18599999999998</v>
      </c>
      <c r="L132" s="15">
        <f t="shared" si="18"/>
        <v>348.67850000000004</v>
      </c>
      <c r="M132" s="15">
        <f t="shared" si="18"/>
        <v>166.8425</v>
      </c>
      <c r="N132" s="164">
        <f t="shared" si="18"/>
        <v>2207.2600000000002</v>
      </c>
    </row>
    <row r="133" spans="1:14" x14ac:dyDescent="0.2">
      <c r="A133" s="148" t="s">
        <v>611</v>
      </c>
      <c r="B133" s="10">
        <f>RANK(B120,B5:B124,0)</f>
        <v>7</v>
      </c>
      <c r="C133" s="10">
        <f t="shared" ref="C133:N133" si="19">RANK(C120,C5:C124,0)</f>
        <v>72</v>
      </c>
      <c r="D133" s="10">
        <f t="shared" si="19"/>
        <v>38</v>
      </c>
      <c r="E133" s="10">
        <f t="shared" si="19"/>
        <v>77</v>
      </c>
      <c r="F133" s="10">
        <f t="shared" si="19"/>
        <v>98</v>
      </c>
      <c r="G133" s="10">
        <f t="shared" si="19"/>
        <v>101</v>
      </c>
      <c r="H133" s="10">
        <f t="shared" si="19"/>
        <v>5</v>
      </c>
      <c r="I133" s="10">
        <f t="shared" si="19"/>
        <v>92</v>
      </c>
      <c r="J133" s="10">
        <f t="shared" si="19"/>
        <v>74</v>
      </c>
      <c r="K133" s="10">
        <f t="shared" si="19"/>
        <v>107</v>
      </c>
      <c r="L133" s="10">
        <f t="shared" si="19"/>
        <v>55</v>
      </c>
      <c r="M133" s="10">
        <f t="shared" si="19"/>
        <v>51</v>
      </c>
      <c r="N133" s="142">
        <f t="shared" si="19"/>
        <v>93</v>
      </c>
    </row>
    <row r="134" spans="1:14" x14ac:dyDescent="0.2">
      <c r="A134" s="148" t="s">
        <v>612</v>
      </c>
      <c r="B134" s="10">
        <f>COUNT(B5:B124)</f>
        <v>116</v>
      </c>
      <c r="C134" s="10">
        <f>COUNT(C5:C124)</f>
        <v>116</v>
      </c>
      <c r="D134" s="10">
        <f t="shared" ref="D134:N134" si="20">COUNT(D5:D124)</f>
        <v>116</v>
      </c>
      <c r="E134" s="10">
        <f t="shared" si="20"/>
        <v>116</v>
      </c>
      <c r="F134" s="10">
        <f t="shared" si="20"/>
        <v>116</v>
      </c>
      <c r="G134" s="10">
        <f t="shared" si="20"/>
        <v>116</v>
      </c>
      <c r="H134" s="10">
        <f t="shared" si="20"/>
        <v>116</v>
      </c>
      <c r="I134" s="10">
        <f t="shared" si="20"/>
        <v>116</v>
      </c>
      <c r="J134" s="10">
        <f t="shared" si="20"/>
        <v>115</v>
      </c>
      <c r="K134" s="10">
        <f t="shared" si="20"/>
        <v>115</v>
      </c>
      <c r="L134" s="10">
        <f t="shared" si="20"/>
        <v>116</v>
      </c>
      <c r="M134" s="10">
        <f t="shared" si="20"/>
        <v>114</v>
      </c>
      <c r="N134" s="142">
        <f t="shared" si="20"/>
        <v>113</v>
      </c>
    </row>
    <row r="135" spans="1:14" x14ac:dyDescent="0.2">
      <c r="A135" s="148" t="s">
        <v>614</v>
      </c>
      <c r="B135" s="15">
        <f>B120</f>
        <v>110</v>
      </c>
      <c r="C135" s="15">
        <f>B135+C120</f>
        <v>110</v>
      </c>
      <c r="D135" s="15">
        <f t="shared" ref="D135:M135" si="21">C135+D120</f>
        <v>121</v>
      </c>
      <c r="E135" s="15">
        <f t="shared" si="21"/>
        <v>165</v>
      </c>
      <c r="F135" s="15">
        <f t="shared" si="21"/>
        <v>322</v>
      </c>
      <c r="G135" s="15">
        <f t="shared" si="21"/>
        <v>470</v>
      </c>
      <c r="H135" s="15">
        <f t="shared" si="21"/>
        <v>840</v>
      </c>
      <c r="I135" s="15">
        <f t="shared" si="21"/>
        <v>1021</v>
      </c>
      <c r="J135" s="15">
        <f t="shared" si="21"/>
        <v>1226</v>
      </c>
      <c r="K135" s="15">
        <f t="shared" si="21"/>
        <v>1416</v>
      </c>
      <c r="L135" s="15">
        <f t="shared" si="21"/>
        <v>1689</v>
      </c>
      <c r="M135" s="15">
        <f t="shared" si="21"/>
        <v>1813</v>
      </c>
      <c r="N135" s="10"/>
    </row>
    <row r="136" spans="1:14" x14ac:dyDescent="0.2">
      <c r="A136" s="148" t="s">
        <v>613</v>
      </c>
      <c r="B136" s="15">
        <f>B125</f>
        <v>29.320000002189637</v>
      </c>
      <c r="C136" s="15">
        <f>B136+C125</f>
        <v>39.155379314724115</v>
      </c>
      <c r="D136" s="15">
        <f t="shared" ref="D136:M136" si="22">C136+D125</f>
        <v>53.343879316913771</v>
      </c>
      <c r="E136" s="15">
        <f t="shared" si="22"/>
        <v>145.55484483415518</v>
      </c>
      <c r="F136" s="15">
        <f t="shared" si="22"/>
        <v>394.04861982036203</v>
      </c>
      <c r="G136" s="15">
        <f t="shared" si="22"/>
        <v>642.5904991307068</v>
      </c>
      <c r="H136" s="15">
        <f t="shared" si="22"/>
        <v>884.76427413197803</v>
      </c>
      <c r="I136" s="15">
        <f t="shared" si="22"/>
        <v>1122.4895842578401</v>
      </c>
      <c r="J136" s="15">
        <f t="shared" si="22"/>
        <v>1357.8381751204488</v>
      </c>
      <c r="K136" s="15">
        <f t="shared" si="22"/>
        <v>1657.8278272943619</v>
      </c>
      <c r="L136" s="15">
        <f t="shared" si="22"/>
        <v>1937.9774647874654</v>
      </c>
      <c r="M136" s="15">
        <f t="shared" si="22"/>
        <v>2066.8342193962371</v>
      </c>
      <c r="N136" s="10"/>
    </row>
    <row r="137" spans="1:14" x14ac:dyDescent="0.2">
      <c r="B137" s="10"/>
      <c r="C137" s="10"/>
      <c r="D137" s="10"/>
      <c r="E137" s="10"/>
      <c r="F137" s="10"/>
      <c r="G137" s="10"/>
      <c r="H137" s="10"/>
      <c r="I137" s="10"/>
      <c r="J137" s="10"/>
      <c r="K137" s="10"/>
      <c r="L137" s="10"/>
      <c r="M137" s="10"/>
      <c r="N137" s="10"/>
    </row>
    <row r="138" spans="1:14" x14ac:dyDescent="0.2">
      <c r="B138" s="10"/>
      <c r="C138" s="10"/>
      <c r="D138" s="10"/>
      <c r="E138" s="10"/>
      <c r="F138" s="10"/>
      <c r="G138" s="10"/>
      <c r="H138" s="10"/>
      <c r="I138" s="10"/>
      <c r="J138" s="10"/>
      <c r="K138" s="10"/>
      <c r="L138" s="10"/>
      <c r="M138" s="10"/>
      <c r="N138" s="10"/>
    </row>
  </sheetData>
  <customSheetViews>
    <customSheetView guid="{5162BB63-DB3B-11D3-AA0A-00104B61DA78}" showRuler="0">
      <pane xSplit="1" ySplit="4" topLeftCell="B104" activePane="bottomRight" state="frozen"/>
      <selection pane="bottomRight" activeCell="N38" sqref="N38:N122"/>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3:B4">
    <cfRule type="top10" dxfId="489" priority="157" bottom="1" rank="1"/>
    <cfRule type="top10" dxfId="488" priority="158" rank="1"/>
  </conditionalFormatting>
  <conditionalFormatting sqref="H124">
    <cfRule type="top10" dxfId="487" priority="95" bottom="1" rank="1"/>
    <cfRule type="top10" dxfId="486" priority="96" rank="1"/>
  </conditionalFormatting>
  <conditionalFormatting sqref="B5:B124">
    <cfRule type="top10" dxfId="485" priority="81" bottom="1" rank="1"/>
    <cfRule type="top10" dxfId="484" priority="82" rank="1"/>
  </conditionalFormatting>
  <conditionalFormatting sqref="C5:C124">
    <cfRule type="top10" dxfId="483" priority="25" bottom="1" rank="1"/>
    <cfRule type="top10" dxfId="482" priority="26" rank="1"/>
  </conditionalFormatting>
  <conditionalFormatting sqref="D5:D124">
    <cfRule type="top10" dxfId="481" priority="23" bottom="1" rank="1"/>
    <cfRule type="top10" dxfId="480" priority="24" rank="1"/>
  </conditionalFormatting>
  <conditionalFormatting sqref="E5:E124">
    <cfRule type="top10" dxfId="479" priority="21" bottom="1" rank="1"/>
    <cfRule type="top10" dxfId="478" priority="22" rank="1"/>
  </conditionalFormatting>
  <conditionalFormatting sqref="F5:F124">
    <cfRule type="top10" dxfId="477" priority="19" bottom="1" rank="1"/>
    <cfRule type="top10" dxfId="476" priority="20" rank="1"/>
  </conditionalFormatting>
  <conditionalFormatting sqref="G5:G124">
    <cfRule type="top10" dxfId="475" priority="17" bottom="1" rank="1"/>
    <cfRule type="top10" dxfId="474" priority="18" rank="1"/>
  </conditionalFormatting>
  <conditionalFormatting sqref="H5:H123">
    <cfRule type="top10" dxfId="473" priority="15" bottom="1" rank="1"/>
    <cfRule type="top10" dxfId="472" priority="16" rank="1"/>
  </conditionalFormatting>
  <conditionalFormatting sqref="I5:I124">
    <cfRule type="top10" dxfId="471" priority="13" bottom="1" rank="1"/>
    <cfRule type="top10" dxfId="470" priority="14" rank="1"/>
  </conditionalFormatting>
  <conditionalFormatting sqref="J5:J124">
    <cfRule type="top10" dxfId="469" priority="11" bottom="1" rank="1"/>
    <cfRule type="top10" dxfId="468" priority="12" rank="1"/>
  </conditionalFormatting>
  <conditionalFormatting sqref="K5:K124">
    <cfRule type="top10" dxfId="467" priority="9" bottom="1" rank="1"/>
    <cfRule type="top10" dxfId="466" priority="10" rank="1"/>
  </conditionalFormatting>
  <conditionalFormatting sqref="L5:L124">
    <cfRule type="top10" dxfId="465" priority="7" bottom="1" rank="1"/>
    <cfRule type="top10" dxfId="464" priority="8" rank="1"/>
  </conditionalFormatting>
  <conditionalFormatting sqref="M5:M124">
    <cfRule type="top10" dxfId="463" priority="5" bottom="1" rank="1"/>
    <cfRule type="top10" dxfId="462" priority="6" rank="1"/>
  </conditionalFormatting>
  <conditionalFormatting sqref="N5:N123">
    <cfRule type="top10" dxfId="461" priority="3" bottom="1" rank="1"/>
    <cfRule type="top10" dxfId="460" priority="4"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24"/>
  <dimension ref="A1:AJ139"/>
  <sheetViews>
    <sheetView zoomScale="75" zoomScaleNormal="75" workbookViewId="0">
      <pane xSplit="1" ySplit="4" topLeftCell="B63" activePane="bottomRight" state="frozen"/>
      <selection activeCell="C149" sqref="C149:O149"/>
      <selection pane="topRight" activeCell="C149" sqref="C149:O149"/>
      <selection pane="bottomLeft" activeCell="C149" sqref="C149:O149"/>
      <selection pane="bottomRight" activeCell="N115" sqref="N115:N116"/>
    </sheetView>
  </sheetViews>
  <sheetFormatPr defaultRowHeight="12.75" x14ac:dyDescent="0.2"/>
  <cols>
    <col min="1" max="1" width="9.85546875" style="139" bestFit="1" customWidth="1"/>
    <col min="2" max="13" width="7.7109375" customWidth="1"/>
    <col min="14" max="14" width="9.140625" style="103" bestFit="1" customWidth="1"/>
    <col min="16" max="36" width="9.140625" style="10"/>
  </cols>
  <sheetData>
    <row r="1" spans="1:27" ht="16.5" thickBot="1" x14ac:dyDescent="0.3">
      <c r="A1" s="243" t="s">
        <v>36</v>
      </c>
      <c r="B1" s="244"/>
      <c r="C1" s="244"/>
      <c r="D1" s="244"/>
      <c r="E1" s="245"/>
      <c r="F1" s="245"/>
      <c r="G1" s="245"/>
      <c r="H1" s="245"/>
      <c r="I1" s="245"/>
      <c r="J1" s="245"/>
      <c r="K1" s="245"/>
      <c r="L1" s="245"/>
      <c r="M1" s="245"/>
      <c r="N1" s="246"/>
    </row>
    <row r="2" spans="1:27" ht="13.5" thickBot="1" x14ac:dyDescent="0.25">
      <c r="A2" s="135" t="s">
        <v>158</v>
      </c>
      <c r="B2" s="40" t="s">
        <v>175</v>
      </c>
      <c r="C2" s="37" t="s">
        <v>500</v>
      </c>
      <c r="D2" s="38"/>
      <c r="E2" s="58"/>
      <c r="F2" s="68"/>
      <c r="G2" s="247" t="s">
        <v>80</v>
      </c>
      <c r="H2" s="247"/>
      <c r="I2" s="69"/>
      <c r="J2" s="69"/>
      <c r="K2" s="69"/>
      <c r="L2" s="69"/>
      <c r="M2" s="69"/>
      <c r="N2" s="165"/>
    </row>
    <row r="3" spans="1:27" ht="13.5" thickBot="1" x14ac:dyDescent="0.25">
      <c r="A3" s="136"/>
      <c r="B3" s="41" t="s">
        <v>176</v>
      </c>
      <c r="C3" s="36" t="s">
        <v>501</v>
      </c>
      <c r="D3" s="39"/>
      <c r="E3" s="41" t="s">
        <v>78</v>
      </c>
      <c r="F3" s="65">
        <v>110</v>
      </c>
      <c r="G3" s="17"/>
      <c r="H3" s="66" t="s">
        <v>81</v>
      </c>
      <c r="I3" s="67">
        <v>33.527999999999999</v>
      </c>
      <c r="J3" s="17"/>
      <c r="K3" s="17"/>
      <c r="L3" s="17"/>
      <c r="M3" s="17"/>
      <c r="N3" s="39"/>
    </row>
    <row r="4" spans="1:27" ht="15.75" thickBot="1" x14ac:dyDescent="0.3">
      <c r="A4" s="137" t="s">
        <v>1</v>
      </c>
      <c r="B4" s="49" t="s">
        <v>2</v>
      </c>
      <c r="C4" s="98" t="s">
        <v>3</v>
      </c>
      <c r="D4" s="49" t="s">
        <v>4</v>
      </c>
      <c r="E4" s="43" t="s">
        <v>5</v>
      </c>
      <c r="F4" s="49" t="s">
        <v>6</v>
      </c>
      <c r="G4" s="43" t="s">
        <v>7</v>
      </c>
      <c r="H4" s="49" t="s">
        <v>8</v>
      </c>
      <c r="I4" s="98" t="s">
        <v>9</v>
      </c>
      <c r="J4" s="49" t="s">
        <v>10</v>
      </c>
      <c r="K4" s="43" t="s">
        <v>11</v>
      </c>
      <c r="L4" s="49" t="s">
        <v>12</v>
      </c>
      <c r="M4" s="45" t="s">
        <v>13</v>
      </c>
      <c r="N4" s="140" t="s">
        <v>582</v>
      </c>
      <c r="O4" s="143" t="s">
        <v>611</v>
      </c>
      <c r="P4" s="23"/>
      <c r="Q4" s="23"/>
      <c r="R4" s="23"/>
      <c r="S4" s="23"/>
      <c r="T4" s="23"/>
      <c r="U4" s="23"/>
      <c r="V4" s="23"/>
      <c r="W4" s="23"/>
      <c r="X4" s="23"/>
      <c r="Y4" s="23"/>
      <c r="Z4" s="23"/>
      <c r="AA4" s="23"/>
    </row>
    <row r="5" spans="1:27" ht="14.25" x14ac:dyDescent="0.2">
      <c r="A5" s="152">
        <v>1912</v>
      </c>
      <c r="B5" s="98">
        <v>35.052</v>
      </c>
      <c r="C5" s="98">
        <v>29.21</v>
      </c>
      <c r="D5" s="98">
        <v>7.1120000000000001</v>
      </c>
      <c r="E5" s="98">
        <v>76.962000000000003</v>
      </c>
      <c r="F5" s="98">
        <v>299.46600000000001</v>
      </c>
      <c r="G5" s="98">
        <v>299.72000000000003</v>
      </c>
      <c r="H5" s="98">
        <v>299.72000000000003</v>
      </c>
      <c r="I5" s="98">
        <v>195.072</v>
      </c>
      <c r="J5" s="98">
        <v>288.54399999999998</v>
      </c>
      <c r="K5" s="98">
        <v>426.72</v>
      </c>
      <c r="L5" s="98">
        <v>517.14400000000001</v>
      </c>
      <c r="M5" s="98">
        <v>142.494</v>
      </c>
      <c r="N5" s="173">
        <f t="shared" ref="N5:N68" si="0">IF(COUNT(B5:M5)=12,SUM(B5:M5),"")</f>
        <v>2617.2160000000003</v>
      </c>
      <c r="O5" s="144">
        <f t="shared" ref="O5" si="1">RANK(N5,N$5:N$120,0)</f>
        <v>11</v>
      </c>
    </row>
    <row r="6" spans="1:27" ht="14.25" x14ac:dyDescent="0.2">
      <c r="A6" s="152">
        <v>1913</v>
      </c>
      <c r="B6" s="98">
        <v>87.63</v>
      </c>
      <c r="C6" s="98">
        <v>45.72</v>
      </c>
      <c r="D6" s="98">
        <v>28.193999999999999</v>
      </c>
      <c r="E6" s="98">
        <v>64.007999999999996</v>
      </c>
      <c r="F6" s="98">
        <v>450.34199999999998</v>
      </c>
      <c r="G6" s="98">
        <v>284.48</v>
      </c>
      <c r="H6" s="98">
        <v>212.34399999999997</v>
      </c>
      <c r="I6" s="98">
        <v>340.10599999999999</v>
      </c>
      <c r="J6" s="98">
        <v>287.02</v>
      </c>
      <c r="K6" s="98">
        <v>301.24400000000003</v>
      </c>
      <c r="L6" s="98">
        <v>264.92200000000003</v>
      </c>
      <c r="M6" s="98">
        <v>104.648</v>
      </c>
      <c r="N6" s="174">
        <f t="shared" si="0"/>
        <v>2470.6580000000004</v>
      </c>
      <c r="O6" s="144">
        <f t="shared" ref="O6:O15" si="2">RANK(N6,N$5:N$120,0)</f>
        <v>25</v>
      </c>
    </row>
    <row r="7" spans="1:27" ht="14.25" x14ac:dyDescent="0.2">
      <c r="A7" s="152">
        <f t="shared" ref="A7:A33" si="3">A6+1</f>
        <v>1914</v>
      </c>
      <c r="B7" s="98">
        <v>39.878</v>
      </c>
      <c r="C7" s="98">
        <v>29.463999999999999</v>
      </c>
      <c r="D7" s="98">
        <v>18.033999999999999</v>
      </c>
      <c r="E7" s="98">
        <v>80.263999999999996</v>
      </c>
      <c r="F7" s="98">
        <v>344.93200000000002</v>
      </c>
      <c r="G7" s="98">
        <v>244.09399999999999</v>
      </c>
      <c r="H7" s="98">
        <v>61.468000000000004</v>
      </c>
      <c r="I7" s="98">
        <v>126.238</v>
      </c>
      <c r="J7" s="98">
        <v>381.762</v>
      </c>
      <c r="K7" s="98">
        <v>430.02199999999999</v>
      </c>
      <c r="L7" s="98">
        <v>381</v>
      </c>
      <c r="M7" s="98">
        <v>142.494</v>
      </c>
      <c r="N7" s="174">
        <f t="shared" si="0"/>
        <v>2279.65</v>
      </c>
      <c r="O7" s="144">
        <f t="shared" si="2"/>
        <v>33</v>
      </c>
    </row>
    <row r="8" spans="1:27" ht="14.25" x14ac:dyDescent="0.2">
      <c r="A8" s="152">
        <f t="shared" si="3"/>
        <v>1915</v>
      </c>
      <c r="B8" s="98">
        <v>62.484000000000002</v>
      </c>
      <c r="C8" s="98">
        <v>225.55199999999999</v>
      </c>
      <c r="D8" s="98">
        <v>29.21</v>
      </c>
      <c r="E8" s="98">
        <v>235.458</v>
      </c>
      <c r="F8" s="98">
        <v>216.154</v>
      </c>
      <c r="G8" s="98">
        <v>330.45400000000001</v>
      </c>
      <c r="H8" s="98">
        <v>345.69400000000002</v>
      </c>
      <c r="I8" s="98">
        <v>212.85200000000003</v>
      </c>
      <c r="J8" s="98">
        <v>257.55599999999998</v>
      </c>
      <c r="K8" s="98">
        <v>289.81400000000002</v>
      </c>
      <c r="L8" s="98">
        <v>295.91000000000003</v>
      </c>
      <c r="M8" s="98">
        <v>213.86799999999999</v>
      </c>
      <c r="N8" s="174">
        <f t="shared" si="0"/>
        <v>2715.0059999999999</v>
      </c>
      <c r="O8" s="144">
        <f t="shared" si="2"/>
        <v>8</v>
      </c>
    </row>
    <row r="9" spans="1:27" ht="14.25" x14ac:dyDescent="0.2">
      <c r="A9" s="152">
        <f t="shared" si="3"/>
        <v>1916</v>
      </c>
      <c r="B9" s="98">
        <v>51.561999999999991</v>
      </c>
      <c r="C9" s="98">
        <v>71.373999999999995</v>
      </c>
      <c r="D9" s="98">
        <v>70.358000000000004</v>
      </c>
      <c r="E9" s="98">
        <v>125.22199999999999</v>
      </c>
      <c r="F9" s="98">
        <v>307.08600000000001</v>
      </c>
      <c r="G9" s="98">
        <v>190.5</v>
      </c>
      <c r="H9" s="98">
        <v>336.80399999999997</v>
      </c>
      <c r="I9" s="98">
        <v>263.39800000000002</v>
      </c>
      <c r="J9" s="98">
        <v>217.678</v>
      </c>
      <c r="K9" s="98">
        <v>447.04</v>
      </c>
      <c r="L9" s="98">
        <v>346.964</v>
      </c>
      <c r="M9" s="98">
        <v>80.263999999999996</v>
      </c>
      <c r="N9" s="174">
        <f t="shared" si="0"/>
        <v>2508.25</v>
      </c>
      <c r="O9" s="144">
        <f t="shared" si="2"/>
        <v>23</v>
      </c>
    </row>
    <row r="10" spans="1:27" ht="14.25" x14ac:dyDescent="0.2">
      <c r="A10" s="152">
        <f t="shared" si="3"/>
        <v>1917</v>
      </c>
      <c r="B10" s="98">
        <v>14.731999999999999</v>
      </c>
      <c r="C10" s="98">
        <v>11.43</v>
      </c>
      <c r="D10" s="98">
        <v>11.938000000000001</v>
      </c>
      <c r="E10" s="98">
        <v>106.17199999999998</v>
      </c>
      <c r="F10" s="98">
        <v>295.65600000000001</v>
      </c>
      <c r="G10" s="98">
        <v>240.03</v>
      </c>
      <c r="H10" s="98">
        <v>294.38600000000002</v>
      </c>
      <c r="I10" s="98">
        <v>415.29</v>
      </c>
      <c r="J10" s="98">
        <v>214.37599999999998</v>
      </c>
      <c r="K10" s="98">
        <v>254.762</v>
      </c>
      <c r="L10" s="98">
        <v>732.53599999999994</v>
      </c>
      <c r="M10" s="98">
        <v>232.15600000000001</v>
      </c>
      <c r="N10" s="174">
        <f t="shared" si="0"/>
        <v>2823.4639999999999</v>
      </c>
      <c r="O10" s="144">
        <f t="shared" si="2"/>
        <v>6</v>
      </c>
    </row>
    <row r="11" spans="1:27" ht="14.25" x14ac:dyDescent="0.2">
      <c r="A11" s="152">
        <f t="shared" si="3"/>
        <v>1918</v>
      </c>
      <c r="B11" s="98">
        <v>100.584</v>
      </c>
      <c r="C11" s="98">
        <v>9.3979999999999997</v>
      </c>
      <c r="D11" s="98">
        <v>9.9060000000000006</v>
      </c>
      <c r="E11" s="98">
        <v>120.65</v>
      </c>
      <c r="F11" s="98">
        <v>383.54</v>
      </c>
      <c r="G11" s="98">
        <v>136.90600000000001</v>
      </c>
      <c r="H11" s="98">
        <v>121.41200000000001</v>
      </c>
      <c r="I11" s="98">
        <v>147.57400000000001</v>
      </c>
      <c r="J11" s="98">
        <v>229.61600000000001</v>
      </c>
      <c r="K11" s="98">
        <v>399.03399999999999</v>
      </c>
      <c r="L11" s="98">
        <v>196.34200000000001</v>
      </c>
      <c r="M11" s="98">
        <v>23.114000000000001</v>
      </c>
      <c r="N11" s="174">
        <f t="shared" si="0"/>
        <v>1878.076</v>
      </c>
      <c r="O11" s="144">
        <f t="shared" si="2"/>
        <v>66</v>
      </c>
    </row>
    <row r="12" spans="1:27" ht="14.25" x14ac:dyDescent="0.2">
      <c r="A12" s="152">
        <f t="shared" si="3"/>
        <v>1919</v>
      </c>
      <c r="B12" s="98">
        <v>62.738</v>
      </c>
      <c r="C12" s="98">
        <v>8.6359999999999992</v>
      </c>
      <c r="D12" s="98">
        <v>9.6519999999999992</v>
      </c>
      <c r="E12" s="98">
        <v>161.036</v>
      </c>
      <c r="F12" s="98">
        <v>184.91200000000001</v>
      </c>
      <c r="G12" s="98">
        <v>312.42</v>
      </c>
      <c r="H12" s="98">
        <v>144.018</v>
      </c>
      <c r="I12" s="98">
        <v>172.21199999999999</v>
      </c>
      <c r="J12" s="98">
        <v>214.37599999999998</v>
      </c>
      <c r="K12" s="98">
        <v>402.59</v>
      </c>
      <c r="L12" s="98">
        <v>192.024</v>
      </c>
      <c r="M12" s="98">
        <v>143.256</v>
      </c>
      <c r="N12" s="174">
        <f t="shared" si="0"/>
        <v>2007.8700000000001</v>
      </c>
      <c r="O12" s="144">
        <f t="shared" si="2"/>
        <v>54</v>
      </c>
    </row>
    <row r="13" spans="1:27" ht="14.25" x14ac:dyDescent="0.2">
      <c r="A13" s="152">
        <f t="shared" si="3"/>
        <v>1920</v>
      </c>
      <c r="B13" s="98">
        <v>15.24</v>
      </c>
      <c r="C13" s="98">
        <v>10.16</v>
      </c>
      <c r="D13" s="98">
        <v>23.876000000000001</v>
      </c>
      <c r="E13" s="98">
        <v>28.702000000000002</v>
      </c>
      <c r="F13" s="98">
        <v>236.47399999999999</v>
      </c>
      <c r="G13" s="98">
        <v>270.00200000000001</v>
      </c>
      <c r="H13" s="98">
        <v>256.03199999999998</v>
      </c>
      <c r="I13" s="98">
        <v>274.82799999999997</v>
      </c>
      <c r="J13" s="98">
        <v>155.44800000000001</v>
      </c>
      <c r="K13" s="98">
        <v>611.12400000000002</v>
      </c>
      <c r="L13" s="98">
        <v>231.14</v>
      </c>
      <c r="M13" s="98">
        <v>63.753999999999998</v>
      </c>
      <c r="N13" s="174">
        <f t="shared" si="0"/>
        <v>2176.7799999999997</v>
      </c>
      <c r="O13" s="144">
        <f t="shared" si="2"/>
        <v>40</v>
      </c>
    </row>
    <row r="14" spans="1:27" ht="14.25" x14ac:dyDescent="0.2">
      <c r="A14" s="152">
        <f t="shared" si="3"/>
        <v>1921</v>
      </c>
      <c r="B14" s="98">
        <v>38.607999999999997</v>
      </c>
      <c r="C14" s="98">
        <v>34.29</v>
      </c>
      <c r="D14" s="98">
        <v>13.208</v>
      </c>
      <c r="E14" s="98">
        <v>54.863999999999997</v>
      </c>
      <c r="F14" s="98">
        <v>158.49600000000001</v>
      </c>
      <c r="G14" s="98">
        <v>258.06400000000002</v>
      </c>
      <c r="H14" s="98">
        <v>329.94600000000003</v>
      </c>
      <c r="I14" s="98">
        <v>431.8</v>
      </c>
      <c r="J14" s="98">
        <v>291.846</v>
      </c>
      <c r="K14" s="98">
        <v>312.166</v>
      </c>
      <c r="L14" s="98">
        <v>355.09199999999998</v>
      </c>
      <c r="M14" s="98">
        <v>271.77999999999997</v>
      </c>
      <c r="N14" s="174">
        <f t="shared" si="0"/>
        <v>2550.16</v>
      </c>
      <c r="O14" s="144">
        <f t="shared" si="2"/>
        <v>17</v>
      </c>
    </row>
    <row r="15" spans="1:27" ht="14.25" x14ac:dyDescent="0.2">
      <c r="A15" s="152">
        <f t="shared" si="3"/>
        <v>1922</v>
      </c>
      <c r="B15" s="98">
        <v>122.17400000000001</v>
      </c>
      <c r="C15" s="98">
        <v>23.876000000000001</v>
      </c>
      <c r="D15" s="98">
        <v>1.778</v>
      </c>
      <c r="E15" s="98">
        <v>41.655999999999999</v>
      </c>
      <c r="F15" s="98">
        <v>399.03399999999999</v>
      </c>
      <c r="G15" s="98">
        <v>203.2</v>
      </c>
      <c r="H15" s="98">
        <v>91.947999999999993</v>
      </c>
      <c r="I15" s="98">
        <v>337.56599999999997</v>
      </c>
      <c r="J15" s="98">
        <v>263.39800000000002</v>
      </c>
      <c r="K15" s="98">
        <v>406.65400000000005</v>
      </c>
      <c r="L15" s="98">
        <v>426.46600000000001</v>
      </c>
      <c r="M15" s="98">
        <v>280.416</v>
      </c>
      <c r="N15" s="174">
        <f t="shared" si="0"/>
        <v>2598.1660000000002</v>
      </c>
      <c r="O15" s="144">
        <f t="shared" si="2"/>
        <v>14</v>
      </c>
    </row>
    <row r="16" spans="1:27" x14ac:dyDescent="0.2">
      <c r="A16" s="152">
        <f t="shared" si="3"/>
        <v>1923</v>
      </c>
      <c r="B16" s="98">
        <v>98.552000000000007</v>
      </c>
      <c r="C16" s="98">
        <v>11.683999999999999</v>
      </c>
      <c r="D16" s="98">
        <v>14.478</v>
      </c>
      <c r="E16" s="98">
        <v>41.148000000000003</v>
      </c>
      <c r="F16" s="98">
        <v>311.91199999999998</v>
      </c>
      <c r="G16" s="98">
        <v>339.34399999999999</v>
      </c>
      <c r="H16" s="98">
        <v>114.04600000000001</v>
      </c>
      <c r="I16" s="98"/>
      <c r="J16" s="98"/>
      <c r="K16" s="98"/>
      <c r="L16" s="98"/>
      <c r="M16" s="98"/>
      <c r="N16" s="174"/>
    </row>
    <row r="17" spans="1:14" x14ac:dyDescent="0.2">
      <c r="A17" s="152">
        <f t="shared" si="3"/>
        <v>1924</v>
      </c>
      <c r="B17" s="98"/>
      <c r="C17" s="98"/>
      <c r="D17" s="98"/>
      <c r="E17" s="98"/>
      <c r="F17" s="98"/>
      <c r="G17" s="98"/>
      <c r="H17" s="98"/>
      <c r="I17" s="98"/>
      <c r="J17" s="98"/>
      <c r="K17" s="98"/>
      <c r="L17" s="98"/>
      <c r="M17" s="98"/>
      <c r="N17" s="174"/>
    </row>
    <row r="18" spans="1:14" x14ac:dyDescent="0.2">
      <c r="A18" s="152">
        <f t="shared" si="3"/>
        <v>1925</v>
      </c>
      <c r="B18" s="98"/>
      <c r="C18" s="98"/>
      <c r="D18" s="98"/>
      <c r="E18" s="98"/>
      <c r="F18" s="98"/>
      <c r="G18" s="98"/>
      <c r="H18" s="98"/>
      <c r="I18" s="98"/>
      <c r="J18" s="98"/>
      <c r="K18" s="98"/>
      <c r="L18" s="98"/>
      <c r="M18" s="98"/>
      <c r="N18" s="174"/>
    </row>
    <row r="19" spans="1:14" x14ac:dyDescent="0.2">
      <c r="A19" s="152">
        <f t="shared" si="3"/>
        <v>1926</v>
      </c>
      <c r="B19" s="98"/>
      <c r="C19" s="98"/>
      <c r="D19" s="98"/>
      <c r="E19" s="98"/>
      <c r="F19" s="98"/>
      <c r="G19" s="98"/>
      <c r="H19" s="98"/>
      <c r="I19" s="98"/>
      <c r="J19" s="98"/>
      <c r="K19" s="98"/>
      <c r="L19" s="98"/>
      <c r="M19" s="98"/>
      <c r="N19" s="174"/>
    </row>
    <row r="20" spans="1:14" x14ac:dyDescent="0.2">
      <c r="A20" s="152">
        <f t="shared" si="3"/>
        <v>1927</v>
      </c>
      <c r="B20" s="98"/>
      <c r="C20" s="98"/>
      <c r="D20" s="98"/>
      <c r="E20" s="98"/>
      <c r="F20" s="98"/>
      <c r="G20" s="98"/>
      <c r="H20" s="98"/>
      <c r="I20" s="98"/>
      <c r="J20" s="98"/>
      <c r="K20" s="98"/>
      <c r="L20" s="98"/>
      <c r="M20" s="98"/>
      <c r="N20" s="174"/>
    </row>
    <row r="21" spans="1:14" x14ac:dyDescent="0.2">
      <c r="A21" s="152">
        <f t="shared" si="3"/>
        <v>1928</v>
      </c>
      <c r="B21" s="98"/>
      <c r="C21" s="98"/>
      <c r="D21" s="98"/>
      <c r="E21" s="98"/>
      <c r="F21" s="98"/>
      <c r="G21" s="98"/>
      <c r="H21" s="98"/>
      <c r="I21" s="98"/>
      <c r="J21" s="98"/>
      <c r="K21" s="98"/>
      <c r="L21" s="98"/>
      <c r="M21" s="98"/>
      <c r="N21" s="174"/>
    </row>
    <row r="22" spans="1:14" x14ac:dyDescent="0.2">
      <c r="A22" s="152">
        <f t="shared" si="3"/>
        <v>1929</v>
      </c>
      <c r="B22" s="98"/>
      <c r="C22" s="98"/>
      <c r="D22" s="98"/>
      <c r="E22" s="98"/>
      <c r="F22" s="98"/>
      <c r="G22" s="98"/>
      <c r="H22" s="98"/>
      <c r="I22" s="98"/>
      <c r="J22" s="98"/>
      <c r="K22" s="98"/>
      <c r="L22" s="98"/>
      <c r="M22" s="98"/>
      <c r="N22" s="174"/>
    </row>
    <row r="23" spans="1:14" x14ac:dyDescent="0.2">
      <c r="A23" s="152">
        <f t="shared" si="3"/>
        <v>1930</v>
      </c>
      <c r="B23" s="98"/>
      <c r="C23" s="98"/>
      <c r="D23" s="98"/>
      <c r="E23" s="98"/>
      <c r="F23" s="98"/>
      <c r="G23" s="98"/>
      <c r="H23" s="98"/>
      <c r="I23" s="98"/>
      <c r="J23" s="98"/>
      <c r="K23" s="98"/>
      <c r="L23" s="98"/>
      <c r="M23" s="98"/>
      <c r="N23" s="174"/>
    </row>
    <row r="24" spans="1:14" x14ac:dyDescent="0.2">
      <c r="A24" s="152">
        <f t="shared" si="3"/>
        <v>1931</v>
      </c>
      <c r="B24" s="98"/>
      <c r="C24" s="98"/>
      <c r="D24" s="98"/>
      <c r="E24" s="98"/>
      <c r="F24" s="98"/>
      <c r="G24" s="98"/>
      <c r="H24" s="98"/>
      <c r="I24" s="98"/>
      <c r="J24" s="98"/>
      <c r="K24" s="98"/>
      <c r="L24" s="98"/>
      <c r="M24" s="98"/>
      <c r="N24" s="174"/>
    </row>
    <row r="25" spans="1:14" x14ac:dyDescent="0.2">
      <c r="A25" s="152">
        <f t="shared" si="3"/>
        <v>1932</v>
      </c>
      <c r="B25" s="98"/>
      <c r="C25" s="98"/>
      <c r="D25" s="98"/>
      <c r="E25" s="98"/>
      <c r="F25" s="98"/>
      <c r="G25" s="98"/>
      <c r="H25" s="98"/>
      <c r="I25" s="98"/>
      <c r="J25" s="98"/>
      <c r="K25" s="98"/>
      <c r="L25" s="98"/>
      <c r="M25" s="98"/>
      <c r="N25" s="174"/>
    </row>
    <row r="26" spans="1:14" x14ac:dyDescent="0.2">
      <c r="A26" s="152">
        <f t="shared" si="3"/>
        <v>1933</v>
      </c>
      <c r="B26" s="98"/>
      <c r="C26" s="98"/>
      <c r="D26" s="98"/>
      <c r="E26" s="98"/>
      <c r="F26" s="98"/>
      <c r="G26" s="98"/>
      <c r="H26" s="98"/>
      <c r="I26" s="98"/>
      <c r="J26" s="98"/>
      <c r="K26" s="98"/>
      <c r="L26" s="98"/>
      <c r="M26" s="98"/>
      <c r="N26" s="174"/>
    </row>
    <row r="27" spans="1:14" x14ac:dyDescent="0.2">
      <c r="A27" s="152">
        <f t="shared" si="3"/>
        <v>1934</v>
      </c>
      <c r="B27" s="98"/>
      <c r="C27" s="98"/>
      <c r="D27" s="98"/>
      <c r="E27" s="98"/>
      <c r="F27" s="98"/>
      <c r="G27" s="98"/>
      <c r="H27" s="98"/>
      <c r="I27" s="98"/>
      <c r="J27" s="98"/>
      <c r="K27" s="98"/>
      <c r="L27" s="98"/>
      <c r="M27" s="98"/>
      <c r="N27" s="174"/>
    </row>
    <row r="28" spans="1:14" x14ac:dyDescent="0.2">
      <c r="A28" s="152">
        <f t="shared" si="3"/>
        <v>1935</v>
      </c>
      <c r="B28" s="98"/>
      <c r="C28" s="98"/>
      <c r="D28" s="98"/>
      <c r="E28" s="98"/>
      <c r="F28" s="98"/>
      <c r="G28" s="98"/>
      <c r="H28" s="98"/>
      <c r="I28" s="98"/>
      <c r="J28" s="98"/>
      <c r="K28" s="98"/>
      <c r="L28" s="98"/>
      <c r="M28" s="98"/>
      <c r="N28" s="174"/>
    </row>
    <row r="29" spans="1:14" x14ac:dyDescent="0.2">
      <c r="A29" s="152">
        <f t="shared" si="3"/>
        <v>1936</v>
      </c>
      <c r="B29" s="98"/>
      <c r="C29" s="98"/>
      <c r="D29" s="98"/>
      <c r="E29" s="98"/>
      <c r="F29" s="98"/>
      <c r="G29" s="98"/>
      <c r="H29" s="98"/>
      <c r="I29" s="98"/>
      <c r="J29" s="98"/>
      <c r="K29" s="98"/>
      <c r="L29" s="98"/>
      <c r="M29" s="98"/>
      <c r="N29" s="174"/>
    </row>
    <row r="30" spans="1:14" x14ac:dyDescent="0.2">
      <c r="A30" s="152">
        <f t="shared" si="3"/>
        <v>1937</v>
      </c>
      <c r="B30" s="98"/>
      <c r="C30" s="98"/>
      <c r="D30" s="98"/>
      <c r="E30" s="98"/>
      <c r="F30" s="98"/>
      <c r="G30" s="98"/>
      <c r="H30" s="98"/>
      <c r="I30" s="98"/>
      <c r="J30" s="98"/>
      <c r="K30" s="98"/>
      <c r="L30" s="98"/>
      <c r="M30" s="98"/>
      <c r="N30" s="174"/>
    </row>
    <row r="31" spans="1:14" x14ac:dyDescent="0.2">
      <c r="A31" s="152">
        <f t="shared" si="3"/>
        <v>1938</v>
      </c>
      <c r="B31" s="98"/>
      <c r="C31" s="98"/>
      <c r="D31" s="98"/>
      <c r="E31" s="98"/>
      <c r="F31" s="98"/>
      <c r="G31" s="98"/>
      <c r="H31" s="98"/>
      <c r="I31" s="98"/>
      <c r="J31" s="98"/>
      <c r="K31" s="98"/>
      <c r="L31" s="98"/>
      <c r="M31" s="98"/>
      <c r="N31" s="174"/>
    </row>
    <row r="32" spans="1:14" x14ac:dyDescent="0.2">
      <c r="A32" s="152">
        <f t="shared" si="3"/>
        <v>1939</v>
      </c>
      <c r="B32" s="98"/>
      <c r="C32" s="98"/>
      <c r="D32" s="98"/>
      <c r="E32" s="98"/>
      <c r="F32" s="98"/>
      <c r="G32" s="98"/>
      <c r="H32" s="98"/>
      <c r="I32" s="98"/>
      <c r="J32" s="98"/>
      <c r="K32" s="98"/>
      <c r="L32" s="98"/>
      <c r="M32" s="98"/>
      <c r="N32" s="174"/>
    </row>
    <row r="33" spans="1:15" x14ac:dyDescent="0.2">
      <c r="A33" s="152">
        <f t="shared" si="3"/>
        <v>1940</v>
      </c>
      <c r="B33" s="98"/>
      <c r="C33" s="98"/>
      <c r="D33" s="98"/>
      <c r="E33" s="98"/>
      <c r="F33" s="98"/>
      <c r="G33" s="98"/>
      <c r="H33" s="98"/>
      <c r="I33" s="98"/>
      <c r="J33" s="98"/>
      <c r="K33" s="98"/>
      <c r="L33" s="98"/>
      <c r="M33" s="98"/>
      <c r="N33" s="174"/>
    </row>
    <row r="34" spans="1:15" x14ac:dyDescent="0.2">
      <c r="A34" s="152">
        <v>1941</v>
      </c>
      <c r="B34" s="98">
        <v>101.6</v>
      </c>
      <c r="C34" s="98"/>
      <c r="D34" s="98"/>
      <c r="E34" s="98"/>
      <c r="F34" s="98"/>
      <c r="G34" s="98">
        <v>265.68400000000003</v>
      </c>
      <c r="H34" s="98">
        <v>242.82397460000001</v>
      </c>
      <c r="I34" s="98">
        <v>292.86200000000002</v>
      </c>
      <c r="J34" s="98">
        <v>204.21599999999998</v>
      </c>
      <c r="K34" s="98">
        <v>337.31200000000001</v>
      </c>
      <c r="L34" s="98">
        <v>223.52</v>
      </c>
      <c r="M34" s="98">
        <v>103.886</v>
      </c>
      <c r="N34" s="174"/>
    </row>
    <row r="35" spans="1:15" ht="14.25" x14ac:dyDescent="0.2">
      <c r="A35" s="152">
        <v>1942</v>
      </c>
      <c r="B35" s="98">
        <v>77.47</v>
      </c>
      <c r="C35" s="98">
        <v>48.26</v>
      </c>
      <c r="D35" s="98">
        <v>54.61</v>
      </c>
      <c r="E35" s="98">
        <v>89.153999999999996</v>
      </c>
      <c r="F35" s="98">
        <v>352.298</v>
      </c>
      <c r="G35" s="98">
        <v>181.35599999999999</v>
      </c>
      <c r="H35" s="98">
        <v>152.654</v>
      </c>
      <c r="I35" s="98">
        <v>299.97399999999999</v>
      </c>
      <c r="J35" s="98">
        <v>382.77800000000002</v>
      </c>
      <c r="K35" s="98">
        <v>439.166</v>
      </c>
      <c r="L35" s="98">
        <v>165.1</v>
      </c>
      <c r="M35" s="98">
        <v>303.27600000000001</v>
      </c>
      <c r="N35" s="174">
        <f t="shared" si="0"/>
        <v>2546.0959999999995</v>
      </c>
      <c r="O35" s="144">
        <f t="shared" ref="O35:O54" si="4">RANK(N35,N$5:N$120,0)</f>
        <v>18</v>
      </c>
    </row>
    <row r="36" spans="1:15" ht="14.25" x14ac:dyDescent="0.2">
      <c r="A36" s="152">
        <v>1943</v>
      </c>
      <c r="B36" s="98">
        <v>43.942</v>
      </c>
      <c r="C36" s="98">
        <v>46.99</v>
      </c>
      <c r="D36" s="98">
        <v>51.308</v>
      </c>
      <c r="E36" s="98">
        <v>234.18799999999999</v>
      </c>
      <c r="F36" s="98">
        <v>438.404</v>
      </c>
      <c r="G36" s="98">
        <v>392.68400000000003</v>
      </c>
      <c r="H36" s="98">
        <v>207.26400000000001</v>
      </c>
      <c r="I36" s="98">
        <v>188.46799999999999</v>
      </c>
      <c r="J36" s="98">
        <v>305.30799999999999</v>
      </c>
      <c r="K36" s="98">
        <v>280.67</v>
      </c>
      <c r="L36" s="98">
        <v>320.80200000000002</v>
      </c>
      <c r="M36" s="98">
        <v>297.68799999999999</v>
      </c>
      <c r="N36" s="174">
        <f t="shared" si="0"/>
        <v>2807.7160000000003</v>
      </c>
      <c r="O36" s="144">
        <f t="shared" si="4"/>
        <v>7</v>
      </c>
    </row>
    <row r="37" spans="1:15" ht="14.25" x14ac:dyDescent="0.2">
      <c r="A37" s="152">
        <v>1944</v>
      </c>
      <c r="B37" s="98">
        <v>31.75</v>
      </c>
      <c r="C37" s="98">
        <v>40.64</v>
      </c>
      <c r="D37" s="98">
        <v>1.524</v>
      </c>
      <c r="E37" s="98">
        <v>141.732</v>
      </c>
      <c r="F37" s="98">
        <v>367.03</v>
      </c>
      <c r="G37" s="98">
        <v>269.49400000000003</v>
      </c>
      <c r="H37" s="98">
        <v>220.7259746</v>
      </c>
      <c r="I37" s="98">
        <v>296.92599999999999</v>
      </c>
      <c r="J37" s="98">
        <v>221.74197459999999</v>
      </c>
      <c r="K37" s="98">
        <v>417.83</v>
      </c>
      <c r="L37" s="98">
        <v>253.49197459999999</v>
      </c>
      <c r="M37" s="98">
        <v>343.40800000000002</v>
      </c>
      <c r="N37" s="174">
        <f t="shared" si="0"/>
        <v>2606.2939237999999</v>
      </c>
      <c r="O37" s="144">
        <f t="shared" si="4"/>
        <v>12</v>
      </c>
    </row>
    <row r="38" spans="1:15" ht="14.25" x14ac:dyDescent="0.2">
      <c r="A38" s="152">
        <v>1945</v>
      </c>
      <c r="B38" s="98">
        <v>48.768000000000001</v>
      </c>
      <c r="C38" s="98">
        <v>6.0960000000000001</v>
      </c>
      <c r="D38" s="98">
        <v>6.0960000000000001</v>
      </c>
      <c r="E38" s="98">
        <v>33.781999999999996</v>
      </c>
      <c r="F38" s="98">
        <v>293.11599999999999</v>
      </c>
      <c r="G38" s="98">
        <v>228.85400000000001</v>
      </c>
      <c r="H38" s="98">
        <v>199.39</v>
      </c>
      <c r="I38" s="98">
        <v>202.43799999999999</v>
      </c>
      <c r="J38" s="98">
        <v>226.0599746</v>
      </c>
      <c r="K38" s="98">
        <v>172.46600000000001</v>
      </c>
      <c r="L38" s="98">
        <v>446.53199999999998</v>
      </c>
      <c r="M38" s="98">
        <v>300.48200000000003</v>
      </c>
      <c r="N38" s="174">
        <f t="shared" si="0"/>
        <v>2164.0799746000002</v>
      </c>
      <c r="O38" s="144">
        <f t="shared" si="4"/>
        <v>42</v>
      </c>
    </row>
    <row r="39" spans="1:15" ht="14.25" x14ac:dyDescent="0.2">
      <c r="A39" s="152">
        <v>1946</v>
      </c>
      <c r="B39" s="98">
        <v>42.926000000000002</v>
      </c>
      <c r="C39" s="98">
        <v>3.302</v>
      </c>
      <c r="D39" s="98">
        <v>24.384</v>
      </c>
      <c r="E39" s="98">
        <v>56.642000000000003</v>
      </c>
      <c r="F39" s="98">
        <v>139.69999999999999</v>
      </c>
      <c r="G39" s="98">
        <v>136.65199999999999</v>
      </c>
      <c r="H39" s="98">
        <v>251.20602539999999</v>
      </c>
      <c r="I39" s="98">
        <v>204.47</v>
      </c>
      <c r="J39" s="98">
        <v>259.334</v>
      </c>
      <c r="K39" s="98">
        <v>214.12200000000001</v>
      </c>
      <c r="L39" s="98">
        <v>273.05</v>
      </c>
      <c r="M39" s="98">
        <v>278.38400000000001</v>
      </c>
      <c r="N39" s="174">
        <f t="shared" si="0"/>
        <v>1884.1720253999999</v>
      </c>
      <c r="O39" s="144">
        <f t="shared" si="4"/>
        <v>65</v>
      </c>
    </row>
    <row r="40" spans="1:15" ht="14.25" x14ac:dyDescent="0.2">
      <c r="A40" s="152">
        <v>1947</v>
      </c>
      <c r="B40" s="98">
        <v>5.5880000000000001</v>
      </c>
      <c r="C40" s="98">
        <v>17.271999999999998</v>
      </c>
      <c r="D40" s="98">
        <v>10.414</v>
      </c>
      <c r="E40" s="98">
        <v>10.667999999999999</v>
      </c>
      <c r="F40" s="98">
        <v>156.464</v>
      </c>
      <c r="G40" s="98">
        <v>286.25799999999998</v>
      </c>
      <c r="H40" s="98">
        <v>251.45997460000001</v>
      </c>
      <c r="I40" s="98">
        <v>153.66999999999999</v>
      </c>
      <c r="J40" s="98">
        <v>284.73399999999998</v>
      </c>
      <c r="K40" s="98">
        <v>397.76400000000001</v>
      </c>
      <c r="L40" s="98">
        <v>143.51</v>
      </c>
      <c r="M40" s="98">
        <v>139.69999999999999</v>
      </c>
      <c r="N40" s="174">
        <f t="shared" si="0"/>
        <v>1857.5019745999998</v>
      </c>
      <c r="O40" s="144">
        <f t="shared" si="4"/>
        <v>68</v>
      </c>
    </row>
    <row r="41" spans="1:15" ht="14.25" x14ac:dyDescent="0.2">
      <c r="A41" s="152">
        <v>1948</v>
      </c>
      <c r="B41" s="98">
        <v>41.148000000000003</v>
      </c>
      <c r="C41" s="98">
        <v>8.3819999999999997</v>
      </c>
      <c r="D41" s="98">
        <v>15.24</v>
      </c>
      <c r="E41" s="98">
        <v>6.35</v>
      </c>
      <c r="F41" s="98">
        <v>251.96799999999999</v>
      </c>
      <c r="G41" s="98">
        <v>196.85</v>
      </c>
      <c r="H41" s="98">
        <v>246.63399999999999</v>
      </c>
      <c r="I41" s="98">
        <v>214.12200000000001</v>
      </c>
      <c r="J41" s="98">
        <v>220.7259746</v>
      </c>
      <c r="K41" s="98">
        <v>203.96199999999999</v>
      </c>
      <c r="L41" s="98">
        <v>354.33</v>
      </c>
      <c r="M41" s="98">
        <v>104.648</v>
      </c>
      <c r="N41" s="174">
        <f t="shared" si="0"/>
        <v>1864.3599745999998</v>
      </c>
      <c r="O41" s="144">
        <f t="shared" si="4"/>
        <v>67</v>
      </c>
    </row>
    <row r="42" spans="1:15" ht="14.25" x14ac:dyDescent="0.2">
      <c r="A42" s="152">
        <v>1949</v>
      </c>
      <c r="B42" s="98">
        <v>7.8739999999999997</v>
      </c>
      <c r="C42" s="98">
        <v>7.1120000000000001</v>
      </c>
      <c r="D42" s="98">
        <v>33.527999999999999</v>
      </c>
      <c r="E42" s="98">
        <v>12.192</v>
      </c>
      <c r="F42" s="98">
        <v>181.35599999999999</v>
      </c>
      <c r="G42" s="98">
        <v>251.45997460000001</v>
      </c>
      <c r="H42" s="98">
        <v>264.16000000000003</v>
      </c>
      <c r="I42" s="98">
        <v>282.44799999999998</v>
      </c>
      <c r="J42" s="98">
        <v>132.84200000000001</v>
      </c>
      <c r="K42" s="98">
        <v>414.02</v>
      </c>
      <c r="L42" s="98">
        <v>538.73400000000004</v>
      </c>
      <c r="M42" s="98">
        <v>247.1419746</v>
      </c>
      <c r="N42" s="174">
        <f t="shared" si="0"/>
        <v>2372.8679492000001</v>
      </c>
      <c r="O42" s="144">
        <f t="shared" si="4"/>
        <v>27</v>
      </c>
    </row>
    <row r="43" spans="1:15" ht="14.25" x14ac:dyDescent="0.2">
      <c r="A43" s="152">
        <v>1950</v>
      </c>
      <c r="B43" s="98">
        <v>4.8259999999999996</v>
      </c>
      <c r="C43" s="98">
        <v>26.923999999999999</v>
      </c>
      <c r="D43" s="98">
        <v>19.558</v>
      </c>
      <c r="E43" s="98">
        <v>74.676000000000002</v>
      </c>
      <c r="F43" s="98">
        <v>234.18799999999999</v>
      </c>
      <c r="G43" s="98">
        <v>214.88399999999999</v>
      </c>
      <c r="H43" s="98">
        <v>308.10199999999998</v>
      </c>
      <c r="I43" s="98">
        <v>256.286</v>
      </c>
      <c r="J43" s="98">
        <v>292.10000000000002</v>
      </c>
      <c r="K43" s="98">
        <v>289.81400000000002</v>
      </c>
      <c r="L43" s="98">
        <v>478.02800000000002</v>
      </c>
      <c r="M43" s="98">
        <v>345.44</v>
      </c>
      <c r="N43" s="174">
        <f t="shared" si="0"/>
        <v>2544.826</v>
      </c>
      <c r="O43" s="144">
        <f t="shared" si="4"/>
        <v>21</v>
      </c>
    </row>
    <row r="44" spans="1:15" ht="14.25" x14ac:dyDescent="0.2">
      <c r="A44" s="152">
        <v>1951</v>
      </c>
      <c r="B44" s="98">
        <v>15.494</v>
      </c>
      <c r="C44" s="98">
        <v>83.311999999999998</v>
      </c>
      <c r="D44" s="98">
        <v>7.62</v>
      </c>
      <c r="E44" s="98">
        <v>144.018</v>
      </c>
      <c r="F44" s="98">
        <v>178.054</v>
      </c>
      <c r="G44" s="98">
        <v>86.614000000000004</v>
      </c>
      <c r="H44" s="98">
        <v>129.03200000000001</v>
      </c>
      <c r="I44" s="98">
        <v>103.37800000000001</v>
      </c>
      <c r="J44" s="98">
        <v>285.75</v>
      </c>
      <c r="K44" s="98">
        <v>419.35400000000004</v>
      </c>
      <c r="L44" s="98">
        <v>233.172</v>
      </c>
      <c r="M44" s="98">
        <v>157.47999999999999</v>
      </c>
      <c r="N44" s="174">
        <f t="shared" si="0"/>
        <v>1843.2780000000002</v>
      </c>
      <c r="O44" s="144">
        <f t="shared" si="4"/>
        <v>70</v>
      </c>
    </row>
    <row r="45" spans="1:15" ht="14.25" x14ac:dyDescent="0.2">
      <c r="A45" s="152">
        <v>1952</v>
      </c>
      <c r="B45" s="98">
        <v>74.930000000000007</v>
      </c>
      <c r="C45" s="98">
        <v>32.512</v>
      </c>
      <c r="D45" s="98">
        <v>3.048</v>
      </c>
      <c r="E45" s="98">
        <v>57.658000000000001</v>
      </c>
      <c r="F45" s="98">
        <v>153.66999999999999</v>
      </c>
      <c r="G45" s="98">
        <v>154.94</v>
      </c>
      <c r="H45" s="98">
        <v>151.38399999999999</v>
      </c>
      <c r="I45" s="98">
        <v>178.054</v>
      </c>
      <c r="J45" s="98">
        <v>125.476</v>
      </c>
      <c r="K45" s="98">
        <v>545.59199999999998</v>
      </c>
      <c r="L45" s="98">
        <v>264.92200000000003</v>
      </c>
      <c r="M45" s="98">
        <v>265.43</v>
      </c>
      <c r="N45" s="174">
        <f t="shared" si="0"/>
        <v>2007.616</v>
      </c>
      <c r="O45" s="144">
        <f t="shared" si="4"/>
        <v>55</v>
      </c>
    </row>
    <row r="46" spans="1:15" ht="14.25" x14ac:dyDescent="0.2">
      <c r="A46" s="152">
        <v>1953</v>
      </c>
      <c r="B46" s="98">
        <v>124.714</v>
      </c>
      <c r="C46" s="98">
        <v>11.683999999999999</v>
      </c>
      <c r="D46" s="98">
        <v>20.574000000000002</v>
      </c>
      <c r="E46" s="98">
        <v>28.956</v>
      </c>
      <c r="F46" s="98">
        <v>241.80802539999999</v>
      </c>
      <c r="G46" s="98">
        <v>150.62200000000001</v>
      </c>
      <c r="H46" s="98">
        <v>285.49599999999998</v>
      </c>
      <c r="I46" s="98">
        <v>176.53</v>
      </c>
      <c r="J46" s="98">
        <v>292.608</v>
      </c>
      <c r="K46" s="98">
        <v>350.52</v>
      </c>
      <c r="L46" s="98">
        <v>377.69799999999998</v>
      </c>
      <c r="M46" s="98">
        <v>142.24</v>
      </c>
      <c r="N46" s="174">
        <f t="shared" si="0"/>
        <v>2203.4500254000004</v>
      </c>
      <c r="O46" s="144">
        <f t="shared" si="4"/>
        <v>38</v>
      </c>
    </row>
    <row r="47" spans="1:15" ht="14.25" x14ac:dyDescent="0.2">
      <c r="A47" s="152">
        <v>1954</v>
      </c>
      <c r="B47" s="98">
        <v>39.878</v>
      </c>
      <c r="C47" s="98">
        <v>20.827999999999999</v>
      </c>
      <c r="D47" s="98">
        <v>18.542000000000002</v>
      </c>
      <c r="E47" s="98">
        <v>62.484000000000002</v>
      </c>
      <c r="F47" s="98">
        <v>255.27</v>
      </c>
      <c r="G47" s="98">
        <v>214.12200000000001</v>
      </c>
      <c r="H47" s="98">
        <v>168.91</v>
      </c>
      <c r="I47" s="98">
        <v>163.57599999999999</v>
      </c>
      <c r="J47" s="98">
        <v>205.99399999999997</v>
      </c>
      <c r="K47" s="98">
        <v>273.55799999999999</v>
      </c>
      <c r="L47" s="98">
        <v>305.05399999999997</v>
      </c>
      <c r="M47" s="98">
        <v>166.11600000000001</v>
      </c>
      <c r="N47" s="174">
        <f t="shared" si="0"/>
        <v>1894.3319999999999</v>
      </c>
      <c r="O47" s="144">
        <f t="shared" si="4"/>
        <v>63</v>
      </c>
    </row>
    <row r="48" spans="1:15" ht="14.25" x14ac:dyDescent="0.2">
      <c r="A48" s="152">
        <v>1955</v>
      </c>
      <c r="B48" s="98">
        <v>233.172</v>
      </c>
      <c r="C48" s="98">
        <v>18.288</v>
      </c>
      <c r="D48" s="98">
        <v>30.48</v>
      </c>
      <c r="E48" s="98">
        <v>20.827999999999999</v>
      </c>
      <c r="F48" s="98">
        <v>275.84399999999999</v>
      </c>
      <c r="G48" s="98">
        <v>216.66200000000001</v>
      </c>
      <c r="H48" s="98">
        <v>207.77199999999999</v>
      </c>
      <c r="I48" s="98">
        <v>353.06</v>
      </c>
      <c r="J48" s="98">
        <v>360.42599999999999</v>
      </c>
      <c r="K48" s="98">
        <v>339.85199999999998</v>
      </c>
      <c r="L48" s="98">
        <v>552.19600000000003</v>
      </c>
      <c r="M48" s="98">
        <v>265.17599999999999</v>
      </c>
      <c r="N48" s="174">
        <f t="shared" si="0"/>
        <v>2873.7559999999999</v>
      </c>
      <c r="O48" s="144">
        <f t="shared" si="4"/>
        <v>4</v>
      </c>
    </row>
    <row r="49" spans="1:16" ht="14.25" x14ac:dyDescent="0.2">
      <c r="A49" s="152">
        <v>1956</v>
      </c>
      <c r="B49" s="98">
        <v>140.46199999999999</v>
      </c>
      <c r="C49" s="98">
        <v>53.34</v>
      </c>
      <c r="D49" s="98">
        <v>94.488</v>
      </c>
      <c r="E49" s="98">
        <v>108.20399999999999</v>
      </c>
      <c r="F49" s="98">
        <v>310.13400000000001</v>
      </c>
      <c r="G49" s="98">
        <v>165.608</v>
      </c>
      <c r="H49" s="98">
        <v>342.9</v>
      </c>
      <c r="I49" s="98">
        <v>141.22399999999999</v>
      </c>
      <c r="J49" s="98">
        <v>166.87799999999999</v>
      </c>
      <c r="K49" s="98">
        <v>356.36200000000002</v>
      </c>
      <c r="L49" s="98">
        <v>361.95</v>
      </c>
      <c r="M49" s="98">
        <v>102.10799999999999</v>
      </c>
      <c r="N49" s="174">
        <f t="shared" si="0"/>
        <v>2343.6579999999999</v>
      </c>
      <c r="O49" s="144">
        <f t="shared" si="4"/>
        <v>28</v>
      </c>
    </row>
    <row r="50" spans="1:16" ht="14.25" x14ac:dyDescent="0.2">
      <c r="A50" s="152">
        <v>1957</v>
      </c>
      <c r="B50" s="98">
        <v>12.192</v>
      </c>
      <c r="C50" s="98">
        <v>4.5720000000000001</v>
      </c>
      <c r="D50" s="98">
        <v>2.2860002540000002</v>
      </c>
      <c r="E50" s="98">
        <v>0</v>
      </c>
      <c r="F50" s="98">
        <v>249.93600000000001</v>
      </c>
      <c r="G50" s="98">
        <v>200.91399999999999</v>
      </c>
      <c r="H50" s="98">
        <v>260.35000000000002</v>
      </c>
      <c r="I50" s="98">
        <v>251.96799999999999</v>
      </c>
      <c r="J50" s="98">
        <v>162.30600000000001</v>
      </c>
      <c r="K50" s="98">
        <v>277.62200000000001</v>
      </c>
      <c r="L50" s="98">
        <v>229.87</v>
      </c>
      <c r="M50" s="98">
        <v>240.53800000000001</v>
      </c>
      <c r="N50" s="174">
        <f t="shared" si="0"/>
        <v>1892.5540002540001</v>
      </c>
      <c r="O50" s="144">
        <f t="shared" si="4"/>
        <v>64</v>
      </c>
    </row>
    <row r="51" spans="1:16" ht="14.25" x14ac:dyDescent="0.2">
      <c r="A51" s="152">
        <v>1958</v>
      </c>
      <c r="B51" s="98">
        <v>81.025999999999996</v>
      </c>
      <c r="C51" s="98">
        <v>92.201999999999998</v>
      </c>
      <c r="D51" s="98">
        <v>66.040000000000006</v>
      </c>
      <c r="E51" s="98">
        <v>141.98599999999999</v>
      </c>
      <c r="F51" s="98">
        <v>150.36799999999999</v>
      </c>
      <c r="G51" s="98">
        <v>122.93600000000001</v>
      </c>
      <c r="H51" s="98">
        <v>323.85000000000002</v>
      </c>
      <c r="I51" s="98">
        <v>265.17599999999999</v>
      </c>
      <c r="J51" s="98">
        <v>214.12200000000001</v>
      </c>
      <c r="K51" s="98">
        <v>337.56599999999997</v>
      </c>
      <c r="L51" s="98">
        <v>125.22199999999999</v>
      </c>
      <c r="M51" s="98">
        <v>111.506</v>
      </c>
      <c r="N51" s="174">
        <f t="shared" si="0"/>
        <v>2032.0000000000002</v>
      </c>
      <c r="O51" s="144">
        <f t="shared" si="4"/>
        <v>50</v>
      </c>
    </row>
    <row r="52" spans="1:16" ht="14.25" x14ac:dyDescent="0.2">
      <c r="A52" s="152">
        <v>1959</v>
      </c>
      <c r="B52" s="98">
        <v>27.431999999999999</v>
      </c>
      <c r="C52" s="98">
        <v>1.524</v>
      </c>
      <c r="D52" s="98">
        <v>5.08</v>
      </c>
      <c r="E52" s="98">
        <v>91.44</v>
      </c>
      <c r="F52" s="98">
        <v>208.28</v>
      </c>
      <c r="G52" s="98">
        <v>430.27600000000001</v>
      </c>
      <c r="H52" s="98">
        <v>211.07400000000001</v>
      </c>
      <c r="I52" s="98">
        <v>213.10602539999999</v>
      </c>
      <c r="J52" s="98">
        <v>277.36799999999999</v>
      </c>
      <c r="K52" s="98">
        <v>314.19799999999998</v>
      </c>
      <c r="L52" s="98">
        <v>271.01799999999997</v>
      </c>
      <c r="M52" s="98">
        <v>505.714</v>
      </c>
      <c r="N52" s="174">
        <f t="shared" si="0"/>
        <v>2556.5100253999999</v>
      </c>
      <c r="O52" s="144">
        <f t="shared" si="4"/>
        <v>16</v>
      </c>
    </row>
    <row r="53" spans="1:16" ht="14.25" x14ac:dyDescent="0.2">
      <c r="A53" s="152">
        <v>1960</v>
      </c>
      <c r="B53" s="98">
        <v>10.922000000000001</v>
      </c>
      <c r="C53" s="98">
        <v>14.986000000000001</v>
      </c>
      <c r="D53" s="98">
        <v>98.805999999999997</v>
      </c>
      <c r="E53" s="98">
        <v>236.72800000000001</v>
      </c>
      <c r="F53" s="98">
        <v>279.14600000000002</v>
      </c>
      <c r="G53" s="98">
        <v>297.68799999999999</v>
      </c>
      <c r="H53" s="98">
        <v>85.597999999999999</v>
      </c>
      <c r="I53" s="98">
        <v>193.548</v>
      </c>
      <c r="J53" s="98">
        <v>176.78399999999999</v>
      </c>
      <c r="K53" s="98">
        <v>315.214</v>
      </c>
      <c r="L53" s="98">
        <v>298.19600000000003</v>
      </c>
      <c r="M53" s="98">
        <v>538.226</v>
      </c>
      <c r="N53" s="174">
        <f t="shared" si="0"/>
        <v>2545.8420000000001</v>
      </c>
      <c r="O53" s="144">
        <f t="shared" si="4"/>
        <v>19</v>
      </c>
    </row>
    <row r="54" spans="1:16" ht="14.25" x14ac:dyDescent="0.2">
      <c r="A54" s="152">
        <v>1961</v>
      </c>
      <c r="B54" s="98">
        <v>16.763999999999999</v>
      </c>
      <c r="C54" s="98">
        <v>3.556</v>
      </c>
      <c r="D54" s="98">
        <v>2.2860002540000002</v>
      </c>
      <c r="E54" s="98">
        <v>86.36</v>
      </c>
      <c r="F54" s="98">
        <v>154.178</v>
      </c>
      <c r="G54" s="98">
        <v>229.61600000000001</v>
      </c>
      <c r="H54" s="98">
        <v>194.05600000000001</v>
      </c>
      <c r="I54" s="98">
        <v>333.24799999999999</v>
      </c>
      <c r="J54" s="98">
        <v>205.232</v>
      </c>
      <c r="K54" s="98">
        <v>308.35599999999999</v>
      </c>
      <c r="L54" s="98">
        <v>282.95600000000002</v>
      </c>
      <c r="M54" s="98">
        <v>197.358</v>
      </c>
      <c r="N54" s="174">
        <f t="shared" si="0"/>
        <v>2013.9660002540002</v>
      </c>
      <c r="O54" s="144">
        <f t="shared" si="4"/>
        <v>53</v>
      </c>
    </row>
    <row r="55" spans="1:16" x14ac:dyDescent="0.2">
      <c r="A55" s="152">
        <v>1962</v>
      </c>
      <c r="B55" s="98"/>
      <c r="C55" s="98"/>
      <c r="D55" s="98"/>
      <c r="E55" s="98">
        <v>36.067999999999998</v>
      </c>
      <c r="F55" s="98">
        <v>198.62799999999999</v>
      </c>
      <c r="G55" s="98">
        <v>203.2</v>
      </c>
      <c r="H55" s="98">
        <v>196.596</v>
      </c>
      <c r="I55" s="98">
        <v>156.21</v>
      </c>
      <c r="J55" s="98">
        <v>250.69800000000001</v>
      </c>
      <c r="K55" s="98">
        <v>163.322</v>
      </c>
      <c r="L55" s="98">
        <v>218.18600000000001</v>
      </c>
      <c r="M55" s="98">
        <v>147.57400000000001</v>
      </c>
      <c r="N55" s="174"/>
    </row>
    <row r="56" spans="1:16" x14ac:dyDescent="0.2">
      <c r="A56" s="152">
        <v>1963</v>
      </c>
      <c r="B56" s="98">
        <v>118.11</v>
      </c>
      <c r="C56" s="98">
        <v>13.208</v>
      </c>
      <c r="D56" s="98">
        <v>10.16</v>
      </c>
      <c r="E56" s="98"/>
      <c r="F56" s="98"/>
      <c r="G56" s="98"/>
      <c r="H56" s="98"/>
      <c r="I56" s="98"/>
      <c r="J56" s="98">
        <v>262.63600000000002</v>
      </c>
      <c r="K56" s="98">
        <v>472.69400000000002</v>
      </c>
      <c r="L56" s="98"/>
      <c r="M56" s="98"/>
      <c r="N56" s="174"/>
    </row>
    <row r="57" spans="1:16" x14ac:dyDescent="0.2">
      <c r="A57" s="152">
        <v>1964</v>
      </c>
      <c r="B57" s="98"/>
      <c r="C57" s="98"/>
      <c r="D57" s="98"/>
      <c r="E57" s="98"/>
      <c r="F57" s="98"/>
      <c r="G57" s="98"/>
      <c r="H57" s="98"/>
      <c r="I57" s="98"/>
      <c r="J57" s="98"/>
      <c r="K57" s="98"/>
      <c r="L57" s="98">
        <v>243.8400254</v>
      </c>
      <c r="M57" s="98">
        <v>17.78</v>
      </c>
      <c r="N57" s="174"/>
    </row>
    <row r="58" spans="1:16" x14ac:dyDescent="0.2">
      <c r="A58" s="152">
        <v>1965</v>
      </c>
      <c r="B58" s="98">
        <v>123.952</v>
      </c>
      <c r="C58" s="98">
        <v>5.8419999999999996</v>
      </c>
      <c r="D58" s="98">
        <v>0</v>
      </c>
      <c r="E58" s="98">
        <v>0</v>
      </c>
      <c r="F58" s="98">
        <v>238.76</v>
      </c>
      <c r="G58" s="98">
        <v>161.29</v>
      </c>
      <c r="H58" s="98">
        <v>180.84800000000001</v>
      </c>
      <c r="I58" s="98"/>
      <c r="J58" s="98">
        <v>131.572</v>
      </c>
      <c r="K58" s="98">
        <v>294.64</v>
      </c>
      <c r="L58" s="98">
        <v>528.32000000000005</v>
      </c>
      <c r="M58" s="98">
        <v>97.281999999999968</v>
      </c>
      <c r="N58" s="174"/>
      <c r="P58" s="13"/>
    </row>
    <row r="59" spans="1:16" x14ac:dyDescent="0.2">
      <c r="A59" s="152">
        <v>1966</v>
      </c>
      <c r="B59" s="98">
        <v>23.876000000000001</v>
      </c>
      <c r="C59" s="98">
        <v>7.3660000000000014</v>
      </c>
      <c r="D59" s="98">
        <v>14.732000000000003</v>
      </c>
      <c r="E59" s="98">
        <v>82.803999999999988</v>
      </c>
      <c r="F59" s="98">
        <v>251.9679999999999</v>
      </c>
      <c r="G59" s="98">
        <v>270.25599999999997</v>
      </c>
      <c r="H59" s="98">
        <v>250.19</v>
      </c>
      <c r="I59" s="98">
        <v>347.21799999999996</v>
      </c>
      <c r="J59" s="98">
        <v>215.9</v>
      </c>
      <c r="K59" s="98"/>
      <c r="L59" s="98">
        <v>663.95599999999979</v>
      </c>
      <c r="M59" s="98">
        <v>433.07</v>
      </c>
      <c r="N59" s="174"/>
      <c r="P59" s="13"/>
    </row>
    <row r="60" spans="1:16" x14ac:dyDescent="0.2">
      <c r="A60" s="152">
        <v>1967</v>
      </c>
      <c r="B60" s="98">
        <v>29.972000000000005</v>
      </c>
      <c r="C60" s="98">
        <v>1.27</v>
      </c>
      <c r="D60" s="98">
        <v>19.558</v>
      </c>
      <c r="E60" s="98">
        <v>138.43</v>
      </c>
      <c r="F60" s="98">
        <v>129.79399999999995</v>
      </c>
      <c r="G60" s="98"/>
      <c r="H60" s="98"/>
      <c r="I60" s="98">
        <v>192.53199999999995</v>
      </c>
      <c r="J60" s="98">
        <v>222.50399999999999</v>
      </c>
      <c r="K60" s="98">
        <v>242.82399999999996</v>
      </c>
      <c r="L60" s="98">
        <v>374.65</v>
      </c>
      <c r="M60" s="98">
        <v>73.151999999999987</v>
      </c>
      <c r="N60" s="174"/>
      <c r="P60" s="13"/>
    </row>
    <row r="61" spans="1:16" x14ac:dyDescent="0.2">
      <c r="A61" s="152">
        <v>1968</v>
      </c>
      <c r="B61" s="98">
        <v>0</v>
      </c>
      <c r="C61" s="98">
        <v>58.928000000000011</v>
      </c>
      <c r="D61" s="98">
        <v>35.306000000000004</v>
      </c>
      <c r="E61" s="98">
        <v>13.462</v>
      </c>
      <c r="F61" s="98">
        <v>297.94200000000001</v>
      </c>
      <c r="G61" s="98"/>
      <c r="H61" s="98"/>
      <c r="I61" s="98">
        <v>206.50199999999998</v>
      </c>
      <c r="J61" s="98">
        <v>144.52599999999998</v>
      </c>
      <c r="K61" s="98">
        <v>279.14600000000002</v>
      </c>
      <c r="L61" s="98">
        <v>199.39</v>
      </c>
      <c r="M61" s="98">
        <v>30.48</v>
      </c>
      <c r="N61" s="174"/>
      <c r="P61" s="13"/>
    </row>
    <row r="62" spans="1:16" ht="14.25" x14ac:dyDescent="0.2">
      <c r="A62" s="152">
        <v>1969</v>
      </c>
      <c r="B62" s="98">
        <v>76.961999999999989</v>
      </c>
      <c r="C62" s="98">
        <v>32.512000000000008</v>
      </c>
      <c r="D62" s="98">
        <v>12.446</v>
      </c>
      <c r="E62" s="98">
        <v>105.91800000000001</v>
      </c>
      <c r="F62" s="98">
        <v>335.28</v>
      </c>
      <c r="G62" s="98">
        <v>174.49799999999999</v>
      </c>
      <c r="H62" s="98">
        <v>255.52399999999994</v>
      </c>
      <c r="I62" s="98">
        <v>125.22200000000002</v>
      </c>
      <c r="J62" s="98">
        <v>319.02399999999994</v>
      </c>
      <c r="K62" s="98">
        <v>268.73199999999997</v>
      </c>
      <c r="L62" s="98">
        <v>361.95</v>
      </c>
      <c r="M62" s="98">
        <v>244.09399999999997</v>
      </c>
      <c r="N62" s="174">
        <f t="shared" si="0"/>
        <v>2312.1619999999998</v>
      </c>
      <c r="O62" s="144">
        <f>RANK(N62,N$5:N$120,0)</f>
        <v>31</v>
      </c>
      <c r="P62" s="13"/>
    </row>
    <row r="63" spans="1:16" x14ac:dyDescent="0.2">
      <c r="A63" s="152">
        <v>1970</v>
      </c>
      <c r="B63" s="98">
        <v>164.084</v>
      </c>
      <c r="C63" s="98">
        <v>11.43</v>
      </c>
      <c r="D63" s="98">
        <v>81.533999999999992</v>
      </c>
      <c r="E63" s="98">
        <v>67.563999999999993</v>
      </c>
      <c r="F63" s="98">
        <v>277.36800000000005</v>
      </c>
      <c r="G63" s="98" t="s">
        <v>60</v>
      </c>
      <c r="H63" s="98" t="s">
        <v>60</v>
      </c>
      <c r="I63" s="98" t="s">
        <v>60</v>
      </c>
      <c r="J63" s="98" t="s">
        <v>60</v>
      </c>
      <c r="K63" s="98">
        <v>193.29400000000004</v>
      </c>
      <c r="L63" s="98">
        <v>517.39800000000002</v>
      </c>
      <c r="M63" s="98" t="s">
        <v>60</v>
      </c>
      <c r="N63" s="174"/>
      <c r="P63" s="13"/>
    </row>
    <row r="64" spans="1:16" ht="14.25" x14ac:dyDescent="0.2">
      <c r="A64" s="152">
        <v>1971</v>
      </c>
      <c r="B64" s="98">
        <v>79.248000000000019</v>
      </c>
      <c r="C64" s="98">
        <v>48.767999999999994</v>
      </c>
      <c r="D64" s="98">
        <v>66.294000000000011</v>
      </c>
      <c r="E64" s="98">
        <v>0.50800000000000001</v>
      </c>
      <c r="F64" s="98">
        <v>303.53000000000009</v>
      </c>
      <c r="G64" s="98">
        <v>203.2</v>
      </c>
      <c r="H64" s="98">
        <v>241.3</v>
      </c>
      <c r="I64" s="98">
        <v>223.51999999999998</v>
      </c>
      <c r="J64" s="98">
        <v>309.88000000000005</v>
      </c>
      <c r="K64" s="98">
        <v>177.8</v>
      </c>
      <c r="L64" s="98">
        <v>284.48</v>
      </c>
      <c r="M64" s="98">
        <v>10.16</v>
      </c>
      <c r="N64" s="174">
        <f t="shared" si="0"/>
        <v>1948.6880000000003</v>
      </c>
      <c r="O64" s="144">
        <f t="shared" ref="O64:O106" si="5">RANK(N64,N$5:N$120,0)</f>
        <v>58</v>
      </c>
      <c r="P64" s="13"/>
    </row>
    <row r="65" spans="1:16" ht="14.25" x14ac:dyDescent="0.2">
      <c r="A65" s="152">
        <v>1972</v>
      </c>
      <c r="B65" s="98">
        <v>114.30000000000003</v>
      </c>
      <c r="C65" s="98">
        <v>25.4</v>
      </c>
      <c r="D65" s="98">
        <v>55.879999999999995</v>
      </c>
      <c r="E65" s="98">
        <v>284.48</v>
      </c>
      <c r="F65" s="98">
        <v>162.56000000000003</v>
      </c>
      <c r="G65" s="98">
        <v>241.3</v>
      </c>
      <c r="H65" s="98">
        <v>53.34</v>
      </c>
      <c r="I65" s="98">
        <v>142.24</v>
      </c>
      <c r="J65" s="98">
        <v>279.40000000000003</v>
      </c>
      <c r="K65" s="98">
        <v>264.16000000000003</v>
      </c>
      <c r="L65" s="98">
        <v>165.10000000000002</v>
      </c>
      <c r="M65" s="98">
        <v>147.32</v>
      </c>
      <c r="N65" s="174">
        <f t="shared" si="0"/>
        <v>1935.4800000000002</v>
      </c>
      <c r="O65" s="144">
        <f t="shared" si="5"/>
        <v>61</v>
      </c>
      <c r="P65" s="13"/>
    </row>
    <row r="66" spans="1:16" ht="14.25" x14ac:dyDescent="0.2">
      <c r="A66" s="152">
        <v>1973</v>
      </c>
      <c r="B66" s="98">
        <v>27.939999999999998</v>
      </c>
      <c r="C66" s="98">
        <v>10.16</v>
      </c>
      <c r="D66" s="98">
        <v>7.62</v>
      </c>
      <c r="E66" s="98">
        <v>63.5</v>
      </c>
      <c r="F66" s="98">
        <v>127.00000000000003</v>
      </c>
      <c r="G66" s="98">
        <v>231.14000000000001</v>
      </c>
      <c r="H66" s="98">
        <v>185.42000000000002</v>
      </c>
      <c r="I66" s="98">
        <v>264.15999999999997</v>
      </c>
      <c r="J66" s="98">
        <v>271.77999999999997</v>
      </c>
      <c r="K66" s="98">
        <v>368.30000000000018</v>
      </c>
      <c r="L66" s="98">
        <v>520.69999999999993</v>
      </c>
      <c r="M66" s="98">
        <v>88.9</v>
      </c>
      <c r="N66" s="174">
        <f t="shared" si="0"/>
        <v>2166.62</v>
      </c>
      <c r="O66" s="144">
        <f t="shared" si="5"/>
        <v>41</v>
      </c>
      <c r="P66" s="13"/>
    </row>
    <row r="67" spans="1:16" ht="14.25" x14ac:dyDescent="0.2">
      <c r="A67" s="152">
        <v>1974</v>
      </c>
      <c r="B67" s="98">
        <v>0</v>
      </c>
      <c r="C67" s="98">
        <v>5.08</v>
      </c>
      <c r="D67" s="98">
        <v>22.86</v>
      </c>
      <c r="E67" s="98">
        <v>35.559999999999995</v>
      </c>
      <c r="F67" s="98">
        <v>185.42</v>
      </c>
      <c r="G67" s="98">
        <v>111.76000000000002</v>
      </c>
      <c r="H67" s="98">
        <v>292.10000000000002</v>
      </c>
      <c r="I67" s="98">
        <v>322.58000000000004</v>
      </c>
      <c r="J67" s="98">
        <v>271.77999999999997</v>
      </c>
      <c r="K67" s="98">
        <v>314.95999999999998</v>
      </c>
      <c r="L67" s="98">
        <v>467.36</v>
      </c>
      <c r="M67" s="98">
        <v>96.520000000000024</v>
      </c>
      <c r="N67" s="174">
        <f t="shared" si="0"/>
        <v>2125.98</v>
      </c>
      <c r="O67" s="144">
        <f t="shared" si="5"/>
        <v>45</v>
      </c>
      <c r="P67" s="13"/>
    </row>
    <row r="68" spans="1:16" ht="14.25" x14ac:dyDescent="0.2">
      <c r="A68" s="152">
        <v>1975</v>
      </c>
      <c r="B68" s="98">
        <v>2.54</v>
      </c>
      <c r="C68" s="98">
        <v>7.62</v>
      </c>
      <c r="D68" s="98">
        <v>27.939999999999998</v>
      </c>
      <c r="E68" s="98">
        <v>10.16</v>
      </c>
      <c r="F68" s="98">
        <v>185.42000000000002</v>
      </c>
      <c r="G68" s="98">
        <v>264.16000000000003</v>
      </c>
      <c r="H68" s="98">
        <v>139.70000000000005</v>
      </c>
      <c r="I68" s="98">
        <v>434.34000000000003</v>
      </c>
      <c r="J68" s="98">
        <v>162.56</v>
      </c>
      <c r="K68" s="98">
        <v>398.78</v>
      </c>
      <c r="L68" s="98">
        <v>342.90000000000009</v>
      </c>
      <c r="M68" s="98">
        <v>355.6</v>
      </c>
      <c r="N68" s="174">
        <f t="shared" si="0"/>
        <v>2331.7200000000003</v>
      </c>
      <c r="O68" s="144">
        <f t="shared" si="5"/>
        <v>30</v>
      </c>
      <c r="P68" s="13"/>
    </row>
    <row r="69" spans="1:16" ht="14.25" x14ac:dyDescent="0.2">
      <c r="A69" s="152">
        <v>1976</v>
      </c>
      <c r="B69" s="98">
        <v>25.4</v>
      </c>
      <c r="C69" s="98">
        <v>5.08</v>
      </c>
      <c r="D69" s="98">
        <v>2.54</v>
      </c>
      <c r="E69" s="98">
        <v>116.83999999999999</v>
      </c>
      <c r="F69" s="98">
        <v>185.42</v>
      </c>
      <c r="G69" s="98">
        <v>177.8</v>
      </c>
      <c r="H69" s="98">
        <v>93.98</v>
      </c>
      <c r="I69" s="98">
        <v>170.18</v>
      </c>
      <c r="J69" s="98">
        <v>444.50000000000006</v>
      </c>
      <c r="K69" s="98">
        <v>241.3</v>
      </c>
      <c r="L69" s="98">
        <v>193.03999999999996</v>
      </c>
      <c r="M69" s="98">
        <v>88.9</v>
      </c>
      <c r="N69" s="174">
        <f t="shared" ref="N69:N116" si="6">IF(COUNT(B69:M69)=12,SUM(B69:M69),"")</f>
        <v>1744.98</v>
      </c>
      <c r="O69" s="144">
        <f t="shared" si="5"/>
        <v>77</v>
      </c>
      <c r="P69" s="13"/>
    </row>
    <row r="70" spans="1:16" ht="14.25" x14ac:dyDescent="0.2">
      <c r="A70" s="152">
        <v>1977</v>
      </c>
      <c r="B70" s="98">
        <v>22.86</v>
      </c>
      <c r="C70" s="98">
        <v>7.62</v>
      </c>
      <c r="D70" s="98">
        <v>0</v>
      </c>
      <c r="E70" s="98">
        <v>0</v>
      </c>
      <c r="F70" s="98">
        <v>185.42000000000002</v>
      </c>
      <c r="G70" s="98">
        <v>187.96</v>
      </c>
      <c r="H70" s="98">
        <v>154.94</v>
      </c>
      <c r="I70" s="98">
        <v>325.12000000000006</v>
      </c>
      <c r="J70" s="98">
        <v>218.44000000000003</v>
      </c>
      <c r="K70" s="98">
        <v>294.64</v>
      </c>
      <c r="L70" s="98">
        <v>287.02</v>
      </c>
      <c r="M70" s="98">
        <v>111.76000000000002</v>
      </c>
      <c r="N70" s="174">
        <f t="shared" si="6"/>
        <v>1795.78</v>
      </c>
      <c r="O70" s="144">
        <f t="shared" si="5"/>
        <v>74</v>
      </c>
      <c r="P70" s="13"/>
    </row>
    <row r="71" spans="1:16" ht="14.25" x14ac:dyDescent="0.2">
      <c r="A71" s="152">
        <v>1978</v>
      </c>
      <c r="B71" s="98">
        <v>66.040000000000006</v>
      </c>
      <c r="C71" s="98">
        <v>15.239999999999998</v>
      </c>
      <c r="D71" s="98">
        <v>91.44</v>
      </c>
      <c r="E71" s="98">
        <v>309.88</v>
      </c>
      <c r="F71" s="98">
        <v>149.85999999999996</v>
      </c>
      <c r="G71" s="98">
        <v>256.54000000000008</v>
      </c>
      <c r="H71" s="98">
        <v>195.58</v>
      </c>
      <c r="I71" s="98">
        <v>210.81999999999996</v>
      </c>
      <c r="J71" s="98">
        <v>231.14000000000001</v>
      </c>
      <c r="K71" s="98">
        <v>187.96000000000006</v>
      </c>
      <c r="L71" s="98">
        <v>172.72000000000003</v>
      </c>
      <c r="M71" s="98">
        <v>50.8</v>
      </c>
      <c r="N71" s="174">
        <f t="shared" si="6"/>
        <v>1938.0200000000002</v>
      </c>
      <c r="O71" s="144">
        <f t="shared" si="5"/>
        <v>60</v>
      </c>
      <c r="P71" s="13"/>
    </row>
    <row r="72" spans="1:16" ht="14.25" x14ac:dyDescent="0.2">
      <c r="A72" s="152">
        <v>1979</v>
      </c>
      <c r="B72" s="98">
        <v>7.62</v>
      </c>
      <c r="C72" s="98">
        <v>22.86</v>
      </c>
      <c r="D72" s="98">
        <v>2.54</v>
      </c>
      <c r="E72" s="98">
        <v>139.70000000000002</v>
      </c>
      <c r="F72" s="98">
        <v>208.28000000000003</v>
      </c>
      <c r="G72" s="98">
        <v>220.98000000000002</v>
      </c>
      <c r="H72" s="98">
        <v>157.48000000000002</v>
      </c>
      <c r="I72" s="98">
        <v>309.88000000000005</v>
      </c>
      <c r="J72" s="98">
        <v>246.38000000000002</v>
      </c>
      <c r="K72" s="98">
        <v>307.34000000000003</v>
      </c>
      <c r="L72" s="98">
        <v>307.34000000000003</v>
      </c>
      <c r="M72" s="98">
        <v>127.00000000000004</v>
      </c>
      <c r="N72" s="174">
        <f t="shared" si="6"/>
        <v>2057.4000000000005</v>
      </c>
      <c r="O72" s="144">
        <f t="shared" si="5"/>
        <v>49</v>
      </c>
      <c r="P72" s="13"/>
    </row>
    <row r="73" spans="1:16" ht="14.25" x14ac:dyDescent="0.2">
      <c r="A73" s="152">
        <v>1980</v>
      </c>
      <c r="B73" s="98">
        <v>111.75999999999999</v>
      </c>
      <c r="C73" s="98">
        <v>15.24</v>
      </c>
      <c r="D73" s="98">
        <v>0</v>
      </c>
      <c r="E73" s="98">
        <v>55.879999999999995</v>
      </c>
      <c r="F73" s="98">
        <v>279.39999999999998</v>
      </c>
      <c r="G73" s="98">
        <v>228.6</v>
      </c>
      <c r="H73" s="98">
        <v>271.77999999999997</v>
      </c>
      <c r="I73" s="98">
        <v>284.48</v>
      </c>
      <c r="J73" s="98">
        <v>162.56</v>
      </c>
      <c r="K73" s="98">
        <v>203.20000000000002</v>
      </c>
      <c r="L73" s="98">
        <v>253.99999999999997</v>
      </c>
      <c r="M73" s="98">
        <v>127.00000000000001</v>
      </c>
      <c r="N73" s="174">
        <f t="shared" si="6"/>
        <v>1993.8999999999999</v>
      </c>
      <c r="O73" s="144">
        <f t="shared" si="5"/>
        <v>57</v>
      </c>
      <c r="P73" s="13"/>
    </row>
    <row r="74" spans="1:16" ht="14.25" x14ac:dyDescent="0.2">
      <c r="A74" s="152">
        <v>1981</v>
      </c>
      <c r="B74" s="98">
        <v>114.30000000000001</v>
      </c>
      <c r="C74" s="98">
        <v>15.239999999999998</v>
      </c>
      <c r="D74" s="98">
        <v>27.94</v>
      </c>
      <c r="E74" s="98">
        <v>358.14</v>
      </c>
      <c r="F74" s="98">
        <v>271.77999999999992</v>
      </c>
      <c r="G74" s="98">
        <v>279.40000000000003</v>
      </c>
      <c r="H74" s="98">
        <v>312.42</v>
      </c>
      <c r="I74" s="98">
        <v>172.71999999999997</v>
      </c>
      <c r="J74" s="98">
        <v>78.739999999999995</v>
      </c>
      <c r="K74" s="98">
        <v>182.87999999999997</v>
      </c>
      <c r="L74" s="98">
        <v>487.68</v>
      </c>
      <c r="M74" s="98">
        <v>289.56</v>
      </c>
      <c r="N74" s="174">
        <f t="shared" si="6"/>
        <v>2590.7999999999997</v>
      </c>
      <c r="O74" s="144">
        <f t="shared" si="5"/>
        <v>15</v>
      </c>
      <c r="P74" s="13"/>
    </row>
    <row r="75" spans="1:16" ht="14.25" x14ac:dyDescent="0.2">
      <c r="A75" s="152">
        <v>1982</v>
      </c>
      <c r="B75" s="98">
        <v>134.62000000000003</v>
      </c>
      <c r="C75" s="98">
        <v>12.7</v>
      </c>
      <c r="D75" s="98">
        <v>22.86</v>
      </c>
      <c r="E75" s="98">
        <v>134.62</v>
      </c>
      <c r="F75" s="98">
        <v>228.60000000000005</v>
      </c>
      <c r="G75" s="98">
        <v>165.10000000000002</v>
      </c>
      <c r="H75" s="98">
        <v>109.22000000000003</v>
      </c>
      <c r="I75" s="98">
        <v>99.06</v>
      </c>
      <c r="J75" s="98">
        <v>185.42</v>
      </c>
      <c r="K75" s="98">
        <v>386.08000000000004</v>
      </c>
      <c r="L75" s="98">
        <v>139.70000000000002</v>
      </c>
      <c r="M75" s="98">
        <v>40.64</v>
      </c>
      <c r="N75" s="174">
        <f t="shared" si="6"/>
        <v>1658.6200000000003</v>
      </c>
      <c r="O75" s="144">
        <f t="shared" si="5"/>
        <v>80</v>
      </c>
      <c r="P75" s="13"/>
    </row>
    <row r="76" spans="1:16" ht="14.25" x14ac:dyDescent="0.2">
      <c r="A76" s="152">
        <v>1983</v>
      </c>
      <c r="B76" s="98">
        <v>33.020000000000003</v>
      </c>
      <c r="C76" s="98">
        <v>2.54</v>
      </c>
      <c r="D76" s="98">
        <v>15.24</v>
      </c>
      <c r="E76" s="98">
        <v>58.42</v>
      </c>
      <c r="F76" s="98">
        <v>350.5200000000001</v>
      </c>
      <c r="G76" s="98">
        <v>304.79999999999995</v>
      </c>
      <c r="H76" s="98">
        <v>208.28</v>
      </c>
      <c r="I76" s="98">
        <v>200.66000000000003</v>
      </c>
      <c r="J76" s="98">
        <v>238.76</v>
      </c>
      <c r="K76" s="98">
        <v>256.54000000000002</v>
      </c>
      <c r="L76" s="98">
        <v>187.95999999999998</v>
      </c>
      <c r="M76" s="98">
        <v>218.44</v>
      </c>
      <c r="N76" s="174">
        <f t="shared" si="6"/>
        <v>2075.1799999999998</v>
      </c>
      <c r="O76" s="144">
        <f t="shared" si="5"/>
        <v>48</v>
      </c>
      <c r="P76" s="13"/>
    </row>
    <row r="77" spans="1:16" ht="14.25" x14ac:dyDescent="0.2">
      <c r="A77" s="152">
        <v>1984</v>
      </c>
      <c r="B77" s="98">
        <v>73.66</v>
      </c>
      <c r="C77" s="98">
        <v>45.719999999999992</v>
      </c>
      <c r="D77" s="98">
        <v>7.62</v>
      </c>
      <c r="E77" s="98">
        <v>35.559999999999995</v>
      </c>
      <c r="F77" s="98">
        <v>299.71999999999997</v>
      </c>
      <c r="G77" s="98">
        <v>160.02000000000004</v>
      </c>
      <c r="H77" s="98">
        <v>101.60000000000001</v>
      </c>
      <c r="I77" s="98">
        <v>355.6</v>
      </c>
      <c r="J77" s="98">
        <v>129.54000000000002</v>
      </c>
      <c r="K77" s="98">
        <v>248.92000000000004</v>
      </c>
      <c r="L77" s="98">
        <v>320.03999999999996</v>
      </c>
      <c r="M77" s="98">
        <v>53.339999999999989</v>
      </c>
      <c r="N77" s="174">
        <f t="shared" si="6"/>
        <v>1831.34</v>
      </c>
      <c r="O77" s="144">
        <f t="shared" si="5"/>
        <v>72</v>
      </c>
      <c r="P77" s="13"/>
    </row>
    <row r="78" spans="1:16" ht="14.25" x14ac:dyDescent="0.2">
      <c r="A78" s="152">
        <v>1985</v>
      </c>
      <c r="B78" s="98">
        <v>96.52</v>
      </c>
      <c r="C78" s="98">
        <v>40.64</v>
      </c>
      <c r="D78" s="98">
        <v>5.08</v>
      </c>
      <c r="E78" s="98">
        <v>5.08</v>
      </c>
      <c r="F78" s="98">
        <v>238.76000000000002</v>
      </c>
      <c r="G78" s="98">
        <v>294.63999999999993</v>
      </c>
      <c r="H78" s="98">
        <v>160.02000000000001</v>
      </c>
      <c r="I78" s="98">
        <v>205.73999999999998</v>
      </c>
      <c r="J78" s="98">
        <v>226.05999999999997</v>
      </c>
      <c r="K78" s="98">
        <v>185.42000000000002</v>
      </c>
      <c r="L78" s="98">
        <v>228.59999999999994</v>
      </c>
      <c r="M78" s="98">
        <v>327.66000000000014</v>
      </c>
      <c r="N78" s="174">
        <f t="shared" si="6"/>
        <v>2014.22</v>
      </c>
      <c r="O78" s="144">
        <f t="shared" si="5"/>
        <v>52</v>
      </c>
      <c r="P78" s="13"/>
    </row>
    <row r="79" spans="1:16" ht="14.25" x14ac:dyDescent="0.2">
      <c r="A79" s="152">
        <v>1986</v>
      </c>
      <c r="B79" s="98">
        <v>27.939999999999998</v>
      </c>
      <c r="C79" s="98">
        <v>10.16</v>
      </c>
      <c r="D79" s="98">
        <v>10.16</v>
      </c>
      <c r="E79" s="98">
        <v>284.48</v>
      </c>
      <c r="F79" s="98">
        <v>180.33999999999997</v>
      </c>
      <c r="G79" s="98">
        <v>175.26000000000002</v>
      </c>
      <c r="H79" s="98">
        <v>177.79999999999998</v>
      </c>
      <c r="I79" s="98">
        <v>157.48000000000002</v>
      </c>
      <c r="J79" s="98">
        <v>274.32000000000005</v>
      </c>
      <c r="K79" s="98">
        <v>335.28000000000003</v>
      </c>
      <c r="L79" s="98">
        <v>149.86000000000007</v>
      </c>
      <c r="M79" s="98">
        <v>73.660000000000011</v>
      </c>
      <c r="N79" s="174">
        <f t="shared" si="6"/>
        <v>1856.7400000000002</v>
      </c>
      <c r="O79" s="144">
        <f t="shared" si="5"/>
        <v>69</v>
      </c>
      <c r="P79" s="13"/>
    </row>
    <row r="80" spans="1:16" ht="14.25" x14ac:dyDescent="0.2">
      <c r="A80" s="152">
        <v>1987</v>
      </c>
      <c r="B80" s="98">
        <v>33.019999999999996</v>
      </c>
      <c r="C80" s="98">
        <v>50.8</v>
      </c>
      <c r="D80" s="98">
        <v>0</v>
      </c>
      <c r="E80" s="98">
        <v>175.26000000000002</v>
      </c>
      <c r="F80" s="98">
        <v>406.40000000000003</v>
      </c>
      <c r="G80" s="98">
        <v>129.54000000000002</v>
      </c>
      <c r="H80" s="98">
        <v>218.44000000000005</v>
      </c>
      <c r="I80" s="98">
        <v>266.70000000000005</v>
      </c>
      <c r="J80" s="98">
        <v>314.95999999999998</v>
      </c>
      <c r="K80" s="98">
        <v>378.46000000000009</v>
      </c>
      <c r="L80" s="98">
        <v>182.88</v>
      </c>
      <c r="M80" s="98">
        <v>121.92000000000003</v>
      </c>
      <c r="N80" s="174">
        <f t="shared" si="6"/>
        <v>2278.38</v>
      </c>
      <c r="O80" s="144">
        <f t="shared" si="5"/>
        <v>35</v>
      </c>
      <c r="P80" s="13"/>
    </row>
    <row r="81" spans="1:16" ht="14.25" x14ac:dyDescent="0.2">
      <c r="A81" s="152">
        <v>1988</v>
      </c>
      <c r="B81" s="98">
        <v>7.62</v>
      </c>
      <c r="C81" s="98">
        <v>25.4</v>
      </c>
      <c r="D81" s="98">
        <v>2.54</v>
      </c>
      <c r="E81" s="98">
        <v>63.499999999999993</v>
      </c>
      <c r="F81" s="98">
        <v>203.19999999999996</v>
      </c>
      <c r="G81" s="98">
        <v>370.84000000000003</v>
      </c>
      <c r="H81" s="98">
        <v>165.09999999999997</v>
      </c>
      <c r="I81" s="98">
        <v>317.50000000000006</v>
      </c>
      <c r="J81" s="98">
        <v>411.48</v>
      </c>
      <c r="K81" s="98">
        <v>210.82</v>
      </c>
      <c r="L81" s="98">
        <v>320.03999999999996</v>
      </c>
      <c r="M81" s="98">
        <v>114.30000000000001</v>
      </c>
      <c r="N81" s="174">
        <f t="shared" si="6"/>
        <v>2212.34</v>
      </c>
      <c r="O81" s="144">
        <f t="shared" si="5"/>
        <v>37</v>
      </c>
      <c r="P81" s="13"/>
    </row>
    <row r="82" spans="1:16" ht="14.25" x14ac:dyDescent="0.2">
      <c r="A82" s="152">
        <v>1989</v>
      </c>
      <c r="B82" s="98">
        <v>7.62</v>
      </c>
      <c r="C82" s="98">
        <v>0</v>
      </c>
      <c r="D82" s="98">
        <v>2.54</v>
      </c>
      <c r="E82" s="98">
        <v>15.24</v>
      </c>
      <c r="F82" s="98">
        <v>109.22000000000001</v>
      </c>
      <c r="G82" s="98">
        <v>116.84000000000003</v>
      </c>
      <c r="H82" s="98">
        <v>119.38000000000001</v>
      </c>
      <c r="I82" s="98">
        <v>213.35999999999996</v>
      </c>
      <c r="J82" s="98">
        <v>302.26</v>
      </c>
      <c r="K82" s="98">
        <v>378.46000000000004</v>
      </c>
      <c r="L82" s="98">
        <v>355.6</v>
      </c>
      <c r="M82" s="98">
        <v>111.76</v>
      </c>
      <c r="N82" s="174">
        <f t="shared" si="6"/>
        <v>1732.28</v>
      </c>
      <c r="O82" s="144">
        <f t="shared" si="5"/>
        <v>78</v>
      </c>
      <c r="P82" s="13"/>
    </row>
    <row r="83" spans="1:16" ht="14.25" x14ac:dyDescent="0.2">
      <c r="A83" s="152">
        <v>1990</v>
      </c>
      <c r="B83" s="98">
        <v>12.7</v>
      </c>
      <c r="C83" s="98">
        <v>2.54</v>
      </c>
      <c r="D83" s="98">
        <v>35.559999999999995</v>
      </c>
      <c r="E83" s="98">
        <v>71.12</v>
      </c>
      <c r="F83" s="98">
        <v>279.39999999999998</v>
      </c>
      <c r="G83" s="98">
        <v>144.78</v>
      </c>
      <c r="H83" s="98">
        <v>248.92000000000002</v>
      </c>
      <c r="I83" s="98">
        <v>152.39999999999998</v>
      </c>
      <c r="J83" s="98">
        <v>279.40000000000003</v>
      </c>
      <c r="K83" s="98">
        <v>406.40000000000003</v>
      </c>
      <c r="L83" s="98">
        <v>213.35999999999999</v>
      </c>
      <c r="M83" s="98">
        <v>256.53999999999996</v>
      </c>
      <c r="N83" s="174">
        <f t="shared" si="6"/>
        <v>2103.12</v>
      </c>
      <c r="O83" s="144">
        <f t="shared" si="5"/>
        <v>47</v>
      </c>
      <c r="P83" s="13"/>
    </row>
    <row r="84" spans="1:16" ht="14.25" x14ac:dyDescent="0.2">
      <c r="A84" s="152">
        <v>1991</v>
      </c>
      <c r="B84" s="98">
        <v>35.56</v>
      </c>
      <c r="C84" s="98">
        <v>17.779999999999998</v>
      </c>
      <c r="D84" s="98">
        <v>121.92</v>
      </c>
      <c r="E84" s="98">
        <v>48.26</v>
      </c>
      <c r="F84" s="98">
        <v>477.52000000000004</v>
      </c>
      <c r="G84" s="98">
        <v>170.18</v>
      </c>
      <c r="H84" s="98">
        <v>226.06</v>
      </c>
      <c r="I84" s="98">
        <v>116.84</v>
      </c>
      <c r="J84" s="98">
        <v>330.2</v>
      </c>
      <c r="K84" s="98">
        <v>332.74000000000007</v>
      </c>
      <c r="L84" s="98">
        <v>345.44</v>
      </c>
      <c r="M84" s="98">
        <v>71.120000000000019</v>
      </c>
      <c r="N84" s="174">
        <f t="shared" si="6"/>
        <v>2293.62</v>
      </c>
      <c r="O84" s="144">
        <f t="shared" si="5"/>
        <v>32</v>
      </c>
      <c r="P84" s="13"/>
    </row>
    <row r="85" spans="1:16" ht="14.25" x14ac:dyDescent="0.2">
      <c r="A85" s="152">
        <v>1992</v>
      </c>
      <c r="B85" s="98">
        <v>10.16</v>
      </c>
      <c r="C85" s="98">
        <v>22.86</v>
      </c>
      <c r="D85" s="98">
        <v>5.08</v>
      </c>
      <c r="E85" s="98">
        <v>162.56</v>
      </c>
      <c r="F85" s="98">
        <v>160.01999999999995</v>
      </c>
      <c r="G85" s="98">
        <v>254.00000000000003</v>
      </c>
      <c r="H85" s="98">
        <v>243.84000000000003</v>
      </c>
      <c r="I85" s="98">
        <v>236.22</v>
      </c>
      <c r="J85" s="98">
        <v>264.16000000000003</v>
      </c>
      <c r="K85" s="98">
        <v>203.2</v>
      </c>
      <c r="L85" s="98">
        <v>297.18</v>
      </c>
      <c r="M85" s="98">
        <v>157.47999999999999</v>
      </c>
      <c r="N85" s="174">
        <f t="shared" si="6"/>
        <v>2016.7600000000002</v>
      </c>
      <c r="O85" s="144">
        <f t="shared" si="5"/>
        <v>51</v>
      </c>
      <c r="P85" s="13"/>
    </row>
    <row r="86" spans="1:16" ht="14.25" x14ac:dyDescent="0.2">
      <c r="A86" s="152">
        <v>1993</v>
      </c>
      <c r="B86" s="98">
        <v>66.039999999999992</v>
      </c>
      <c r="C86" s="98">
        <v>5.08</v>
      </c>
      <c r="D86" s="98">
        <v>78.740000000000009</v>
      </c>
      <c r="E86" s="98">
        <v>182.88</v>
      </c>
      <c r="F86" s="98">
        <v>205.74000000000004</v>
      </c>
      <c r="G86" s="98">
        <v>276.86000000000007</v>
      </c>
      <c r="H86" s="98">
        <v>129.54000000000002</v>
      </c>
      <c r="I86" s="98">
        <v>200.66</v>
      </c>
      <c r="J86" s="98">
        <v>360.68000000000006</v>
      </c>
      <c r="K86" s="98">
        <v>363.22</v>
      </c>
      <c r="L86" s="98">
        <v>264.16000000000003</v>
      </c>
      <c r="M86" s="98">
        <v>144.78</v>
      </c>
      <c r="N86" s="174">
        <f t="shared" si="6"/>
        <v>2278.3800000000006</v>
      </c>
      <c r="O86" s="144">
        <f t="shared" si="5"/>
        <v>34</v>
      </c>
      <c r="P86" s="13"/>
    </row>
    <row r="87" spans="1:16" ht="14.25" x14ac:dyDescent="0.2">
      <c r="A87" s="152">
        <v>1994</v>
      </c>
      <c r="B87" s="98">
        <v>60.96</v>
      </c>
      <c r="C87" s="98">
        <v>15.239999999999998</v>
      </c>
      <c r="D87" s="98">
        <v>48.259999999999991</v>
      </c>
      <c r="E87" s="98">
        <v>76.2</v>
      </c>
      <c r="F87" s="98">
        <v>307.34000000000003</v>
      </c>
      <c r="G87" s="98">
        <v>195.58</v>
      </c>
      <c r="H87" s="98">
        <v>101.60000000000001</v>
      </c>
      <c r="I87" s="98">
        <v>187.96</v>
      </c>
      <c r="J87" s="98">
        <v>215.9</v>
      </c>
      <c r="K87" s="98">
        <v>152.39999999999998</v>
      </c>
      <c r="L87" s="98">
        <v>340.36</v>
      </c>
      <c r="M87" s="98">
        <v>55.88</v>
      </c>
      <c r="N87" s="174">
        <f t="shared" si="6"/>
        <v>1757.6800000000003</v>
      </c>
      <c r="O87" s="144">
        <f t="shared" si="5"/>
        <v>76</v>
      </c>
      <c r="P87" s="13"/>
    </row>
    <row r="88" spans="1:16" ht="14.25" x14ac:dyDescent="0.2">
      <c r="A88" s="152">
        <v>1995</v>
      </c>
      <c r="B88" s="98">
        <v>152.39999999999998</v>
      </c>
      <c r="C88" s="98">
        <v>2.54</v>
      </c>
      <c r="D88" s="98">
        <v>27.939999999999998</v>
      </c>
      <c r="E88" s="98">
        <v>88.9</v>
      </c>
      <c r="F88" s="98">
        <v>195.57999999999996</v>
      </c>
      <c r="G88" s="98">
        <v>304.8</v>
      </c>
      <c r="H88" s="98">
        <v>347.98</v>
      </c>
      <c r="I88" s="98">
        <v>134.62</v>
      </c>
      <c r="J88" s="98">
        <v>172.72000000000003</v>
      </c>
      <c r="K88" s="98">
        <v>231.14000000000007</v>
      </c>
      <c r="L88" s="98">
        <v>299.72000000000003</v>
      </c>
      <c r="M88" s="98">
        <v>187.96</v>
      </c>
      <c r="N88" s="174">
        <f t="shared" si="6"/>
        <v>2146.2999999999997</v>
      </c>
      <c r="O88" s="144">
        <f t="shared" si="5"/>
        <v>44</v>
      </c>
      <c r="P88" s="13"/>
    </row>
    <row r="89" spans="1:16" ht="14.25" x14ac:dyDescent="0.2">
      <c r="A89" s="152">
        <v>1996</v>
      </c>
      <c r="B89" s="98">
        <v>370.84</v>
      </c>
      <c r="C89" s="98">
        <v>142.23999999999998</v>
      </c>
      <c r="D89" s="98">
        <v>68.58</v>
      </c>
      <c r="E89" s="98">
        <v>88.9</v>
      </c>
      <c r="F89" s="98">
        <v>452.12</v>
      </c>
      <c r="G89" s="98">
        <v>210.82000000000002</v>
      </c>
      <c r="H89" s="98">
        <v>175.26000000000002</v>
      </c>
      <c r="I89" s="98">
        <v>195.57999999999998</v>
      </c>
      <c r="J89" s="98">
        <v>281.94000000000005</v>
      </c>
      <c r="K89" s="98">
        <v>182.88</v>
      </c>
      <c r="L89" s="98">
        <v>246.38</v>
      </c>
      <c r="M89" s="98">
        <v>119.38</v>
      </c>
      <c r="N89" s="174">
        <f t="shared" si="6"/>
        <v>2534.92</v>
      </c>
      <c r="O89" s="144">
        <f t="shared" si="5"/>
        <v>22</v>
      </c>
      <c r="P89" s="13"/>
    </row>
    <row r="90" spans="1:16" ht="14.25" x14ac:dyDescent="0.2">
      <c r="A90" s="152">
        <v>1997</v>
      </c>
      <c r="B90" s="98">
        <v>20.32</v>
      </c>
      <c r="C90" s="98">
        <v>33.020000000000003</v>
      </c>
      <c r="D90" s="98">
        <v>0</v>
      </c>
      <c r="E90" s="98">
        <v>33.020000000000003</v>
      </c>
      <c r="F90" s="98">
        <v>142.24</v>
      </c>
      <c r="G90" s="98">
        <v>127</v>
      </c>
      <c r="H90" s="98">
        <v>157.48000000000002</v>
      </c>
      <c r="I90" s="98">
        <v>190.50000000000003</v>
      </c>
      <c r="J90" s="98">
        <v>137.16</v>
      </c>
      <c r="K90" s="98">
        <v>121.92000000000003</v>
      </c>
      <c r="L90" s="98">
        <v>86.36</v>
      </c>
      <c r="M90" s="98">
        <v>12.7</v>
      </c>
      <c r="N90" s="174">
        <f t="shared" si="6"/>
        <v>1061.72</v>
      </c>
      <c r="O90" s="144">
        <f t="shared" si="5"/>
        <v>83</v>
      </c>
      <c r="P90" s="13"/>
    </row>
    <row r="91" spans="1:16" ht="14.25" x14ac:dyDescent="0.2">
      <c r="A91" s="152">
        <v>1998</v>
      </c>
      <c r="B91" s="98">
        <v>7.62</v>
      </c>
      <c r="C91" s="98">
        <v>22.86</v>
      </c>
      <c r="D91" s="98">
        <v>22.86</v>
      </c>
      <c r="E91" s="98">
        <v>218.44</v>
      </c>
      <c r="F91" s="98">
        <v>353.06000000000006</v>
      </c>
      <c r="G91" s="98">
        <v>269.23999999999995</v>
      </c>
      <c r="H91" s="98">
        <v>264.15999999999997</v>
      </c>
      <c r="I91" s="98">
        <v>289.55999999999995</v>
      </c>
      <c r="J91" s="98">
        <v>160.02000000000007</v>
      </c>
      <c r="K91" s="98">
        <v>477.5200000000001</v>
      </c>
      <c r="L91" s="98">
        <v>139.70000000000002</v>
      </c>
      <c r="M91" s="98">
        <v>398.78000000000014</v>
      </c>
      <c r="N91" s="174">
        <f t="shared" si="6"/>
        <v>2623.8199999999997</v>
      </c>
      <c r="O91" s="144">
        <f t="shared" si="5"/>
        <v>10</v>
      </c>
      <c r="P91" s="13"/>
    </row>
    <row r="92" spans="1:16" ht="14.25" x14ac:dyDescent="0.2">
      <c r="A92" s="152">
        <v>1999</v>
      </c>
      <c r="B92" s="98">
        <v>78.740000000000009</v>
      </c>
      <c r="C92" s="98">
        <v>40.639999999999993</v>
      </c>
      <c r="D92" s="98">
        <v>93.98</v>
      </c>
      <c r="E92" s="98">
        <v>71.120000000000019</v>
      </c>
      <c r="F92" s="98">
        <v>167.64000000000001</v>
      </c>
      <c r="G92" s="98">
        <v>345.43999999999994</v>
      </c>
      <c r="H92" s="98">
        <v>185.42</v>
      </c>
      <c r="I92" s="98">
        <v>401.31999999999994</v>
      </c>
      <c r="J92" s="98">
        <v>386.08000000000004</v>
      </c>
      <c r="K92" s="98">
        <v>256.54000000000002</v>
      </c>
      <c r="L92" s="98">
        <v>411.48</v>
      </c>
      <c r="M92" s="98">
        <v>406.4</v>
      </c>
      <c r="N92" s="174">
        <f t="shared" si="6"/>
        <v>2844.7999999999997</v>
      </c>
      <c r="O92" s="144">
        <f t="shared" si="5"/>
        <v>5</v>
      </c>
      <c r="P92" s="13"/>
    </row>
    <row r="93" spans="1:16" ht="14.25" x14ac:dyDescent="0.2">
      <c r="A93" s="152">
        <v>2000</v>
      </c>
      <c r="B93" s="98">
        <v>99.059999999999988</v>
      </c>
      <c r="C93" s="98">
        <v>20.32</v>
      </c>
      <c r="D93" s="98">
        <v>2.54</v>
      </c>
      <c r="E93" s="98">
        <v>60.959999999999994</v>
      </c>
      <c r="F93" s="98">
        <v>215.9</v>
      </c>
      <c r="G93" s="98">
        <v>495.3</v>
      </c>
      <c r="H93" s="98">
        <v>198.11999999999998</v>
      </c>
      <c r="I93" s="98">
        <v>205.73999999999998</v>
      </c>
      <c r="J93" s="98">
        <v>129.54</v>
      </c>
      <c r="K93" s="98">
        <v>375.91999999999996</v>
      </c>
      <c r="L93" s="98">
        <v>203.2</v>
      </c>
      <c r="M93" s="98">
        <v>538.48</v>
      </c>
      <c r="N93" s="174">
        <f t="shared" si="6"/>
        <v>2545.08</v>
      </c>
      <c r="O93" s="144">
        <f t="shared" si="5"/>
        <v>20</v>
      </c>
      <c r="P93" s="13"/>
    </row>
    <row r="94" spans="1:16" ht="14.25" x14ac:dyDescent="0.2">
      <c r="A94" s="152">
        <v>2001</v>
      </c>
      <c r="B94" s="98">
        <v>50.8</v>
      </c>
      <c r="C94" s="98">
        <v>0</v>
      </c>
      <c r="D94" s="98">
        <v>81.28</v>
      </c>
      <c r="E94" s="98">
        <v>27.939999999999998</v>
      </c>
      <c r="F94" s="98">
        <v>114.30000000000001</v>
      </c>
      <c r="G94" s="98">
        <v>177.8</v>
      </c>
      <c r="H94" s="98">
        <v>144.78</v>
      </c>
      <c r="I94" s="98">
        <v>205.73999999999998</v>
      </c>
      <c r="J94" s="98">
        <v>236.22000000000006</v>
      </c>
      <c r="K94" s="98">
        <v>251.45999999999998</v>
      </c>
      <c r="L94" s="98">
        <v>266.70000000000005</v>
      </c>
      <c r="M94" s="98">
        <v>231.14000000000001</v>
      </c>
      <c r="N94" s="174">
        <f t="shared" si="6"/>
        <v>1788.1600000000003</v>
      </c>
      <c r="O94" s="144">
        <f t="shared" si="5"/>
        <v>75</v>
      </c>
    </row>
    <row r="95" spans="1:16" ht="14.25" x14ac:dyDescent="0.2">
      <c r="A95" s="152">
        <v>2002</v>
      </c>
      <c r="B95" s="98">
        <v>218.44</v>
      </c>
      <c r="C95" s="98">
        <v>5.08</v>
      </c>
      <c r="D95" s="98">
        <v>27.939999999999998</v>
      </c>
      <c r="E95" s="98">
        <v>134.62</v>
      </c>
      <c r="F95" s="98">
        <v>187.95999999999998</v>
      </c>
      <c r="G95" s="98">
        <v>139.70000000000002</v>
      </c>
      <c r="H95" s="98">
        <v>210.82000000000002</v>
      </c>
      <c r="I95" s="98">
        <v>208.28000000000003</v>
      </c>
      <c r="J95" s="98">
        <v>180.34000000000003</v>
      </c>
      <c r="K95" s="98">
        <v>147.32</v>
      </c>
      <c r="L95" s="98">
        <v>624.8399999999998</v>
      </c>
      <c r="M95" s="98">
        <v>68.580000000000013</v>
      </c>
      <c r="N95" s="174">
        <f t="shared" si="6"/>
        <v>2153.92</v>
      </c>
      <c r="O95" s="144">
        <f t="shared" si="5"/>
        <v>43</v>
      </c>
    </row>
    <row r="96" spans="1:16" ht="14.25" x14ac:dyDescent="0.2">
      <c r="A96" s="152">
        <v>2003</v>
      </c>
      <c r="B96" s="98">
        <v>25.4</v>
      </c>
      <c r="C96" s="98">
        <v>10.16</v>
      </c>
      <c r="D96" s="98">
        <v>5.08</v>
      </c>
      <c r="E96" s="98">
        <v>109.22000000000001</v>
      </c>
      <c r="F96" s="98">
        <v>266.7</v>
      </c>
      <c r="G96" s="98">
        <v>251.46</v>
      </c>
      <c r="H96" s="98">
        <v>238.76</v>
      </c>
      <c r="I96" s="98">
        <v>233.68</v>
      </c>
      <c r="J96" s="98">
        <v>281.94000000000005</v>
      </c>
      <c r="K96" s="98">
        <v>429.26</v>
      </c>
      <c r="L96" s="98">
        <v>398.78000000000003</v>
      </c>
      <c r="M96" s="98">
        <v>355.60000000000019</v>
      </c>
      <c r="N96" s="174">
        <f t="shared" si="6"/>
        <v>2606.0400000000004</v>
      </c>
      <c r="O96" s="144">
        <f t="shared" si="5"/>
        <v>13</v>
      </c>
    </row>
    <row r="97" spans="1:15" ht="14.25" x14ac:dyDescent="0.2">
      <c r="A97" s="152">
        <v>2004</v>
      </c>
      <c r="B97" s="98">
        <v>50.8</v>
      </c>
      <c r="C97" s="98">
        <v>10.16</v>
      </c>
      <c r="D97" s="98">
        <v>35.559999999999995</v>
      </c>
      <c r="E97" s="98">
        <v>119.38000000000002</v>
      </c>
      <c r="F97" s="98">
        <v>505.46000000000015</v>
      </c>
      <c r="G97" s="98">
        <v>195.57999999999998</v>
      </c>
      <c r="H97" s="98">
        <v>193.04</v>
      </c>
      <c r="I97" s="98">
        <v>309.88000000000005</v>
      </c>
      <c r="J97" s="98">
        <v>165.10000000000002</v>
      </c>
      <c r="K97" s="98">
        <v>264.15999999999997</v>
      </c>
      <c r="L97" s="98">
        <v>264.16000000000003</v>
      </c>
      <c r="M97" s="98">
        <v>121.92</v>
      </c>
      <c r="N97" s="174">
        <f t="shared" si="6"/>
        <v>2235.1999999999998</v>
      </c>
      <c r="O97" s="144">
        <f t="shared" si="5"/>
        <v>36</v>
      </c>
    </row>
    <row r="98" spans="1:15" ht="14.25" x14ac:dyDescent="0.2">
      <c r="A98" s="152">
        <v>2005</v>
      </c>
      <c r="B98" s="98">
        <v>116.84000000000002</v>
      </c>
      <c r="C98" s="98">
        <v>17.779999999999998</v>
      </c>
      <c r="D98" s="98">
        <v>25.4</v>
      </c>
      <c r="E98" s="98">
        <v>213.36</v>
      </c>
      <c r="F98" s="98">
        <v>259.08</v>
      </c>
      <c r="G98" s="98">
        <v>147.32</v>
      </c>
      <c r="H98" s="98">
        <v>274.32</v>
      </c>
      <c r="I98" s="98">
        <v>383.53999999999996</v>
      </c>
      <c r="J98" s="98">
        <v>358.14</v>
      </c>
      <c r="K98" s="98">
        <v>312.42</v>
      </c>
      <c r="L98" s="98">
        <v>350.52000000000004</v>
      </c>
      <c r="M98" s="98">
        <v>167.64</v>
      </c>
      <c r="N98" s="174">
        <f t="shared" si="6"/>
        <v>2626.3599999999997</v>
      </c>
      <c r="O98" s="144">
        <f t="shared" si="5"/>
        <v>9</v>
      </c>
    </row>
    <row r="99" spans="1:15" ht="14.25" x14ac:dyDescent="0.2">
      <c r="A99" s="152">
        <v>2006</v>
      </c>
      <c r="B99" s="98">
        <v>38.099999999999994</v>
      </c>
      <c r="C99" s="98">
        <v>33.019999999999996</v>
      </c>
      <c r="D99" s="98">
        <v>58.42</v>
      </c>
      <c r="E99" s="98">
        <v>91.44</v>
      </c>
      <c r="F99" s="98">
        <v>294.63999999999993</v>
      </c>
      <c r="G99" s="98">
        <v>101.60000000000001</v>
      </c>
      <c r="H99" s="98">
        <v>203.2</v>
      </c>
      <c r="I99" s="98">
        <v>218.44000000000003</v>
      </c>
      <c r="J99" s="98">
        <v>139.69999999999999</v>
      </c>
      <c r="K99" s="98">
        <v>205.74000000000004</v>
      </c>
      <c r="L99" s="98">
        <v>391.16</v>
      </c>
      <c r="M99" s="98">
        <v>147.32000000000002</v>
      </c>
      <c r="N99" s="174">
        <f t="shared" si="6"/>
        <v>1922.78</v>
      </c>
      <c r="O99" s="144">
        <f t="shared" si="5"/>
        <v>62</v>
      </c>
    </row>
    <row r="100" spans="1:15" ht="14.25" x14ac:dyDescent="0.2">
      <c r="A100" s="152">
        <v>2007</v>
      </c>
      <c r="B100" s="98">
        <v>7.62</v>
      </c>
      <c r="C100" s="98">
        <v>30.479999999999997</v>
      </c>
      <c r="D100" s="98">
        <v>30.480000000000004</v>
      </c>
      <c r="E100" s="98">
        <v>163</v>
      </c>
      <c r="F100" s="98">
        <v>534</v>
      </c>
      <c r="G100" s="98">
        <v>183</v>
      </c>
      <c r="H100" s="98">
        <v>106</v>
      </c>
      <c r="I100" s="98">
        <v>153</v>
      </c>
      <c r="J100" s="98">
        <v>330</v>
      </c>
      <c r="K100" s="98">
        <v>325</v>
      </c>
      <c r="L100" s="98">
        <v>518</v>
      </c>
      <c r="M100" s="98">
        <v>95</v>
      </c>
      <c r="N100" s="174">
        <f t="shared" si="6"/>
        <v>2475.58</v>
      </c>
      <c r="O100" s="144">
        <f t="shared" si="5"/>
        <v>24</v>
      </c>
    </row>
    <row r="101" spans="1:15" ht="14.25" x14ac:dyDescent="0.2">
      <c r="A101" s="152">
        <v>2008</v>
      </c>
      <c r="B101" s="98">
        <v>137</v>
      </c>
      <c r="C101" s="98">
        <v>49</v>
      </c>
      <c r="D101" s="98">
        <v>17</v>
      </c>
      <c r="E101" s="98">
        <v>41</v>
      </c>
      <c r="F101" s="98">
        <v>211</v>
      </c>
      <c r="G101" s="98">
        <v>136</v>
      </c>
      <c r="H101" s="98">
        <v>315</v>
      </c>
      <c r="I101" s="98">
        <v>154</v>
      </c>
      <c r="J101" s="98">
        <v>152</v>
      </c>
      <c r="K101" s="98">
        <v>258</v>
      </c>
      <c r="L101" s="98">
        <v>408</v>
      </c>
      <c r="M101" s="98">
        <v>70</v>
      </c>
      <c r="N101" s="174">
        <f t="shared" si="6"/>
        <v>1948</v>
      </c>
      <c r="O101" s="144">
        <f t="shared" si="5"/>
        <v>59</v>
      </c>
    </row>
    <row r="102" spans="1:15" ht="14.25" x14ac:dyDescent="0.2">
      <c r="A102" s="152">
        <v>2009</v>
      </c>
      <c r="B102" s="98">
        <v>72</v>
      </c>
      <c r="C102" s="98">
        <v>25</v>
      </c>
      <c r="D102" s="98">
        <v>27</v>
      </c>
      <c r="E102" s="98">
        <v>78</v>
      </c>
      <c r="F102" s="98">
        <v>122</v>
      </c>
      <c r="G102" s="98">
        <v>73</v>
      </c>
      <c r="H102" s="98">
        <v>170</v>
      </c>
      <c r="I102" s="98">
        <v>208</v>
      </c>
      <c r="J102" s="98">
        <v>160</v>
      </c>
      <c r="K102" s="98">
        <v>265</v>
      </c>
      <c r="L102" s="98">
        <v>532</v>
      </c>
      <c r="M102" s="98">
        <v>99</v>
      </c>
      <c r="N102" s="174">
        <f t="shared" si="6"/>
        <v>1831</v>
      </c>
      <c r="O102" s="144">
        <f t="shared" si="5"/>
        <v>73</v>
      </c>
    </row>
    <row r="103" spans="1:15" ht="14.25" x14ac:dyDescent="0.2">
      <c r="A103" s="152">
        <v>2010</v>
      </c>
      <c r="B103" s="98">
        <v>18</v>
      </c>
      <c r="C103" s="98">
        <v>20</v>
      </c>
      <c r="D103" s="98">
        <v>59</v>
      </c>
      <c r="E103" s="98">
        <v>60</v>
      </c>
      <c r="F103" s="98">
        <v>170</v>
      </c>
      <c r="G103" s="98">
        <v>363</v>
      </c>
      <c r="H103" s="98">
        <v>245</v>
      </c>
      <c r="I103" s="98">
        <v>465</v>
      </c>
      <c r="J103" s="98">
        <v>312</v>
      </c>
      <c r="K103" s="98">
        <v>277</v>
      </c>
      <c r="L103" s="98">
        <v>484</v>
      </c>
      <c r="M103" s="98">
        <v>868</v>
      </c>
      <c r="N103" s="174">
        <f t="shared" si="6"/>
        <v>3341</v>
      </c>
      <c r="O103" s="144">
        <f t="shared" si="5"/>
        <v>1</v>
      </c>
    </row>
    <row r="104" spans="1:15" ht="14.25" x14ac:dyDescent="0.2">
      <c r="A104" s="152">
        <v>2011</v>
      </c>
      <c r="B104" s="98">
        <v>86</v>
      </c>
      <c r="C104" s="98">
        <v>94</v>
      </c>
      <c r="D104" s="98">
        <v>61</v>
      </c>
      <c r="E104" s="98">
        <v>67</v>
      </c>
      <c r="F104" s="98">
        <v>288</v>
      </c>
      <c r="G104" s="98">
        <v>380</v>
      </c>
      <c r="H104" s="98">
        <v>422</v>
      </c>
      <c r="I104" s="98">
        <v>129</v>
      </c>
      <c r="J104" s="98">
        <v>226</v>
      </c>
      <c r="K104" s="98">
        <v>217</v>
      </c>
      <c r="L104" s="98">
        <v>634</v>
      </c>
      <c r="M104" s="98">
        <v>594</v>
      </c>
      <c r="N104" s="174">
        <f t="shared" si="6"/>
        <v>3198</v>
      </c>
      <c r="O104" s="144">
        <f t="shared" si="5"/>
        <v>3</v>
      </c>
    </row>
    <row r="105" spans="1:15" ht="14.25" x14ac:dyDescent="0.2">
      <c r="A105" s="152">
        <v>2012</v>
      </c>
      <c r="B105" s="98">
        <v>8</v>
      </c>
      <c r="C105" s="98">
        <v>4</v>
      </c>
      <c r="D105" s="98">
        <v>80</v>
      </c>
      <c r="E105" s="98">
        <v>203</v>
      </c>
      <c r="F105" s="98">
        <v>523</v>
      </c>
      <c r="G105" s="98">
        <v>145</v>
      </c>
      <c r="H105" s="98">
        <v>196</v>
      </c>
      <c r="I105" s="98">
        <v>132</v>
      </c>
      <c r="J105" s="98">
        <v>175</v>
      </c>
      <c r="K105" s="98">
        <v>241</v>
      </c>
      <c r="L105" s="98">
        <v>1143</v>
      </c>
      <c r="M105" s="98">
        <v>428</v>
      </c>
      <c r="N105" s="174">
        <f t="shared" si="6"/>
        <v>3278</v>
      </c>
      <c r="O105" s="144">
        <f t="shared" si="5"/>
        <v>2</v>
      </c>
    </row>
    <row r="106" spans="1:15" ht="14.25" x14ac:dyDescent="0.2">
      <c r="A106" s="152">
        <v>2013</v>
      </c>
      <c r="B106" s="98">
        <v>2</v>
      </c>
      <c r="C106" s="98">
        <v>31</v>
      </c>
      <c r="D106" s="98">
        <v>48</v>
      </c>
      <c r="E106" s="98">
        <v>170</v>
      </c>
      <c r="F106" s="98">
        <v>400</v>
      </c>
      <c r="G106" s="98">
        <v>200</v>
      </c>
      <c r="H106" s="98">
        <v>214</v>
      </c>
      <c r="I106" s="98">
        <v>299</v>
      </c>
      <c r="J106" s="98">
        <v>265</v>
      </c>
      <c r="K106" s="98">
        <v>156</v>
      </c>
      <c r="L106" s="98">
        <v>85</v>
      </c>
      <c r="M106" s="98">
        <v>129</v>
      </c>
      <c r="N106" s="174">
        <f t="shared" si="6"/>
        <v>1999</v>
      </c>
      <c r="O106" s="144">
        <f t="shared" si="5"/>
        <v>56</v>
      </c>
    </row>
    <row r="107" spans="1:15" x14ac:dyDescent="0.2">
      <c r="A107" s="152">
        <v>2014</v>
      </c>
      <c r="B107" s="98">
        <v>13</v>
      </c>
      <c r="C107" s="98">
        <v>11</v>
      </c>
      <c r="D107" s="98">
        <v>25</v>
      </c>
      <c r="E107" s="98">
        <v>136</v>
      </c>
      <c r="F107" s="98">
        <v>153</v>
      </c>
      <c r="G107" s="98">
        <v>240</v>
      </c>
      <c r="H107" s="98" t="s">
        <v>60</v>
      </c>
      <c r="I107" s="98">
        <v>191.66666662299997</v>
      </c>
      <c r="J107" s="98" t="s">
        <v>60</v>
      </c>
      <c r="K107" s="98">
        <v>521</v>
      </c>
      <c r="L107" s="98">
        <v>418</v>
      </c>
      <c r="M107" s="98">
        <v>229</v>
      </c>
      <c r="N107" s="174"/>
    </row>
    <row r="108" spans="1:15" ht="14.25" x14ac:dyDescent="0.2">
      <c r="A108" s="152">
        <v>2015</v>
      </c>
      <c r="B108" s="98">
        <v>36</v>
      </c>
      <c r="C108" s="98">
        <v>19</v>
      </c>
      <c r="D108" s="98">
        <v>3</v>
      </c>
      <c r="E108" s="98">
        <v>33</v>
      </c>
      <c r="F108" s="98">
        <v>82</v>
      </c>
      <c r="G108" s="98">
        <v>233</v>
      </c>
      <c r="H108" s="98">
        <v>86</v>
      </c>
      <c r="I108" s="98">
        <v>264</v>
      </c>
      <c r="J108" s="98">
        <v>272</v>
      </c>
      <c r="K108" s="98">
        <v>271</v>
      </c>
      <c r="L108" s="98">
        <v>183</v>
      </c>
      <c r="M108" s="98">
        <v>72</v>
      </c>
      <c r="N108" s="174">
        <f t="shared" si="6"/>
        <v>1554</v>
      </c>
      <c r="O108" s="144">
        <f>RANK(N108,N$5:N$120,0)</f>
        <v>81</v>
      </c>
    </row>
    <row r="109" spans="1:15" ht="14.25" x14ac:dyDescent="0.2">
      <c r="A109" s="138">
        <v>2016</v>
      </c>
      <c r="B109" s="98">
        <v>18</v>
      </c>
      <c r="C109" s="98">
        <v>6</v>
      </c>
      <c r="D109" s="98">
        <v>0</v>
      </c>
      <c r="E109" s="98">
        <v>64</v>
      </c>
      <c r="F109" s="98">
        <v>255</v>
      </c>
      <c r="G109" s="98">
        <v>219</v>
      </c>
      <c r="H109" s="98">
        <v>296</v>
      </c>
      <c r="I109" s="98">
        <v>49</v>
      </c>
      <c r="J109" s="98">
        <v>243</v>
      </c>
      <c r="K109" s="98">
        <v>195</v>
      </c>
      <c r="L109" s="98">
        <v>720</v>
      </c>
      <c r="M109" s="98">
        <v>133</v>
      </c>
      <c r="N109" s="174">
        <f t="shared" si="6"/>
        <v>2198</v>
      </c>
      <c r="O109" s="144">
        <f>RANK(N109,N$5:N$120,0)</f>
        <v>39</v>
      </c>
    </row>
    <row r="110" spans="1:15" ht="14.25" x14ac:dyDescent="0.2">
      <c r="A110" s="138">
        <v>2017</v>
      </c>
      <c r="B110" s="98">
        <v>10</v>
      </c>
      <c r="C110" s="98">
        <v>8</v>
      </c>
      <c r="D110" s="98">
        <v>43</v>
      </c>
      <c r="E110" s="98">
        <v>82</v>
      </c>
      <c r="F110" s="98">
        <v>491</v>
      </c>
      <c r="G110" s="98">
        <v>87</v>
      </c>
      <c r="H110" s="98">
        <v>86</v>
      </c>
      <c r="I110" s="98">
        <v>269</v>
      </c>
      <c r="J110" s="98">
        <v>150</v>
      </c>
      <c r="K110" s="98">
        <v>159</v>
      </c>
      <c r="L110" s="98">
        <v>195</v>
      </c>
      <c r="M110" s="98">
        <v>257</v>
      </c>
      <c r="N110" s="174">
        <f t="shared" si="6"/>
        <v>1837</v>
      </c>
      <c r="O110" s="144">
        <f>RANK(N110,N$5:N$120,0)</f>
        <v>71</v>
      </c>
    </row>
    <row r="111" spans="1:15" ht="14.25" x14ac:dyDescent="0.2">
      <c r="A111" s="138">
        <v>2018</v>
      </c>
      <c r="B111" s="98">
        <v>417</v>
      </c>
      <c r="C111" s="3">
        <v>0</v>
      </c>
      <c r="D111" s="98">
        <v>53</v>
      </c>
      <c r="E111" s="98">
        <v>92</v>
      </c>
      <c r="F111" s="98">
        <v>153</v>
      </c>
      <c r="G111" s="98">
        <v>236</v>
      </c>
      <c r="H111" s="98">
        <v>245</v>
      </c>
      <c r="I111" s="3">
        <v>170</v>
      </c>
      <c r="J111" s="98">
        <v>281</v>
      </c>
      <c r="K111" s="98">
        <v>230</v>
      </c>
      <c r="L111" s="98">
        <v>208</v>
      </c>
      <c r="M111" s="98">
        <v>21</v>
      </c>
      <c r="N111" s="174">
        <f t="shared" si="6"/>
        <v>2106</v>
      </c>
      <c r="O111" s="144">
        <f>RANK(N111,N$5:N$120,0)</f>
        <v>46</v>
      </c>
    </row>
    <row r="112" spans="1:15" ht="14.25" x14ac:dyDescent="0.2">
      <c r="A112" s="138">
        <v>2019</v>
      </c>
      <c r="B112" s="3">
        <v>13</v>
      </c>
      <c r="C112" s="3">
        <v>2</v>
      </c>
      <c r="D112" s="3">
        <v>9</v>
      </c>
      <c r="E112" s="3">
        <v>136</v>
      </c>
      <c r="F112" s="3">
        <v>168</v>
      </c>
      <c r="G112" s="3">
        <v>147</v>
      </c>
      <c r="H112" s="3">
        <v>196</v>
      </c>
      <c r="I112" s="3">
        <v>184</v>
      </c>
      <c r="J112" s="98">
        <v>247</v>
      </c>
      <c r="K112" s="98">
        <v>128</v>
      </c>
      <c r="L112" s="98">
        <v>199</v>
      </c>
      <c r="M112" s="98">
        <v>247</v>
      </c>
      <c r="N112" s="174">
        <f t="shared" si="6"/>
        <v>1676</v>
      </c>
      <c r="O112" s="144">
        <f>RANK(N112,N$5:N$120,0)</f>
        <v>79</v>
      </c>
    </row>
    <row r="113" spans="1:15" ht="14.25" x14ac:dyDescent="0.2">
      <c r="A113" s="138">
        <v>2020</v>
      </c>
      <c r="B113" s="3">
        <v>53</v>
      </c>
      <c r="C113" s="98">
        <v>18</v>
      </c>
      <c r="D113" s="3">
        <v>2</v>
      </c>
      <c r="E113" s="3">
        <v>85</v>
      </c>
      <c r="F113" s="3">
        <v>259</v>
      </c>
      <c r="G113" s="3">
        <v>258</v>
      </c>
      <c r="H113" s="3">
        <v>265</v>
      </c>
      <c r="I113" s="98"/>
      <c r="J113" s="98">
        <v>228</v>
      </c>
      <c r="K113" s="98">
        <v>311</v>
      </c>
      <c r="L113" s="98">
        <v>230</v>
      </c>
      <c r="M113" s="98">
        <v>217</v>
      </c>
      <c r="N113" s="174"/>
      <c r="O113" s="144"/>
    </row>
    <row r="114" spans="1:15" ht="14.25" x14ac:dyDescent="0.2">
      <c r="A114" s="138">
        <v>2021</v>
      </c>
      <c r="B114" s="3">
        <v>28</v>
      </c>
      <c r="C114" s="3">
        <v>32</v>
      </c>
      <c r="D114" s="3">
        <v>66</v>
      </c>
      <c r="E114" s="3">
        <v>202</v>
      </c>
      <c r="F114" s="3">
        <v>144</v>
      </c>
      <c r="G114" s="3">
        <v>464</v>
      </c>
      <c r="H114" s="3">
        <v>181</v>
      </c>
      <c r="I114" s="3">
        <v>261</v>
      </c>
      <c r="J114" s="3">
        <v>292</v>
      </c>
      <c r="K114" s="3">
        <v>262</v>
      </c>
      <c r="L114" s="3">
        <v>319</v>
      </c>
      <c r="M114" s="3">
        <v>83</v>
      </c>
      <c r="N114" s="174">
        <f t="shared" si="6"/>
        <v>2334</v>
      </c>
      <c r="O114" s="144">
        <f>RANK(N114,N$5:N$120,0)</f>
        <v>29</v>
      </c>
    </row>
    <row r="115" spans="1:15" ht="14.25" x14ac:dyDescent="0.2">
      <c r="A115" s="138">
        <v>2022</v>
      </c>
      <c r="B115" s="3">
        <v>30</v>
      </c>
      <c r="C115" s="3">
        <v>57</v>
      </c>
      <c r="D115" s="3">
        <v>245</v>
      </c>
      <c r="E115" s="3">
        <v>166</v>
      </c>
      <c r="F115" s="3">
        <v>208</v>
      </c>
      <c r="G115" s="3">
        <v>334</v>
      </c>
      <c r="H115" s="3">
        <v>258</v>
      </c>
      <c r="I115" s="3">
        <v>377</v>
      </c>
      <c r="J115" s="3">
        <v>178</v>
      </c>
      <c r="K115" s="3">
        <v>205</v>
      </c>
      <c r="L115" s="3">
        <v>328</v>
      </c>
      <c r="M115" s="3">
        <v>55</v>
      </c>
      <c r="N115" s="174">
        <f t="shared" si="6"/>
        <v>2441</v>
      </c>
      <c r="O115" s="144">
        <f t="shared" ref="O115:O116" si="7">RANK(N115,N$5:N$120,0)</f>
        <v>26</v>
      </c>
    </row>
    <row r="116" spans="1:15" ht="14.25" x14ac:dyDescent="0.2">
      <c r="A116" s="138">
        <v>2023</v>
      </c>
      <c r="B116" s="3">
        <v>56</v>
      </c>
      <c r="C116" s="3">
        <v>2</v>
      </c>
      <c r="D116" s="3">
        <v>7</v>
      </c>
      <c r="E116" s="3">
        <v>4</v>
      </c>
      <c r="F116" s="3">
        <v>243</v>
      </c>
      <c r="G116" s="3">
        <v>93</v>
      </c>
      <c r="H116" s="3">
        <v>167</v>
      </c>
      <c r="I116" s="3">
        <v>122</v>
      </c>
      <c r="J116" s="3">
        <v>208</v>
      </c>
      <c r="K116" s="3">
        <v>170</v>
      </c>
      <c r="L116" s="3">
        <v>191</v>
      </c>
      <c r="M116" s="3">
        <v>114</v>
      </c>
      <c r="N116" s="174">
        <f t="shared" si="6"/>
        <v>1377</v>
      </c>
      <c r="O116" s="144">
        <f t="shared" si="7"/>
        <v>82</v>
      </c>
    </row>
    <row r="117" spans="1:15" ht="14.25" x14ac:dyDescent="0.2">
      <c r="A117" s="138">
        <v>2024</v>
      </c>
      <c r="B117" s="3"/>
      <c r="C117" s="98"/>
      <c r="D117" s="3"/>
      <c r="E117" s="3"/>
      <c r="F117" s="3"/>
      <c r="G117" s="3"/>
      <c r="H117" s="3"/>
      <c r="I117" s="98"/>
      <c r="J117" s="98"/>
      <c r="K117" s="98"/>
      <c r="L117" s="98"/>
      <c r="M117" s="98"/>
      <c r="N117" s="174"/>
      <c r="O117" s="144"/>
    </row>
    <row r="118" spans="1:15" ht="14.25" x14ac:dyDescent="0.2">
      <c r="A118" s="138">
        <v>2025</v>
      </c>
      <c r="B118" s="3"/>
      <c r="C118" s="98"/>
      <c r="D118" s="3"/>
      <c r="E118" s="3"/>
      <c r="F118" s="3"/>
      <c r="G118" s="3"/>
      <c r="H118" s="3"/>
      <c r="I118" s="98"/>
      <c r="J118" s="98"/>
      <c r="K118" s="98"/>
      <c r="L118" s="98"/>
      <c r="M118" s="98"/>
      <c r="N118" s="174"/>
      <c r="O118" s="144"/>
    </row>
    <row r="119" spans="1:15" ht="14.25" x14ac:dyDescent="0.2">
      <c r="A119" s="138">
        <v>2026</v>
      </c>
      <c r="B119" s="3"/>
      <c r="C119" s="98"/>
      <c r="D119" s="3"/>
      <c r="E119" s="3"/>
      <c r="F119" s="3"/>
      <c r="G119" s="3"/>
      <c r="H119" s="3"/>
      <c r="I119" s="98"/>
      <c r="J119" s="98"/>
      <c r="K119" s="98"/>
      <c r="L119" s="98"/>
      <c r="M119" s="98"/>
      <c r="N119" s="174"/>
      <c r="O119" s="144"/>
    </row>
    <row r="120" spans="1:15" ht="13.5" thickBot="1" x14ac:dyDescent="0.25">
      <c r="A120" s="146"/>
      <c r="B120" s="98"/>
      <c r="C120" s="98"/>
      <c r="D120" s="98"/>
      <c r="E120" s="98"/>
      <c r="F120" s="98"/>
      <c r="G120" s="98"/>
      <c r="H120" s="98"/>
      <c r="I120" s="98"/>
      <c r="J120" s="98"/>
      <c r="K120" s="98"/>
      <c r="L120" s="98"/>
      <c r="M120" s="98"/>
      <c r="N120" s="175"/>
    </row>
    <row r="121" spans="1:15" x14ac:dyDescent="0.2">
      <c r="A121" s="147" t="s">
        <v>603</v>
      </c>
      <c r="B121" s="105">
        <f>AVERAGE(B5:B120)</f>
        <v>62.951569892473117</v>
      </c>
      <c r="C121" s="105">
        <f>AVERAGE(C5:C120)</f>
        <v>25.643478260869568</v>
      </c>
      <c r="D121" s="105">
        <f t="shared" ref="D121:N121" si="8">AVERAGE(D5:D120)</f>
        <v>31.120717396826084</v>
      </c>
      <c r="E121" s="105">
        <f t="shared" si="8"/>
        <v>97.234369565217364</v>
      </c>
      <c r="F121" s="105">
        <f t="shared" si="8"/>
        <v>254.76636984130445</v>
      </c>
      <c r="G121" s="105">
        <f t="shared" si="8"/>
        <v>225.89968860666664</v>
      </c>
      <c r="H121" s="105">
        <f t="shared" si="8"/>
        <v>208.37076347415731</v>
      </c>
      <c r="I121" s="105">
        <f t="shared" si="8"/>
        <v>232.40358080924719</v>
      </c>
      <c r="J121" s="105">
        <f t="shared" si="8"/>
        <v>240.76333982197801</v>
      </c>
      <c r="K121" s="105">
        <f t="shared" si="8"/>
        <v>298.12697826086952</v>
      </c>
      <c r="L121" s="105">
        <f t="shared" si="8"/>
        <v>331.7430322580646</v>
      </c>
      <c r="M121" s="105">
        <f t="shared" si="8"/>
        <v>191.36480407173906</v>
      </c>
      <c r="N121" s="105">
        <f t="shared" si="8"/>
        <v>2207.3860466687706</v>
      </c>
    </row>
    <row r="122" spans="1:15" x14ac:dyDescent="0.2">
      <c r="A122" s="148" t="s">
        <v>604</v>
      </c>
      <c r="B122" s="3">
        <f>STDEV(B5:B120)</f>
        <v>69.241586276412434</v>
      </c>
      <c r="C122" s="3">
        <f>STDEV(C5:C120)</f>
        <v>31.820441637578039</v>
      </c>
      <c r="D122" s="3">
        <f t="shared" ref="D122:N122" si="9">STDEV(D5:D120)</f>
        <v>36.279744035007631</v>
      </c>
      <c r="E122" s="3">
        <f t="shared" si="9"/>
        <v>75.790084825100891</v>
      </c>
      <c r="F122" s="3">
        <f t="shared" si="9"/>
        <v>101.97640767435587</v>
      </c>
      <c r="G122" s="3">
        <f t="shared" si="9"/>
        <v>84.525401701608516</v>
      </c>
      <c r="H122" s="3">
        <f t="shared" si="9"/>
        <v>75.254069379946117</v>
      </c>
      <c r="I122" s="3">
        <f t="shared" si="9"/>
        <v>85.645405560494112</v>
      </c>
      <c r="J122" s="3">
        <f t="shared" si="9"/>
        <v>72.578478743093513</v>
      </c>
      <c r="K122" s="3">
        <f t="shared" si="9"/>
        <v>99.954560952286613</v>
      </c>
      <c r="L122" s="3">
        <f t="shared" si="9"/>
        <v>164.46186701199616</v>
      </c>
      <c r="M122" s="3">
        <f t="shared" si="9"/>
        <v>146.87631486880235</v>
      </c>
      <c r="N122" s="114">
        <f t="shared" si="9"/>
        <v>408.35687679575273</v>
      </c>
    </row>
    <row r="123" spans="1:15" x14ac:dyDescent="0.2">
      <c r="A123" s="148" t="s">
        <v>605</v>
      </c>
      <c r="B123" s="3">
        <f>B122/B121*100</f>
        <v>109.99183403159481</v>
      </c>
      <c r="C123" s="3">
        <f>C122/C121*100</f>
        <v>124.08785311364782</v>
      </c>
      <c r="D123" s="3">
        <f t="shared" ref="D123:N123" si="10">D122/D121*100</f>
        <v>116.57746694074508</v>
      </c>
      <c r="E123" s="3">
        <f t="shared" si="10"/>
        <v>77.945776955201737</v>
      </c>
      <c r="F123" s="3">
        <f t="shared" si="10"/>
        <v>40.027421098741414</v>
      </c>
      <c r="G123" s="3">
        <f t="shared" si="10"/>
        <v>37.41722807275886</v>
      </c>
      <c r="H123" s="3">
        <f t="shared" si="10"/>
        <v>36.115464629124574</v>
      </c>
      <c r="I123" s="3">
        <f t="shared" si="10"/>
        <v>36.85201633394383</v>
      </c>
      <c r="J123" s="3">
        <f t="shared" si="10"/>
        <v>30.145153658675163</v>
      </c>
      <c r="K123" s="3">
        <f t="shared" si="10"/>
        <v>33.527512852199358</v>
      </c>
      <c r="L123" s="3">
        <f t="shared" si="10"/>
        <v>49.575078003163739</v>
      </c>
      <c r="M123" s="3">
        <f t="shared" si="10"/>
        <v>76.752000233930787</v>
      </c>
      <c r="N123" s="114">
        <f t="shared" si="10"/>
        <v>18.499567731345216</v>
      </c>
    </row>
    <row r="124" spans="1:15" x14ac:dyDescent="0.2">
      <c r="A124" s="148" t="s">
        <v>606</v>
      </c>
      <c r="B124" s="3">
        <f>MIN(B5:B120)</f>
        <v>0</v>
      </c>
      <c r="C124" s="3">
        <f>MIN(C5:C120)</f>
        <v>0</v>
      </c>
      <c r="D124" s="3">
        <f t="shared" ref="D124:N124" si="11">MIN(D5:D120)</f>
        <v>0</v>
      </c>
      <c r="E124" s="3">
        <f t="shared" si="11"/>
        <v>0</v>
      </c>
      <c r="F124" s="3">
        <f t="shared" si="11"/>
        <v>82</v>
      </c>
      <c r="G124" s="3">
        <f t="shared" si="11"/>
        <v>73</v>
      </c>
      <c r="H124" s="3">
        <f t="shared" si="11"/>
        <v>53.34</v>
      </c>
      <c r="I124" s="3">
        <f t="shared" si="11"/>
        <v>49</v>
      </c>
      <c r="J124" s="3">
        <f t="shared" si="11"/>
        <v>78.739999999999995</v>
      </c>
      <c r="K124" s="3">
        <f t="shared" si="11"/>
        <v>121.92000000000003</v>
      </c>
      <c r="L124" s="3">
        <f t="shared" si="11"/>
        <v>85</v>
      </c>
      <c r="M124" s="3">
        <f t="shared" si="11"/>
        <v>10.16</v>
      </c>
      <c r="N124" s="114">
        <f t="shared" si="11"/>
        <v>1061.72</v>
      </c>
    </row>
    <row r="125" spans="1:15" x14ac:dyDescent="0.2">
      <c r="A125" s="148" t="s">
        <v>607</v>
      </c>
      <c r="B125" s="3">
        <f>MAX(B5:B120)</f>
        <v>417</v>
      </c>
      <c r="C125" s="3">
        <f>MAX(C5:C120)</f>
        <v>225.55199999999999</v>
      </c>
      <c r="D125" s="3">
        <f t="shared" ref="D125:N125" si="12">MAX(D5:D120)</f>
        <v>245</v>
      </c>
      <c r="E125" s="3">
        <f t="shared" si="12"/>
        <v>358.14</v>
      </c>
      <c r="F125" s="3">
        <f t="shared" si="12"/>
        <v>534</v>
      </c>
      <c r="G125" s="3">
        <f t="shared" si="12"/>
        <v>495.3</v>
      </c>
      <c r="H125" s="3">
        <f t="shared" si="12"/>
        <v>422</v>
      </c>
      <c r="I125" s="3">
        <f t="shared" si="12"/>
        <v>465</v>
      </c>
      <c r="J125" s="3">
        <f t="shared" si="12"/>
        <v>444.50000000000006</v>
      </c>
      <c r="K125" s="3">
        <f t="shared" si="12"/>
        <v>611.12400000000002</v>
      </c>
      <c r="L125" s="3">
        <f t="shared" si="12"/>
        <v>1143</v>
      </c>
      <c r="M125" s="3">
        <f t="shared" si="12"/>
        <v>868</v>
      </c>
      <c r="N125" s="114">
        <f t="shared" si="12"/>
        <v>3341</v>
      </c>
    </row>
    <row r="126" spans="1:15" x14ac:dyDescent="0.2">
      <c r="A126" s="148" t="s">
        <v>608</v>
      </c>
      <c r="B126" s="3">
        <f>QUARTILE(B5:B120,1)</f>
        <v>16.763999999999999</v>
      </c>
      <c r="C126" s="3">
        <f>QUARTILE(C5:C120,1)</f>
        <v>7.5565000000000007</v>
      </c>
      <c r="D126" s="3">
        <f t="shared" ref="D126:N126" si="13">QUARTILE(D5:D120,1)</f>
        <v>6.774</v>
      </c>
      <c r="E126" s="3">
        <f t="shared" si="13"/>
        <v>41.111000000000004</v>
      </c>
      <c r="F126" s="3">
        <f t="shared" si="13"/>
        <v>179.76849999999999</v>
      </c>
      <c r="G126" s="3">
        <f t="shared" si="13"/>
        <v>165.22700000000003</v>
      </c>
      <c r="H126" s="3">
        <f t="shared" si="13"/>
        <v>157.48000000000002</v>
      </c>
      <c r="I126" s="3">
        <f t="shared" si="13"/>
        <v>172.21199999999999</v>
      </c>
      <c r="J126" s="3">
        <f t="shared" si="13"/>
        <v>179.17000000000002</v>
      </c>
      <c r="K126" s="3">
        <f t="shared" si="13"/>
        <v>216.28050000000002</v>
      </c>
      <c r="L126" s="3">
        <f t="shared" si="13"/>
        <v>218.18600000000001</v>
      </c>
      <c r="M126" s="3">
        <f t="shared" si="13"/>
        <v>96.140000000000015</v>
      </c>
      <c r="N126" s="114">
        <f t="shared" si="13"/>
        <v>1908.556</v>
      </c>
    </row>
    <row r="127" spans="1:15" x14ac:dyDescent="0.2">
      <c r="A127" s="148" t="s">
        <v>609</v>
      </c>
      <c r="B127" s="3">
        <f>QUARTILE(B5:B120,2)</f>
        <v>39.878</v>
      </c>
      <c r="C127" s="3">
        <f>QUARTILE(C5:C120,2)</f>
        <v>16.256</v>
      </c>
      <c r="D127" s="3">
        <f t="shared" ref="D127:N127" si="14">QUARTILE(D5:D120,2)</f>
        <v>20.066000000000003</v>
      </c>
      <c r="E127" s="3">
        <f t="shared" si="14"/>
        <v>79.132000000000005</v>
      </c>
      <c r="F127" s="3">
        <f t="shared" si="14"/>
        <v>240.28401270000001</v>
      </c>
      <c r="G127" s="3">
        <f t="shared" si="14"/>
        <v>217.83100000000002</v>
      </c>
      <c r="H127" s="3">
        <f t="shared" si="14"/>
        <v>207.26400000000001</v>
      </c>
      <c r="I127" s="3">
        <f t="shared" si="14"/>
        <v>208.28000000000003</v>
      </c>
      <c r="J127" s="3">
        <f t="shared" si="14"/>
        <v>236.22000000000006</v>
      </c>
      <c r="K127" s="3">
        <f t="shared" si="14"/>
        <v>285.24200000000002</v>
      </c>
      <c r="L127" s="3">
        <f t="shared" si="14"/>
        <v>298.19600000000003</v>
      </c>
      <c r="M127" s="3">
        <f t="shared" si="14"/>
        <v>142.875</v>
      </c>
      <c r="N127" s="114">
        <f t="shared" si="14"/>
        <v>2164.0799746000002</v>
      </c>
    </row>
    <row r="128" spans="1:15" x14ac:dyDescent="0.2">
      <c r="A128" s="148" t="s">
        <v>610</v>
      </c>
      <c r="B128" s="3">
        <f>QUARTILE(B5:B120,3)</f>
        <v>86</v>
      </c>
      <c r="C128" s="3">
        <f>QUARTILE(C5:C120,3)</f>
        <v>32.512</v>
      </c>
      <c r="D128" s="3">
        <f t="shared" ref="D128:N128" si="15">QUARTILE(D5:D120,3)</f>
        <v>48.064999999999998</v>
      </c>
      <c r="E128" s="3">
        <f t="shared" si="15"/>
        <v>136.60750000000002</v>
      </c>
      <c r="F128" s="3">
        <f t="shared" si="15"/>
        <v>300.67250000000001</v>
      </c>
      <c r="G128" s="3">
        <f t="shared" si="15"/>
        <v>269.875</v>
      </c>
      <c r="H128" s="3">
        <f t="shared" si="15"/>
        <v>256.03199999999998</v>
      </c>
      <c r="I128" s="3">
        <f t="shared" si="15"/>
        <v>289.55999999999995</v>
      </c>
      <c r="J128" s="3">
        <f t="shared" si="15"/>
        <v>285.24199999999996</v>
      </c>
      <c r="K128" s="3">
        <f t="shared" si="15"/>
        <v>370.20500000000015</v>
      </c>
      <c r="L128" s="3">
        <f t="shared" si="15"/>
        <v>398.78000000000003</v>
      </c>
      <c r="M128" s="3">
        <f t="shared" si="15"/>
        <v>259.04399999999998</v>
      </c>
      <c r="N128" s="114">
        <f t="shared" si="15"/>
        <v>2539.873</v>
      </c>
    </row>
    <row r="129" spans="1:14" x14ac:dyDescent="0.2">
      <c r="A129" s="148" t="s">
        <v>611</v>
      </c>
      <c r="B129">
        <f>RANK(B116,B5:B120,0)</f>
        <v>38</v>
      </c>
      <c r="C129">
        <f t="shared" ref="C129:N129" si="16">RANK(C116,C5:C120,0)</f>
        <v>86</v>
      </c>
      <c r="D129">
        <f t="shared" si="16"/>
        <v>69</v>
      </c>
      <c r="E129">
        <f t="shared" si="16"/>
        <v>88</v>
      </c>
      <c r="F129">
        <f t="shared" si="16"/>
        <v>45</v>
      </c>
      <c r="G129">
        <f t="shared" si="16"/>
        <v>87</v>
      </c>
      <c r="H129">
        <f t="shared" si="16"/>
        <v>63</v>
      </c>
      <c r="I129">
        <f t="shared" si="16"/>
        <v>85</v>
      </c>
      <c r="J129">
        <f t="shared" si="16"/>
        <v>63</v>
      </c>
      <c r="K129">
        <f t="shared" si="16"/>
        <v>85</v>
      </c>
      <c r="L129">
        <f t="shared" si="16"/>
        <v>80</v>
      </c>
      <c r="M129">
        <f t="shared" si="16"/>
        <v>59</v>
      </c>
      <c r="N129" s="103">
        <f t="shared" si="16"/>
        <v>82</v>
      </c>
    </row>
    <row r="130" spans="1:14" x14ac:dyDescent="0.2">
      <c r="A130" s="148" t="s">
        <v>612</v>
      </c>
      <c r="B130">
        <f>COUNT(B5:B120)</f>
        <v>93</v>
      </c>
      <c r="C130">
        <f>COUNT(C5:C120)</f>
        <v>92</v>
      </c>
      <c r="D130">
        <f t="shared" ref="D130:N130" si="17">COUNT(D5:D120)</f>
        <v>92</v>
      </c>
      <c r="E130">
        <f t="shared" si="17"/>
        <v>92</v>
      </c>
      <c r="F130">
        <f t="shared" si="17"/>
        <v>92</v>
      </c>
      <c r="G130">
        <f t="shared" si="17"/>
        <v>90</v>
      </c>
      <c r="H130">
        <f t="shared" si="17"/>
        <v>89</v>
      </c>
      <c r="I130">
        <f t="shared" si="17"/>
        <v>89</v>
      </c>
      <c r="J130">
        <f t="shared" si="17"/>
        <v>91</v>
      </c>
      <c r="K130">
        <f t="shared" si="17"/>
        <v>92</v>
      </c>
      <c r="L130">
        <f t="shared" si="17"/>
        <v>93</v>
      </c>
      <c r="M130">
        <f t="shared" si="17"/>
        <v>92</v>
      </c>
      <c r="N130" s="103">
        <f t="shared" si="17"/>
        <v>83</v>
      </c>
    </row>
    <row r="131" spans="1:14" x14ac:dyDescent="0.2">
      <c r="A131" s="148" t="s">
        <v>614</v>
      </c>
      <c r="B131" s="3">
        <f>B116</f>
        <v>56</v>
      </c>
      <c r="C131" s="3">
        <f>B131+C116</f>
        <v>58</v>
      </c>
      <c r="D131" s="3">
        <f t="shared" ref="D131:M131" si="18">C131+D116</f>
        <v>65</v>
      </c>
      <c r="E131" s="3">
        <f t="shared" si="18"/>
        <v>69</v>
      </c>
      <c r="F131" s="3">
        <f t="shared" si="18"/>
        <v>312</v>
      </c>
      <c r="G131" s="3">
        <f t="shared" si="18"/>
        <v>405</v>
      </c>
      <c r="H131" s="3">
        <f t="shared" si="18"/>
        <v>572</v>
      </c>
      <c r="I131" s="3">
        <f t="shared" si="18"/>
        <v>694</v>
      </c>
      <c r="J131" s="3">
        <f t="shared" si="18"/>
        <v>902</v>
      </c>
      <c r="K131" s="3">
        <f t="shared" si="18"/>
        <v>1072</v>
      </c>
      <c r="L131" s="3">
        <f t="shared" si="18"/>
        <v>1263</v>
      </c>
      <c r="M131" s="3">
        <f t="shared" si="18"/>
        <v>1377</v>
      </c>
      <c r="N131"/>
    </row>
    <row r="132" spans="1:14" x14ac:dyDescent="0.2">
      <c r="A132" s="148" t="s">
        <v>613</v>
      </c>
      <c r="B132" s="3">
        <f>B121</f>
        <v>62.951569892473117</v>
      </c>
      <c r="C132" s="3">
        <f>B132+C121</f>
        <v>88.595048153342688</v>
      </c>
      <c r="D132" s="3">
        <f t="shared" ref="D132:M132" si="19">C132+D121</f>
        <v>119.71576555016877</v>
      </c>
      <c r="E132" s="3">
        <f t="shared" si="19"/>
        <v>216.95013511538613</v>
      </c>
      <c r="F132" s="3">
        <f t="shared" si="19"/>
        <v>471.71650495669059</v>
      </c>
      <c r="G132" s="3">
        <f t="shared" si="19"/>
        <v>697.61619356335723</v>
      </c>
      <c r="H132" s="3">
        <f t="shared" si="19"/>
        <v>905.98695703751457</v>
      </c>
      <c r="I132" s="3">
        <f t="shared" si="19"/>
        <v>1138.3905378467618</v>
      </c>
      <c r="J132" s="3">
        <f t="shared" si="19"/>
        <v>1379.1538776687398</v>
      </c>
      <c r="K132" s="3">
        <f t="shared" si="19"/>
        <v>1677.2808559296093</v>
      </c>
      <c r="L132" s="3">
        <f t="shared" si="19"/>
        <v>2009.0238881876739</v>
      </c>
      <c r="M132" s="3">
        <f t="shared" si="19"/>
        <v>2200.3886922594129</v>
      </c>
      <c r="N132" s="3"/>
    </row>
    <row r="133" spans="1:14" x14ac:dyDescent="0.2">
      <c r="N133"/>
    </row>
    <row r="134" spans="1:14" x14ac:dyDescent="0.2">
      <c r="B134" s="3"/>
      <c r="C134" s="3"/>
      <c r="D134" s="3"/>
      <c r="E134" s="3"/>
      <c r="F134" s="3"/>
      <c r="G134" s="3"/>
      <c r="H134" s="3"/>
      <c r="I134" s="3"/>
      <c r="J134" s="3"/>
      <c r="K134" s="3"/>
      <c r="L134" s="3"/>
      <c r="M134" s="3"/>
      <c r="N134" s="169"/>
    </row>
    <row r="135" spans="1:14" x14ac:dyDescent="0.2">
      <c r="B135" s="3"/>
      <c r="C135" s="3"/>
      <c r="D135" s="3"/>
      <c r="E135" s="3"/>
      <c r="F135" s="3"/>
      <c r="G135" s="3"/>
      <c r="H135" s="3"/>
      <c r="I135" s="3"/>
      <c r="J135" s="3"/>
      <c r="K135" s="3"/>
      <c r="L135" s="3"/>
      <c r="M135" s="3"/>
      <c r="N135" s="169"/>
    </row>
    <row r="136" spans="1:14" x14ac:dyDescent="0.2">
      <c r="B136" s="3"/>
      <c r="C136" s="3"/>
      <c r="D136" s="3"/>
      <c r="E136" s="3"/>
      <c r="F136" s="3"/>
      <c r="G136" s="3"/>
      <c r="H136" s="3"/>
      <c r="I136" s="3"/>
      <c r="J136" s="3"/>
      <c r="K136" s="3"/>
      <c r="L136" s="3"/>
      <c r="M136" s="3"/>
      <c r="N136" s="169"/>
    </row>
    <row r="137" spans="1:14" x14ac:dyDescent="0.2">
      <c r="B137" s="3"/>
      <c r="C137" s="3"/>
      <c r="D137" s="3"/>
      <c r="E137" s="3"/>
      <c r="F137" s="3"/>
      <c r="G137" s="3"/>
      <c r="H137" s="3"/>
      <c r="I137" s="3"/>
      <c r="J137" s="3"/>
      <c r="K137" s="3"/>
      <c r="L137" s="3"/>
      <c r="M137" s="3"/>
      <c r="N137" s="169"/>
    </row>
    <row r="138" spans="1:14" x14ac:dyDescent="0.2">
      <c r="B138" s="3"/>
      <c r="C138" s="3"/>
      <c r="D138" s="3"/>
      <c r="E138" s="3"/>
      <c r="F138" s="3"/>
      <c r="G138" s="3"/>
      <c r="H138" s="3"/>
      <c r="I138" s="3"/>
      <c r="J138" s="3"/>
      <c r="K138" s="3"/>
      <c r="L138" s="3"/>
      <c r="M138" s="3"/>
      <c r="N138" s="169"/>
    </row>
    <row r="139" spans="1:14" x14ac:dyDescent="0.2">
      <c r="B139" s="3"/>
      <c r="C139" s="3"/>
      <c r="D139" s="3"/>
      <c r="E139" s="3"/>
      <c r="F139" s="3"/>
      <c r="G139" s="3"/>
      <c r="H139" s="3"/>
      <c r="I139" s="3"/>
      <c r="J139" s="3"/>
      <c r="K139" s="3"/>
      <c r="L139" s="3"/>
      <c r="M139" s="3"/>
      <c r="N139" s="169"/>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3:B4">
    <cfRule type="top10" dxfId="459" priority="131" bottom="1" rank="1"/>
    <cfRule type="top10" dxfId="458" priority="132" rank="1"/>
  </conditionalFormatting>
  <conditionalFormatting sqref="M120">
    <cfRule type="top10" dxfId="457" priority="85" bottom="1" rank="1"/>
    <cfRule type="top10" dxfId="456" priority="86" rank="1"/>
  </conditionalFormatting>
  <conditionalFormatting sqref="B5:B120">
    <cfRule type="top10" dxfId="455" priority="81" bottom="1" rank="1"/>
    <cfRule type="top10" dxfId="454" priority="82" rank="1"/>
  </conditionalFormatting>
  <conditionalFormatting sqref="C4:C120">
    <cfRule type="top10" dxfId="453" priority="25" bottom="1" rank="1"/>
    <cfRule type="top10" dxfId="452" priority="26" rank="1"/>
  </conditionalFormatting>
  <conditionalFormatting sqref="D5:D120">
    <cfRule type="top10" dxfId="451" priority="23" bottom="1" rank="1"/>
    <cfRule type="top10" dxfId="450" priority="24" rank="1"/>
  </conditionalFormatting>
  <conditionalFormatting sqref="E5:E120">
    <cfRule type="top10" dxfId="449" priority="21" bottom="1" rank="1"/>
    <cfRule type="top10" dxfId="448" priority="22" rank="1"/>
  </conditionalFormatting>
  <conditionalFormatting sqref="F5:F120">
    <cfRule type="top10" dxfId="447" priority="19" bottom="1" rank="1"/>
    <cfRule type="top10" dxfId="446" priority="20" rank="1"/>
  </conditionalFormatting>
  <conditionalFormatting sqref="G5:G120">
    <cfRule type="top10" dxfId="445" priority="17" bottom="1" rank="1"/>
    <cfRule type="top10" dxfId="444" priority="18" rank="1"/>
  </conditionalFormatting>
  <conditionalFormatting sqref="H5:H120">
    <cfRule type="top10" dxfId="443" priority="15" bottom="1" rank="1"/>
    <cfRule type="top10" dxfId="442" priority="16" rank="1"/>
  </conditionalFormatting>
  <conditionalFormatting sqref="I4:I120">
    <cfRule type="top10" dxfId="441" priority="13" bottom="1" rank="1"/>
    <cfRule type="top10" dxfId="440" priority="14" rank="1"/>
  </conditionalFormatting>
  <conditionalFormatting sqref="J5:J120">
    <cfRule type="top10" dxfId="439" priority="11" bottom="1" rank="1"/>
    <cfRule type="top10" dxfId="438" priority="12" rank="1"/>
  </conditionalFormatting>
  <conditionalFormatting sqref="K5:K120">
    <cfRule type="top10" dxfId="437" priority="9" bottom="1" rank="1"/>
    <cfRule type="top10" dxfId="436" priority="10" rank="1"/>
  </conditionalFormatting>
  <conditionalFormatting sqref="L5:L120">
    <cfRule type="top10" dxfId="435" priority="7" bottom="1" rank="1"/>
    <cfRule type="top10" dxfId="434" priority="8" rank="1"/>
  </conditionalFormatting>
  <conditionalFormatting sqref="M5:M119">
    <cfRule type="top10" dxfId="433" priority="5" bottom="1" rank="1"/>
    <cfRule type="top10" dxfId="432" priority="6" rank="1"/>
  </conditionalFormatting>
  <conditionalFormatting sqref="N5:N120">
    <cfRule type="top10" dxfId="431" priority="3" bottom="1" rank="1"/>
    <cfRule type="top10" dxfId="430" priority="4"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1"/>
  <dimension ref="A1:AJ34"/>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P37" sqref="P37"/>
    </sheetView>
  </sheetViews>
  <sheetFormatPr defaultRowHeight="12.75" x14ac:dyDescent="0.2"/>
  <cols>
    <col min="1" max="1" width="7" style="148" bestFit="1" customWidth="1"/>
    <col min="2" max="2" width="8.85546875" style="1" bestFit="1" customWidth="1"/>
    <col min="3" max="13" width="7.7109375" style="1" customWidth="1"/>
    <col min="14" max="14" width="7.5703125" style="1" bestFit="1" customWidth="1"/>
    <col min="16" max="36" width="9.140625" style="10"/>
  </cols>
  <sheetData>
    <row r="1" spans="1:27" ht="16.5" thickBot="1" x14ac:dyDescent="0.3">
      <c r="A1" s="248" t="s">
        <v>74</v>
      </c>
      <c r="B1" s="249"/>
      <c r="C1" s="249"/>
      <c r="D1" s="249"/>
      <c r="E1" s="250"/>
      <c r="F1" s="250"/>
      <c r="G1" s="250"/>
      <c r="H1" s="250"/>
      <c r="I1" s="250"/>
      <c r="J1" s="250"/>
      <c r="K1" s="250"/>
      <c r="L1" s="250"/>
      <c r="M1" s="250"/>
      <c r="N1" s="251"/>
    </row>
    <row r="2" spans="1:27" ht="13.5" thickBot="1" x14ac:dyDescent="0.25">
      <c r="A2" s="150" t="s">
        <v>159</v>
      </c>
      <c r="B2" s="40" t="s">
        <v>175</v>
      </c>
      <c r="C2" s="37" t="s">
        <v>502</v>
      </c>
      <c r="D2" s="38"/>
      <c r="E2" s="58"/>
      <c r="F2" s="68"/>
      <c r="G2" s="247" t="s">
        <v>80</v>
      </c>
      <c r="H2" s="247"/>
      <c r="I2" s="69"/>
      <c r="J2" s="71"/>
      <c r="K2" s="71"/>
      <c r="L2" s="71"/>
      <c r="M2" s="71"/>
      <c r="N2" s="72"/>
    </row>
    <row r="3" spans="1:27" ht="13.5" thickBot="1" x14ac:dyDescent="0.25">
      <c r="A3" s="151"/>
      <c r="B3" s="41" t="s">
        <v>176</v>
      </c>
      <c r="C3" s="36" t="s">
        <v>503</v>
      </c>
      <c r="D3" s="39"/>
      <c r="E3" s="41" t="s">
        <v>78</v>
      </c>
      <c r="F3" s="65" t="s">
        <v>60</v>
      </c>
      <c r="G3" s="17"/>
      <c r="H3" s="66" t="s">
        <v>81</v>
      </c>
      <c r="I3" s="67" t="s">
        <v>60</v>
      </c>
      <c r="J3" s="20"/>
      <c r="K3" s="20"/>
      <c r="L3" s="20"/>
      <c r="M3" s="20"/>
      <c r="N3" s="21"/>
    </row>
    <row r="4" spans="1:27" ht="13.5" thickBot="1" x14ac:dyDescent="0.25">
      <c r="A4" s="149" t="s">
        <v>1</v>
      </c>
      <c r="B4" s="125" t="s">
        <v>2</v>
      </c>
      <c r="C4" s="126" t="s">
        <v>3</v>
      </c>
      <c r="D4" s="125" t="s">
        <v>4</v>
      </c>
      <c r="E4" s="126" t="s">
        <v>5</v>
      </c>
      <c r="F4" s="125" t="s">
        <v>6</v>
      </c>
      <c r="G4" s="126" t="s">
        <v>7</v>
      </c>
      <c r="H4" s="125" t="s">
        <v>8</v>
      </c>
      <c r="I4" s="126" t="s">
        <v>9</v>
      </c>
      <c r="J4" s="125" t="s">
        <v>10</v>
      </c>
      <c r="K4" s="126" t="s">
        <v>11</v>
      </c>
      <c r="L4" s="125" t="s">
        <v>12</v>
      </c>
      <c r="M4" s="45" t="s">
        <v>13</v>
      </c>
      <c r="N4" s="140" t="s">
        <v>582</v>
      </c>
      <c r="P4" s="56"/>
      <c r="Q4" s="56"/>
      <c r="R4" s="56"/>
      <c r="S4" s="56"/>
      <c r="T4" s="56"/>
      <c r="U4" s="56"/>
      <c r="V4" s="56"/>
      <c r="W4" s="56"/>
      <c r="X4" s="56"/>
      <c r="Y4" s="56"/>
      <c r="Z4" s="56"/>
      <c r="AA4" s="56"/>
    </row>
    <row r="5" spans="1:27" x14ac:dyDescent="0.2">
      <c r="A5" s="186">
        <v>2004</v>
      </c>
      <c r="B5" s="15" t="s">
        <v>60</v>
      </c>
      <c r="C5" s="15" t="s">
        <v>60</v>
      </c>
      <c r="D5" s="15" t="s">
        <v>60</v>
      </c>
      <c r="E5" s="15">
        <v>226.06</v>
      </c>
      <c r="F5" s="15">
        <v>350.5200000000001</v>
      </c>
      <c r="G5" s="15">
        <v>223.52</v>
      </c>
      <c r="H5" s="15">
        <v>149.85999999999999</v>
      </c>
      <c r="I5" s="15">
        <v>335.28000000000003</v>
      </c>
      <c r="J5" s="15">
        <v>398.78000000000003</v>
      </c>
      <c r="K5" s="15">
        <v>368.3</v>
      </c>
      <c r="L5" s="15">
        <v>287.02000000000004</v>
      </c>
      <c r="M5" s="117">
        <v>205.74000000000004</v>
      </c>
      <c r="N5" s="34" t="str">
        <f t="shared" ref="N5:N15" si="0">IF(COUNT(B5:M5)=12,SUM(B5:M5),"")</f>
        <v/>
      </c>
    </row>
    <row r="6" spans="1:27" x14ac:dyDescent="0.2">
      <c r="A6" s="186">
        <v>2005</v>
      </c>
      <c r="B6" s="15">
        <v>325.12000000000006</v>
      </c>
      <c r="C6" s="15">
        <v>71.12</v>
      </c>
      <c r="D6" s="15">
        <v>129.54000000000002</v>
      </c>
      <c r="E6" s="15">
        <v>137.16000000000003</v>
      </c>
      <c r="F6" s="15">
        <v>256.53999999999996</v>
      </c>
      <c r="G6" s="15">
        <v>241.30000000000004</v>
      </c>
      <c r="H6" s="15">
        <v>180.34</v>
      </c>
      <c r="I6" s="15">
        <v>254</v>
      </c>
      <c r="J6" s="15">
        <v>223.52</v>
      </c>
      <c r="K6" s="15">
        <v>307.34000000000003</v>
      </c>
      <c r="L6" s="15">
        <v>332.74000000000007</v>
      </c>
      <c r="M6" s="15">
        <v>152.40000000000003</v>
      </c>
      <c r="N6" s="34">
        <f t="shared" si="0"/>
        <v>2611.1200000000003</v>
      </c>
    </row>
    <row r="7" spans="1:27" x14ac:dyDescent="0.2">
      <c r="A7" s="186">
        <v>2006</v>
      </c>
      <c r="B7" s="15">
        <v>88.9</v>
      </c>
      <c r="C7" s="15">
        <v>106.68</v>
      </c>
      <c r="D7" s="15" t="s">
        <v>60</v>
      </c>
      <c r="E7" s="15">
        <v>292.10000000000002</v>
      </c>
      <c r="F7" s="15">
        <v>190.5</v>
      </c>
      <c r="G7" s="15">
        <v>127</v>
      </c>
      <c r="H7" s="15">
        <v>193.04</v>
      </c>
      <c r="I7" s="15">
        <v>157.48000000000002</v>
      </c>
      <c r="J7" s="15">
        <v>200.66000000000003</v>
      </c>
      <c r="K7" s="15">
        <v>200.66</v>
      </c>
      <c r="L7" s="15">
        <v>927.1</v>
      </c>
      <c r="M7" s="15">
        <v>175.26000000000002</v>
      </c>
      <c r="N7" s="34" t="str">
        <f t="shared" si="0"/>
        <v/>
      </c>
    </row>
    <row r="8" spans="1:27" x14ac:dyDescent="0.2">
      <c r="A8" s="186">
        <v>2007</v>
      </c>
      <c r="B8" s="15">
        <v>71.11999999999999</v>
      </c>
      <c r="C8" s="15">
        <v>38.1</v>
      </c>
      <c r="D8" s="15">
        <v>88.9</v>
      </c>
      <c r="E8" s="15">
        <v>158</v>
      </c>
      <c r="F8" s="15">
        <v>414</v>
      </c>
      <c r="G8" s="15" t="s">
        <v>60</v>
      </c>
      <c r="H8" s="15" t="s">
        <v>60</v>
      </c>
      <c r="I8" s="15" t="s">
        <v>60</v>
      </c>
      <c r="J8" s="15" t="s">
        <v>60</v>
      </c>
      <c r="K8" s="15" t="s">
        <v>60</v>
      </c>
      <c r="L8" s="15" t="s">
        <v>60</v>
      </c>
      <c r="M8" s="15" t="s">
        <v>60</v>
      </c>
      <c r="N8" s="34" t="str">
        <f t="shared" si="0"/>
        <v/>
      </c>
    </row>
    <row r="9" spans="1:27" x14ac:dyDescent="0.2">
      <c r="A9" s="186">
        <v>2008</v>
      </c>
      <c r="B9" s="15" t="s">
        <v>60</v>
      </c>
      <c r="C9" s="15" t="s">
        <v>60</v>
      </c>
      <c r="D9" s="15" t="s">
        <v>60</v>
      </c>
      <c r="E9" s="15" t="s">
        <v>60</v>
      </c>
      <c r="F9" s="15" t="s">
        <v>60</v>
      </c>
      <c r="G9" s="15" t="s">
        <v>60</v>
      </c>
      <c r="H9" s="15" t="s">
        <v>60</v>
      </c>
      <c r="I9" s="15" t="s">
        <v>60</v>
      </c>
      <c r="J9" s="15" t="s">
        <v>60</v>
      </c>
      <c r="K9" s="15" t="s">
        <v>60</v>
      </c>
      <c r="L9" s="15" t="s">
        <v>60</v>
      </c>
      <c r="M9" s="117" t="s">
        <v>60</v>
      </c>
      <c r="N9" s="34" t="str">
        <f t="shared" si="0"/>
        <v/>
      </c>
    </row>
    <row r="10" spans="1:27" x14ac:dyDescent="0.2">
      <c r="A10" s="186">
        <v>2009</v>
      </c>
      <c r="B10" s="57" t="s">
        <v>60</v>
      </c>
      <c r="C10" s="57" t="s">
        <v>60</v>
      </c>
      <c r="D10" s="57" t="s">
        <v>60</v>
      </c>
      <c r="E10" s="57" t="s">
        <v>60</v>
      </c>
      <c r="F10" s="57" t="s">
        <v>60</v>
      </c>
      <c r="G10" s="57" t="s">
        <v>60</v>
      </c>
      <c r="H10" s="57" t="s">
        <v>60</v>
      </c>
      <c r="I10" s="57" t="s">
        <v>60</v>
      </c>
      <c r="J10" s="57" t="s">
        <v>60</v>
      </c>
      <c r="K10" s="57" t="s">
        <v>60</v>
      </c>
      <c r="L10" s="57" t="s">
        <v>60</v>
      </c>
      <c r="M10" s="116" t="s">
        <v>60</v>
      </c>
      <c r="N10" s="34" t="str">
        <f t="shared" si="0"/>
        <v/>
      </c>
    </row>
    <row r="11" spans="1:27" x14ac:dyDescent="0.2">
      <c r="A11" s="186">
        <v>2010</v>
      </c>
      <c r="B11" s="57" t="s">
        <v>60</v>
      </c>
      <c r="C11" s="57" t="s">
        <v>60</v>
      </c>
      <c r="D11" s="57" t="s">
        <v>60</v>
      </c>
      <c r="E11" s="57" t="s">
        <v>60</v>
      </c>
      <c r="F11" s="57" t="s">
        <v>60</v>
      </c>
      <c r="G11" s="57" t="s">
        <v>60</v>
      </c>
      <c r="H11" s="57" t="s">
        <v>60</v>
      </c>
      <c r="I11" s="57" t="s">
        <v>60</v>
      </c>
      <c r="J11" s="57" t="s">
        <v>60</v>
      </c>
      <c r="K11" s="57" t="s">
        <v>60</v>
      </c>
      <c r="L11" s="57" t="s">
        <v>60</v>
      </c>
      <c r="M11" s="116" t="s">
        <v>60</v>
      </c>
      <c r="N11" s="34" t="str">
        <f t="shared" si="0"/>
        <v/>
      </c>
    </row>
    <row r="12" spans="1:27" x14ac:dyDescent="0.2">
      <c r="A12" s="186">
        <v>2011</v>
      </c>
      <c r="B12" s="57" t="s">
        <v>60</v>
      </c>
      <c r="C12" s="57" t="s">
        <v>60</v>
      </c>
      <c r="D12" s="57" t="s">
        <v>60</v>
      </c>
      <c r="E12" s="57" t="s">
        <v>60</v>
      </c>
      <c r="F12" s="57" t="s">
        <v>60</v>
      </c>
      <c r="G12" s="57" t="s">
        <v>60</v>
      </c>
      <c r="H12" s="57" t="s">
        <v>60</v>
      </c>
      <c r="I12" s="57" t="s">
        <v>60</v>
      </c>
      <c r="J12" s="57" t="s">
        <v>60</v>
      </c>
      <c r="K12" s="57" t="s">
        <v>60</v>
      </c>
      <c r="L12" s="57" t="s">
        <v>60</v>
      </c>
      <c r="M12" s="116" t="s">
        <v>60</v>
      </c>
      <c r="N12" s="34" t="str">
        <f t="shared" si="0"/>
        <v/>
      </c>
    </row>
    <row r="13" spans="1:27" x14ac:dyDescent="0.2">
      <c r="A13" s="186">
        <v>2012</v>
      </c>
      <c r="B13" s="57" t="s">
        <v>60</v>
      </c>
      <c r="C13" s="57" t="s">
        <v>60</v>
      </c>
      <c r="D13" s="57" t="s">
        <v>60</v>
      </c>
      <c r="E13" s="57" t="s">
        <v>60</v>
      </c>
      <c r="F13" s="57" t="s">
        <v>60</v>
      </c>
      <c r="G13" s="57" t="s">
        <v>60</v>
      </c>
      <c r="H13" s="57" t="s">
        <v>60</v>
      </c>
      <c r="I13" s="57" t="s">
        <v>60</v>
      </c>
      <c r="J13" s="57" t="s">
        <v>60</v>
      </c>
      <c r="K13" s="57" t="s">
        <v>60</v>
      </c>
      <c r="L13" s="57" t="s">
        <v>60</v>
      </c>
      <c r="M13" s="116" t="s">
        <v>60</v>
      </c>
      <c r="N13" s="34" t="str">
        <f t="shared" si="0"/>
        <v/>
      </c>
    </row>
    <row r="14" spans="1:27" x14ac:dyDescent="0.2">
      <c r="A14" s="186">
        <v>2013</v>
      </c>
      <c r="B14" s="15" t="s">
        <v>60</v>
      </c>
      <c r="C14" s="15" t="s">
        <v>60</v>
      </c>
      <c r="D14" s="15" t="s">
        <v>60</v>
      </c>
      <c r="E14" s="15" t="s">
        <v>60</v>
      </c>
      <c r="F14" s="15" t="s">
        <v>60</v>
      </c>
      <c r="G14" s="15" t="s">
        <v>60</v>
      </c>
      <c r="H14" s="15" t="s">
        <v>60</v>
      </c>
      <c r="I14" s="15" t="s">
        <v>60</v>
      </c>
      <c r="J14" s="15" t="s">
        <v>60</v>
      </c>
      <c r="K14" s="15" t="s">
        <v>60</v>
      </c>
      <c r="L14" s="15" t="s">
        <v>60</v>
      </c>
      <c r="M14" s="117" t="s">
        <v>60</v>
      </c>
      <c r="N14" s="34" t="str">
        <f t="shared" si="0"/>
        <v/>
      </c>
    </row>
    <row r="15" spans="1:27" x14ac:dyDescent="0.2">
      <c r="A15" s="186">
        <v>2014</v>
      </c>
      <c r="B15" s="26" t="s">
        <v>60</v>
      </c>
      <c r="C15" s="15" t="s">
        <v>60</v>
      </c>
      <c r="D15" s="15" t="s">
        <v>60</v>
      </c>
      <c r="E15" s="15" t="s">
        <v>60</v>
      </c>
      <c r="F15" s="15" t="s">
        <v>60</v>
      </c>
      <c r="G15" s="15" t="s">
        <v>60</v>
      </c>
      <c r="H15" s="15" t="s">
        <v>60</v>
      </c>
      <c r="I15" s="15" t="s">
        <v>60</v>
      </c>
      <c r="J15" s="15" t="s">
        <v>60</v>
      </c>
      <c r="K15" s="15" t="s">
        <v>60</v>
      </c>
      <c r="L15" s="15" t="s">
        <v>60</v>
      </c>
      <c r="M15" s="117" t="s">
        <v>60</v>
      </c>
      <c r="N15" s="34" t="str">
        <f t="shared" si="0"/>
        <v/>
      </c>
    </row>
    <row r="16" spans="1:27" x14ac:dyDescent="0.2">
      <c r="A16" s="186">
        <v>2015</v>
      </c>
      <c r="B16" s="15" t="s">
        <v>60</v>
      </c>
      <c r="C16" s="15" t="s">
        <v>60</v>
      </c>
      <c r="D16" s="15" t="s">
        <v>60</v>
      </c>
      <c r="E16" s="15" t="s">
        <v>60</v>
      </c>
      <c r="F16" s="26" t="s">
        <v>60</v>
      </c>
      <c r="G16" s="26" t="s">
        <v>60</v>
      </c>
      <c r="H16" s="26" t="s">
        <v>60</v>
      </c>
      <c r="I16" s="26" t="s">
        <v>60</v>
      </c>
      <c r="J16" s="15" t="s">
        <v>60</v>
      </c>
      <c r="K16" s="26" t="s">
        <v>60</v>
      </c>
      <c r="L16" s="26" t="s">
        <v>60</v>
      </c>
      <c r="M16" s="118" t="s">
        <v>60</v>
      </c>
      <c r="N16" s="34"/>
    </row>
    <row r="17" spans="1:15" ht="13.5" thickBot="1" x14ac:dyDescent="0.25">
      <c r="A17" s="224"/>
      <c r="B17" s="226"/>
      <c r="C17" s="226"/>
      <c r="D17" s="226"/>
      <c r="E17" s="226"/>
      <c r="F17" s="226"/>
      <c r="G17" s="226"/>
      <c r="H17" s="226"/>
      <c r="I17" s="226"/>
      <c r="J17" s="226"/>
      <c r="K17" s="226"/>
      <c r="L17" s="226"/>
      <c r="M17" s="226"/>
      <c r="N17" s="119"/>
      <c r="O17" s="7"/>
    </row>
    <row r="18" spans="1:15" x14ac:dyDescent="0.2">
      <c r="A18" s="185" t="s">
        <v>48</v>
      </c>
      <c r="B18" s="120">
        <f t="shared" ref="B18:N18" si="1">AVERAGE(B5:B17)</f>
        <v>161.71333333333337</v>
      </c>
      <c r="C18" s="121">
        <f t="shared" si="1"/>
        <v>71.966666666666669</v>
      </c>
      <c r="D18" s="120">
        <f t="shared" si="1"/>
        <v>109.22000000000001</v>
      </c>
      <c r="E18" s="121">
        <f t="shared" si="1"/>
        <v>203.33</v>
      </c>
      <c r="F18" s="120">
        <f t="shared" si="1"/>
        <v>302.89</v>
      </c>
      <c r="G18" s="121">
        <f t="shared" si="1"/>
        <v>197.27333333333334</v>
      </c>
      <c r="H18" s="120">
        <f t="shared" si="1"/>
        <v>174.41333333333333</v>
      </c>
      <c r="I18" s="121">
        <f t="shared" si="1"/>
        <v>248.92</v>
      </c>
      <c r="J18" s="120">
        <f t="shared" si="1"/>
        <v>274.32</v>
      </c>
      <c r="K18" s="121">
        <f t="shared" si="1"/>
        <v>292.10000000000002</v>
      </c>
      <c r="L18" s="120">
        <f t="shared" si="1"/>
        <v>515.62</v>
      </c>
      <c r="M18" s="225">
        <f t="shared" si="1"/>
        <v>177.80000000000004</v>
      </c>
      <c r="N18" s="107">
        <f t="shared" si="1"/>
        <v>2611.1200000000003</v>
      </c>
    </row>
    <row r="19" spans="1:15" x14ac:dyDescent="0.2">
      <c r="A19" s="138" t="s">
        <v>49</v>
      </c>
      <c r="B19" s="15">
        <f t="shared" ref="B19:N19" si="2">MAX(B5:B17)</f>
        <v>325.12000000000006</v>
      </c>
      <c r="C19" s="42">
        <f t="shared" si="2"/>
        <v>106.68</v>
      </c>
      <c r="D19" s="15">
        <f t="shared" si="2"/>
        <v>129.54000000000002</v>
      </c>
      <c r="E19" s="42">
        <f t="shared" si="2"/>
        <v>292.10000000000002</v>
      </c>
      <c r="F19" s="15">
        <f t="shared" si="2"/>
        <v>414</v>
      </c>
      <c r="G19" s="42">
        <f t="shared" si="2"/>
        <v>241.30000000000004</v>
      </c>
      <c r="H19" s="15">
        <f t="shared" si="2"/>
        <v>193.04</v>
      </c>
      <c r="I19" s="42">
        <f t="shared" si="2"/>
        <v>335.28000000000003</v>
      </c>
      <c r="J19" s="15">
        <f t="shared" si="2"/>
        <v>398.78000000000003</v>
      </c>
      <c r="K19" s="42">
        <f t="shared" si="2"/>
        <v>368.3</v>
      </c>
      <c r="L19" s="15">
        <f t="shared" si="2"/>
        <v>927.1</v>
      </c>
      <c r="M19" s="44">
        <f t="shared" si="2"/>
        <v>205.74000000000004</v>
      </c>
      <c r="N19" s="34">
        <f t="shared" si="2"/>
        <v>2611.1200000000003</v>
      </c>
    </row>
    <row r="20" spans="1:15" ht="13.5" thickBot="1" x14ac:dyDescent="0.25">
      <c r="A20" s="146" t="s">
        <v>43</v>
      </c>
      <c r="B20" s="22">
        <f t="shared" ref="B20:N20" si="3">MIN(B5:B17)</f>
        <v>71.11999999999999</v>
      </c>
      <c r="C20" s="47">
        <f t="shared" si="3"/>
        <v>38.1</v>
      </c>
      <c r="D20" s="22">
        <f t="shared" si="3"/>
        <v>88.9</v>
      </c>
      <c r="E20" s="47">
        <f t="shared" si="3"/>
        <v>137.16000000000003</v>
      </c>
      <c r="F20" s="22">
        <f t="shared" si="3"/>
        <v>190.5</v>
      </c>
      <c r="G20" s="47">
        <f t="shared" si="3"/>
        <v>127</v>
      </c>
      <c r="H20" s="22">
        <f t="shared" si="3"/>
        <v>149.85999999999999</v>
      </c>
      <c r="I20" s="47">
        <f t="shared" si="3"/>
        <v>157.48000000000002</v>
      </c>
      <c r="J20" s="22">
        <f t="shared" si="3"/>
        <v>200.66000000000003</v>
      </c>
      <c r="K20" s="47">
        <f t="shared" si="3"/>
        <v>200.66</v>
      </c>
      <c r="L20" s="22">
        <f t="shared" si="3"/>
        <v>287.02000000000004</v>
      </c>
      <c r="M20" s="48">
        <f t="shared" si="3"/>
        <v>152.40000000000003</v>
      </c>
      <c r="N20" s="51">
        <f t="shared" si="3"/>
        <v>2611.1200000000003</v>
      </c>
    </row>
    <row r="21" spans="1:15" x14ac:dyDescent="0.2">
      <c r="B21" s="8"/>
      <c r="C21" s="8"/>
      <c r="D21" s="8"/>
      <c r="E21" s="8"/>
      <c r="F21" s="8"/>
      <c r="G21" s="8"/>
      <c r="H21" s="8"/>
      <c r="I21" s="8"/>
      <c r="J21" s="8"/>
      <c r="K21" s="8"/>
      <c r="L21" s="8"/>
      <c r="M21" s="8"/>
    </row>
    <row r="22" spans="1:15" x14ac:dyDescent="0.2">
      <c r="B22" s="8"/>
      <c r="C22" s="8"/>
      <c r="D22" s="8"/>
      <c r="E22" s="8"/>
      <c r="F22" s="8"/>
      <c r="G22" s="8"/>
      <c r="H22" s="8"/>
      <c r="I22" s="8"/>
      <c r="J22" s="8"/>
      <c r="K22" s="8"/>
      <c r="L22" s="8"/>
      <c r="M22" s="8"/>
    </row>
    <row r="23" spans="1:15" x14ac:dyDescent="0.2">
      <c r="B23" s="8"/>
      <c r="C23" s="8"/>
      <c r="D23" s="8"/>
      <c r="E23" s="8"/>
      <c r="F23" s="8"/>
      <c r="G23" s="8"/>
      <c r="H23" s="8"/>
      <c r="I23" s="8"/>
      <c r="J23" s="8"/>
      <c r="K23" s="8"/>
      <c r="L23" s="8"/>
      <c r="M23" s="8"/>
    </row>
    <row r="24" spans="1:15" x14ac:dyDescent="0.2">
      <c r="B24" s="8"/>
      <c r="C24" s="8"/>
      <c r="D24" s="8"/>
      <c r="E24" s="8"/>
      <c r="F24" s="8"/>
      <c r="G24" s="8"/>
      <c r="H24" s="8"/>
      <c r="I24" s="8"/>
      <c r="J24" s="8"/>
      <c r="K24" s="8"/>
      <c r="L24" s="8"/>
      <c r="M24" s="8"/>
    </row>
    <row r="25" spans="1:15" x14ac:dyDescent="0.2">
      <c r="B25" s="8"/>
      <c r="C25" s="8"/>
      <c r="D25" s="8"/>
      <c r="E25" s="8"/>
      <c r="F25" s="8"/>
      <c r="G25" s="8"/>
      <c r="H25" s="8"/>
      <c r="I25" s="8"/>
      <c r="J25" s="8"/>
      <c r="K25" s="8"/>
      <c r="L25" s="8"/>
      <c r="M25" s="8"/>
    </row>
    <row r="26" spans="1:15" x14ac:dyDescent="0.2">
      <c r="B26" s="8"/>
      <c r="C26" s="8"/>
      <c r="D26" s="8"/>
      <c r="E26" s="8"/>
      <c r="F26" s="8"/>
      <c r="G26" s="8"/>
      <c r="H26" s="8"/>
      <c r="I26" s="8"/>
      <c r="J26" s="8"/>
      <c r="K26" s="8"/>
      <c r="L26" s="8"/>
      <c r="M26" s="8"/>
    </row>
    <row r="27" spans="1:15" x14ac:dyDescent="0.2">
      <c r="B27" s="8"/>
      <c r="C27" s="8"/>
      <c r="D27" s="8"/>
      <c r="E27" s="8"/>
      <c r="F27" s="8"/>
      <c r="G27" s="8"/>
      <c r="H27" s="8"/>
      <c r="I27" s="8"/>
      <c r="J27" s="8"/>
      <c r="K27" s="8"/>
      <c r="L27" s="8"/>
      <c r="M27" s="8"/>
    </row>
    <row r="28" spans="1:15" x14ac:dyDescent="0.2">
      <c r="B28" s="8"/>
      <c r="C28" s="8"/>
      <c r="D28" s="8"/>
      <c r="E28" s="8"/>
      <c r="F28" s="8"/>
      <c r="G28" s="8"/>
      <c r="H28" s="8"/>
      <c r="I28" s="8"/>
      <c r="J28" s="8"/>
      <c r="K28" s="8"/>
      <c r="L28" s="8"/>
      <c r="M28" s="8"/>
    </row>
    <row r="29" spans="1:15" x14ac:dyDescent="0.2">
      <c r="B29" s="8"/>
      <c r="C29" s="8"/>
      <c r="D29" s="8"/>
      <c r="E29" s="8"/>
      <c r="F29" s="8"/>
      <c r="G29" s="8"/>
      <c r="H29" s="8"/>
      <c r="I29" s="8"/>
      <c r="J29" s="8"/>
      <c r="K29" s="8"/>
      <c r="L29" s="8"/>
      <c r="M29" s="8"/>
    </row>
    <row r="30" spans="1:15" x14ac:dyDescent="0.2">
      <c r="B30" s="8"/>
      <c r="C30" s="8"/>
      <c r="D30" s="8"/>
      <c r="E30" s="8"/>
      <c r="F30" s="8"/>
      <c r="G30" s="8"/>
      <c r="H30" s="8"/>
      <c r="I30" s="8"/>
      <c r="J30" s="8"/>
      <c r="K30" s="8"/>
      <c r="L30" s="8"/>
      <c r="M30" s="8"/>
    </row>
    <row r="31" spans="1:15" x14ac:dyDescent="0.2">
      <c r="B31" s="8"/>
      <c r="C31" s="8"/>
      <c r="D31" s="8"/>
      <c r="E31" s="8"/>
      <c r="F31" s="8"/>
      <c r="G31" s="8"/>
      <c r="H31" s="8"/>
      <c r="I31" s="8"/>
      <c r="J31" s="8"/>
      <c r="K31" s="8"/>
      <c r="L31" s="8"/>
      <c r="M31" s="8"/>
    </row>
    <row r="32" spans="1:15" x14ac:dyDescent="0.2">
      <c r="B32" s="8"/>
      <c r="C32" s="8"/>
      <c r="D32" s="8"/>
      <c r="E32" s="8"/>
      <c r="F32" s="8"/>
      <c r="G32" s="8"/>
      <c r="H32" s="8"/>
      <c r="I32" s="8"/>
      <c r="J32" s="8"/>
      <c r="K32" s="8"/>
      <c r="L32" s="8"/>
      <c r="M32" s="8"/>
    </row>
    <row r="33" spans="2:13" x14ac:dyDescent="0.2">
      <c r="B33" s="8"/>
      <c r="C33" s="8"/>
      <c r="D33" s="8"/>
      <c r="E33" s="8"/>
      <c r="F33" s="8"/>
      <c r="G33" s="8"/>
      <c r="H33" s="8"/>
      <c r="I33" s="8"/>
      <c r="J33" s="8"/>
      <c r="K33" s="8"/>
      <c r="L33" s="8"/>
      <c r="M33" s="8"/>
    </row>
    <row r="34" spans="2:13" x14ac:dyDescent="0.2">
      <c r="B34" s="8"/>
      <c r="C34" s="8"/>
      <c r="D34" s="8"/>
      <c r="E34" s="8"/>
      <c r="F34" s="8"/>
      <c r="G34" s="8"/>
      <c r="H34" s="8"/>
      <c r="I34" s="8"/>
      <c r="J34" s="8"/>
      <c r="K34" s="8"/>
      <c r="L34" s="8"/>
      <c r="M34" s="8"/>
    </row>
  </sheetData>
  <mergeCells count="2">
    <mergeCell ref="A1:N1"/>
    <mergeCell ref="G2:H2"/>
  </mergeCells>
  <phoneticPr fontId="0" type="noConversion"/>
  <conditionalFormatting sqref="B8:B17">
    <cfRule type="cellIs" dxfId="429" priority="15" stopIfTrue="1" operator="equal">
      <formula>$B$19</formula>
    </cfRule>
  </conditionalFormatting>
  <conditionalFormatting sqref="C8:C17">
    <cfRule type="cellIs" dxfId="428" priority="16" stopIfTrue="1" operator="equal">
      <formula>$C$19</formula>
    </cfRule>
  </conditionalFormatting>
  <conditionalFormatting sqref="D9:D17">
    <cfRule type="cellIs" dxfId="427" priority="17" stopIfTrue="1" operator="equal">
      <formula>$D$19</formula>
    </cfRule>
  </conditionalFormatting>
  <conditionalFormatting sqref="E9:E17">
    <cfRule type="cellIs" dxfId="426" priority="18" stopIfTrue="1" operator="equal">
      <formula>$E$19</formula>
    </cfRule>
  </conditionalFormatting>
  <conditionalFormatting sqref="F9:F17">
    <cfRule type="cellIs" dxfId="425" priority="19" stopIfTrue="1" operator="equal">
      <formula>$F$19</formula>
    </cfRule>
  </conditionalFormatting>
  <conditionalFormatting sqref="G9:G17">
    <cfRule type="cellIs" dxfId="424" priority="20" stopIfTrue="1" operator="equal">
      <formula>$G$19</formula>
    </cfRule>
  </conditionalFormatting>
  <conditionalFormatting sqref="H8:H17">
    <cfRule type="cellIs" dxfId="423" priority="21" stopIfTrue="1" operator="equal">
      <formula>$H$19</formula>
    </cfRule>
  </conditionalFormatting>
  <conditionalFormatting sqref="I8:I17">
    <cfRule type="cellIs" dxfId="422" priority="22" stopIfTrue="1" operator="equal">
      <formula>$I$19</formula>
    </cfRule>
  </conditionalFormatting>
  <conditionalFormatting sqref="J8:J17">
    <cfRule type="cellIs" dxfId="421" priority="23" stopIfTrue="1" operator="equal">
      <formula>$J$19</formula>
    </cfRule>
  </conditionalFormatting>
  <conditionalFormatting sqref="K8:K17">
    <cfRule type="cellIs" dxfId="420" priority="24" stopIfTrue="1" operator="equal">
      <formula>$K$19</formula>
    </cfRule>
  </conditionalFormatting>
  <conditionalFormatting sqref="L8:L17">
    <cfRule type="cellIs" dxfId="419" priority="25" stopIfTrue="1" operator="equal">
      <formula>$L$19</formula>
    </cfRule>
  </conditionalFormatting>
  <conditionalFormatting sqref="M8:M17">
    <cfRule type="cellIs" dxfId="418" priority="26" stopIfTrue="1" operator="equal">
      <formula>$M$19</formula>
    </cfRule>
  </conditionalFormatting>
  <conditionalFormatting sqref="N5:N17">
    <cfRule type="cellIs" dxfId="417" priority="27" stopIfTrue="1" operator="equal">
      <formula>$N$19</formula>
    </cfRule>
    <cfRule type="cellIs" dxfId="416" priority="28" stopIfTrue="1" operator="equal">
      <formula>$N$20</formula>
    </cfRule>
  </conditionalFormatting>
  <pageMargins left="0.75" right="0.75" top="1" bottom="1" header="0.5" footer="0.5"/>
  <headerFooter alignWithMargins="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AJ30"/>
  <sheetViews>
    <sheetView zoomScale="75" zoomScaleNormal="75" workbookViewId="0">
      <selection activeCell="D29" sqref="D29:M29"/>
    </sheetView>
  </sheetViews>
  <sheetFormatPr defaultRowHeight="12.75" x14ac:dyDescent="0.2"/>
  <cols>
    <col min="1" max="1" width="9.85546875" style="139" bestFit="1" customWidth="1"/>
    <col min="2" max="13" width="7.7109375" customWidth="1"/>
    <col min="14" max="14" width="9.42578125" style="103" bestFit="1" customWidth="1"/>
  </cols>
  <sheetData>
    <row r="1" spans="1:36" ht="16.5" thickBot="1" x14ac:dyDescent="0.3">
      <c r="A1" s="248" t="s">
        <v>571</v>
      </c>
      <c r="B1" s="249"/>
      <c r="C1" s="249"/>
      <c r="D1" s="249"/>
      <c r="E1" s="250"/>
      <c r="F1" s="250"/>
      <c r="G1" s="250"/>
      <c r="H1" s="250"/>
      <c r="I1" s="250"/>
      <c r="J1" s="250"/>
      <c r="K1" s="250"/>
      <c r="L1" s="250"/>
      <c r="M1" s="250"/>
      <c r="N1" s="251"/>
    </row>
    <row r="2" spans="1:36" ht="13.5" thickBot="1" x14ac:dyDescent="0.25">
      <c r="A2" s="150" t="s">
        <v>160</v>
      </c>
      <c r="B2" s="40" t="s">
        <v>175</v>
      </c>
      <c r="C2" s="37" t="s">
        <v>367</v>
      </c>
      <c r="D2" s="38"/>
      <c r="E2" s="58"/>
      <c r="F2" s="68"/>
      <c r="G2" s="247" t="s">
        <v>80</v>
      </c>
      <c r="H2" s="247"/>
      <c r="I2" s="69"/>
      <c r="J2" s="71"/>
      <c r="K2" s="71"/>
      <c r="L2" s="71"/>
      <c r="M2" s="71"/>
      <c r="N2" s="167"/>
    </row>
    <row r="3" spans="1:36" ht="13.5" thickBot="1" x14ac:dyDescent="0.25">
      <c r="A3" s="151"/>
      <c r="B3" s="41" t="s">
        <v>176</v>
      </c>
      <c r="C3" s="36" t="s">
        <v>368</v>
      </c>
      <c r="D3" s="39"/>
      <c r="E3" s="41" t="s">
        <v>78</v>
      </c>
      <c r="F3" s="65">
        <v>660</v>
      </c>
      <c r="G3" s="17"/>
      <c r="H3" s="66" t="s">
        <v>81</v>
      </c>
      <c r="I3" s="67">
        <v>201.2</v>
      </c>
      <c r="J3" s="20"/>
      <c r="K3" s="20"/>
      <c r="L3" s="20"/>
      <c r="M3" s="20"/>
      <c r="N3" s="168"/>
    </row>
    <row r="4" spans="1:36" ht="13.5" thickBot="1" x14ac:dyDescent="0.25">
      <c r="A4" s="149" t="s">
        <v>1</v>
      </c>
      <c r="B4" s="49" t="s">
        <v>2</v>
      </c>
      <c r="C4" s="43" t="s">
        <v>3</v>
      </c>
      <c r="D4" s="49" t="s">
        <v>4</v>
      </c>
      <c r="E4" s="43" t="s">
        <v>5</v>
      </c>
      <c r="F4" s="49" t="s">
        <v>6</v>
      </c>
      <c r="G4" s="43" t="s">
        <v>7</v>
      </c>
      <c r="H4" s="49" t="s">
        <v>8</v>
      </c>
      <c r="I4" s="43" t="s">
        <v>9</v>
      </c>
      <c r="J4" s="49" t="s">
        <v>10</v>
      </c>
      <c r="K4" s="43" t="s">
        <v>11</v>
      </c>
      <c r="L4" s="49" t="s">
        <v>12</v>
      </c>
      <c r="M4" s="45" t="s">
        <v>13</v>
      </c>
      <c r="N4" s="140" t="s">
        <v>582</v>
      </c>
    </row>
    <row r="5" spans="1:36" x14ac:dyDescent="0.2">
      <c r="A5" s="152">
        <v>2014</v>
      </c>
      <c r="B5" s="98" t="s">
        <v>60</v>
      </c>
      <c r="C5" s="98"/>
      <c r="D5" s="98">
        <v>8</v>
      </c>
      <c r="E5" s="98">
        <v>99</v>
      </c>
      <c r="F5" s="98">
        <v>378</v>
      </c>
      <c r="G5" s="98">
        <v>135</v>
      </c>
      <c r="H5" s="98">
        <v>38</v>
      </c>
      <c r="I5" s="98">
        <v>302</v>
      </c>
      <c r="J5" s="98">
        <v>436</v>
      </c>
      <c r="K5" s="98">
        <v>330.9</v>
      </c>
      <c r="L5" s="98">
        <v>277.89999999999998</v>
      </c>
      <c r="M5" s="98">
        <v>178</v>
      </c>
      <c r="N5" s="164" t="str">
        <f t="shared" ref="N5" si="0">IF(COUNT(B5:M5)=12,SUM(B5:M5),"")</f>
        <v/>
      </c>
    </row>
    <row r="6" spans="1:36" x14ac:dyDescent="0.2">
      <c r="A6" s="152">
        <v>2015</v>
      </c>
      <c r="B6" s="98">
        <v>70.5</v>
      </c>
      <c r="C6" s="98">
        <v>39</v>
      </c>
      <c r="D6" s="98"/>
      <c r="E6" s="98">
        <v>33</v>
      </c>
      <c r="F6" s="98">
        <v>143</v>
      </c>
      <c r="G6" s="98">
        <v>235.5</v>
      </c>
      <c r="H6" s="98">
        <v>230.5</v>
      </c>
      <c r="I6" s="98">
        <v>189</v>
      </c>
      <c r="J6" s="98">
        <v>241</v>
      </c>
      <c r="K6" s="98">
        <v>357</v>
      </c>
      <c r="L6" s="98">
        <v>270</v>
      </c>
      <c r="M6" s="98">
        <v>25</v>
      </c>
      <c r="N6" s="164"/>
    </row>
    <row r="7" spans="1:36" x14ac:dyDescent="0.2">
      <c r="A7" s="138">
        <v>2016</v>
      </c>
      <c r="B7" s="98">
        <v>19</v>
      </c>
      <c r="C7" s="98">
        <v>39</v>
      </c>
      <c r="D7" s="98">
        <v>6</v>
      </c>
      <c r="E7" s="98">
        <v>211</v>
      </c>
      <c r="F7" s="98"/>
      <c r="G7" s="98"/>
      <c r="H7" s="98">
        <v>195</v>
      </c>
      <c r="I7" s="98">
        <v>213</v>
      </c>
      <c r="J7" s="98"/>
      <c r="K7" s="98">
        <v>365</v>
      </c>
      <c r="L7" s="98"/>
      <c r="M7" s="98"/>
      <c r="N7" s="114"/>
      <c r="P7" s="10"/>
      <c r="Q7" s="10"/>
      <c r="R7" s="10"/>
      <c r="S7" s="10"/>
      <c r="T7" s="10"/>
      <c r="U7" s="10"/>
      <c r="V7" s="10"/>
      <c r="W7" s="10"/>
      <c r="X7" s="10"/>
      <c r="Y7" s="10"/>
      <c r="Z7" s="10"/>
      <c r="AA7" s="10"/>
      <c r="AB7" s="10"/>
      <c r="AC7" s="10"/>
      <c r="AD7" s="10"/>
      <c r="AE7" s="10"/>
      <c r="AF7" s="10"/>
      <c r="AG7" s="10"/>
      <c r="AH7" s="10"/>
      <c r="AI7" s="10"/>
      <c r="AJ7" s="10"/>
    </row>
    <row r="8" spans="1:36" x14ac:dyDescent="0.2">
      <c r="A8" s="138">
        <v>2017</v>
      </c>
      <c r="B8" s="98"/>
      <c r="C8" s="3">
        <v>0</v>
      </c>
      <c r="D8" s="3">
        <v>59</v>
      </c>
      <c r="E8" s="3">
        <v>17</v>
      </c>
      <c r="F8" s="3">
        <v>144</v>
      </c>
      <c r="G8" s="3">
        <v>171</v>
      </c>
      <c r="H8" s="3">
        <v>181</v>
      </c>
      <c r="I8" s="3">
        <v>318</v>
      </c>
      <c r="J8" s="3">
        <v>247</v>
      </c>
      <c r="K8" s="3">
        <v>209</v>
      </c>
      <c r="L8" s="3">
        <v>252</v>
      </c>
      <c r="M8" s="3">
        <v>240</v>
      </c>
      <c r="N8" s="114"/>
      <c r="P8" s="10"/>
      <c r="Q8" s="10"/>
      <c r="R8" s="10"/>
      <c r="S8" s="10"/>
      <c r="T8" s="10"/>
      <c r="U8" s="10"/>
      <c r="V8" s="10"/>
      <c r="W8" s="10"/>
      <c r="X8" s="10"/>
      <c r="Y8" s="10"/>
      <c r="Z8" s="10"/>
      <c r="AA8" s="10"/>
      <c r="AB8" s="10"/>
      <c r="AC8" s="10"/>
      <c r="AD8" s="10"/>
      <c r="AE8" s="10"/>
      <c r="AF8" s="10"/>
      <c r="AG8" s="10"/>
      <c r="AH8" s="10"/>
      <c r="AI8" s="10"/>
      <c r="AJ8" s="10"/>
    </row>
    <row r="9" spans="1:36" x14ac:dyDescent="0.2">
      <c r="A9" s="138">
        <v>2018</v>
      </c>
      <c r="B9" s="98">
        <v>167</v>
      </c>
      <c r="C9" s="3">
        <v>6</v>
      </c>
      <c r="D9" s="3">
        <v>47</v>
      </c>
      <c r="E9" s="3"/>
      <c r="F9" s="3"/>
      <c r="G9" s="3"/>
      <c r="H9" s="3"/>
      <c r="I9" s="3"/>
      <c r="J9" s="3"/>
      <c r="K9" s="3"/>
      <c r="L9" s="3"/>
      <c r="M9" s="3"/>
      <c r="N9" s="114"/>
      <c r="P9" s="10"/>
      <c r="Q9" s="10"/>
      <c r="R9" s="10"/>
      <c r="S9" s="10"/>
      <c r="T9" s="10"/>
      <c r="U9" s="10"/>
      <c r="V9" s="10"/>
      <c r="W9" s="10"/>
      <c r="X9" s="10"/>
      <c r="Y9" s="10"/>
      <c r="Z9" s="10"/>
      <c r="AA9" s="10"/>
      <c r="AB9" s="10"/>
      <c r="AC9" s="10"/>
      <c r="AD9" s="10"/>
      <c r="AE9" s="10"/>
      <c r="AF9" s="10"/>
      <c r="AG9" s="10"/>
      <c r="AH9" s="10"/>
      <c r="AI9" s="10"/>
      <c r="AJ9" s="10"/>
    </row>
    <row r="10" spans="1:36" x14ac:dyDescent="0.2">
      <c r="A10" s="138">
        <v>2019</v>
      </c>
      <c r="B10" s="98"/>
      <c r="C10" s="98"/>
      <c r="D10" s="3">
        <v>0</v>
      </c>
      <c r="E10" s="3">
        <v>55</v>
      </c>
      <c r="F10" s="3">
        <v>425</v>
      </c>
      <c r="G10" s="3">
        <v>335</v>
      </c>
      <c r="H10" s="3">
        <v>246</v>
      </c>
      <c r="I10" s="3">
        <v>406</v>
      </c>
      <c r="J10" s="3">
        <v>257</v>
      </c>
      <c r="K10" s="3">
        <v>247</v>
      </c>
      <c r="L10" s="3">
        <v>275</v>
      </c>
      <c r="M10" s="3">
        <v>71</v>
      </c>
      <c r="N10" s="114"/>
      <c r="P10" s="10"/>
      <c r="Q10" s="10"/>
      <c r="R10" s="10"/>
      <c r="S10" s="10"/>
      <c r="T10" s="10"/>
      <c r="U10" s="10"/>
      <c r="V10" s="10"/>
      <c r="W10" s="10"/>
      <c r="X10" s="10"/>
      <c r="Y10" s="10"/>
      <c r="Z10" s="10"/>
      <c r="AA10" s="10"/>
      <c r="AB10" s="10"/>
      <c r="AC10" s="10"/>
      <c r="AD10" s="10"/>
      <c r="AE10" s="10"/>
      <c r="AF10" s="10"/>
      <c r="AG10" s="10"/>
      <c r="AH10" s="10"/>
      <c r="AI10" s="10"/>
      <c r="AJ10" s="10"/>
    </row>
    <row r="11" spans="1:36" x14ac:dyDescent="0.2">
      <c r="A11" s="138">
        <v>2020</v>
      </c>
      <c r="B11" s="3">
        <v>43</v>
      </c>
      <c r="C11" s="3">
        <v>35</v>
      </c>
      <c r="D11" s="3">
        <v>17</v>
      </c>
      <c r="E11" s="3">
        <v>30</v>
      </c>
      <c r="F11" s="3">
        <v>275</v>
      </c>
      <c r="G11" s="3">
        <v>368</v>
      </c>
      <c r="H11" s="3">
        <v>213</v>
      </c>
      <c r="I11" s="3">
        <v>219</v>
      </c>
      <c r="J11" s="3">
        <v>330</v>
      </c>
      <c r="K11" s="3">
        <v>181</v>
      </c>
      <c r="L11" s="3">
        <v>284</v>
      </c>
      <c r="M11" s="3">
        <v>282</v>
      </c>
      <c r="N11" s="114">
        <f>SUM(B11:M11)</f>
        <v>2277</v>
      </c>
      <c r="P11" s="10"/>
      <c r="Q11" s="10"/>
      <c r="R11" s="10"/>
      <c r="S11" s="10"/>
      <c r="T11" s="10"/>
      <c r="U11" s="10"/>
      <c r="V11" s="10"/>
      <c r="W11" s="10"/>
      <c r="X11" s="10"/>
      <c r="Y11" s="10"/>
      <c r="Z11" s="10"/>
      <c r="AA11" s="10"/>
      <c r="AB11" s="10"/>
      <c r="AC11" s="10"/>
      <c r="AD11" s="10"/>
      <c r="AE11" s="10"/>
      <c r="AF11" s="10"/>
      <c r="AG11" s="10"/>
      <c r="AH11" s="10"/>
      <c r="AI11" s="10"/>
      <c r="AJ11" s="10"/>
    </row>
    <row r="12" spans="1:36" x14ac:dyDescent="0.2">
      <c r="A12" s="138">
        <v>2021</v>
      </c>
      <c r="B12" s="3">
        <v>46</v>
      </c>
      <c r="C12" s="3">
        <v>15</v>
      </c>
      <c r="D12" s="3">
        <v>102</v>
      </c>
      <c r="E12" s="3">
        <v>135</v>
      </c>
      <c r="F12" s="3">
        <v>208</v>
      </c>
      <c r="G12" s="3">
        <v>281</v>
      </c>
      <c r="H12" s="3">
        <v>276</v>
      </c>
      <c r="I12" s="3"/>
      <c r="J12" s="3"/>
      <c r="K12" s="3"/>
      <c r="L12" s="3">
        <v>308</v>
      </c>
      <c r="M12" s="3">
        <v>65</v>
      </c>
      <c r="N12" s="114"/>
      <c r="P12" s="10"/>
      <c r="Q12" s="10"/>
      <c r="R12" s="10"/>
      <c r="S12" s="10"/>
      <c r="T12" s="10"/>
      <c r="U12" s="10"/>
      <c r="V12" s="10"/>
      <c r="W12" s="10"/>
      <c r="X12" s="10"/>
      <c r="Y12" s="10"/>
      <c r="Z12" s="10"/>
      <c r="AA12" s="10"/>
      <c r="AB12" s="10"/>
      <c r="AC12" s="10"/>
      <c r="AD12" s="10"/>
      <c r="AE12" s="10"/>
      <c r="AF12" s="10"/>
      <c r="AG12" s="10"/>
      <c r="AH12" s="10"/>
      <c r="AI12" s="10"/>
      <c r="AJ12" s="10"/>
    </row>
    <row r="13" spans="1:36" x14ac:dyDescent="0.2">
      <c r="A13" s="138">
        <v>2022</v>
      </c>
      <c r="B13" s="3">
        <v>31</v>
      </c>
      <c r="C13" s="3">
        <v>51</v>
      </c>
      <c r="D13" s="3">
        <v>127</v>
      </c>
      <c r="E13" s="3">
        <v>237</v>
      </c>
      <c r="F13" s="3">
        <v>424</v>
      </c>
      <c r="G13" s="3">
        <v>273</v>
      </c>
      <c r="H13" s="3">
        <v>452</v>
      </c>
      <c r="I13" s="3">
        <v>474</v>
      </c>
      <c r="J13" s="3">
        <v>461</v>
      </c>
      <c r="K13" s="3">
        <v>433</v>
      </c>
      <c r="L13" s="3">
        <v>270</v>
      </c>
      <c r="M13" s="3">
        <v>55</v>
      </c>
      <c r="N13" s="114">
        <f t="shared" ref="N13:N14" si="1">SUM(B13:M13)</f>
        <v>3288</v>
      </c>
      <c r="P13" s="10"/>
      <c r="Q13" s="10"/>
      <c r="R13" s="10"/>
      <c r="S13" s="10"/>
      <c r="T13" s="10"/>
      <c r="U13" s="10"/>
      <c r="V13" s="10"/>
      <c r="W13" s="10"/>
      <c r="X13" s="10"/>
      <c r="Y13" s="10"/>
      <c r="Z13" s="10"/>
      <c r="AA13" s="10"/>
      <c r="AB13" s="10"/>
      <c r="AC13" s="10"/>
      <c r="AD13" s="10"/>
      <c r="AE13" s="10"/>
      <c r="AF13" s="10"/>
      <c r="AG13" s="10"/>
      <c r="AH13" s="10"/>
      <c r="AI13" s="10"/>
      <c r="AJ13" s="10"/>
    </row>
    <row r="14" spans="1:36" x14ac:dyDescent="0.2">
      <c r="A14" s="138">
        <v>2023</v>
      </c>
      <c r="B14" s="3">
        <v>85</v>
      </c>
      <c r="C14" s="3">
        <v>25</v>
      </c>
      <c r="D14" s="3">
        <v>34</v>
      </c>
      <c r="E14" s="3">
        <v>22</v>
      </c>
      <c r="F14" s="3">
        <v>171</v>
      </c>
      <c r="G14" s="3">
        <v>276</v>
      </c>
      <c r="H14" s="3">
        <v>307</v>
      </c>
      <c r="I14" s="3">
        <v>142</v>
      </c>
      <c r="J14" s="3">
        <v>319</v>
      </c>
      <c r="K14" s="3">
        <v>232</v>
      </c>
      <c r="L14" s="3">
        <v>220</v>
      </c>
      <c r="M14" s="3">
        <v>59</v>
      </c>
      <c r="N14" s="114">
        <f t="shared" si="1"/>
        <v>1892</v>
      </c>
      <c r="P14" s="10"/>
      <c r="Q14" s="10"/>
      <c r="R14" s="10"/>
      <c r="S14" s="10"/>
      <c r="T14" s="10"/>
      <c r="U14" s="10"/>
      <c r="V14" s="10"/>
      <c r="W14" s="10"/>
      <c r="X14" s="10"/>
      <c r="Y14" s="10"/>
      <c r="Z14" s="10"/>
      <c r="AA14" s="10"/>
      <c r="AB14" s="10"/>
      <c r="AC14" s="10"/>
      <c r="AD14" s="10"/>
      <c r="AE14" s="10"/>
      <c r="AF14" s="10"/>
      <c r="AG14" s="10"/>
      <c r="AH14" s="10"/>
      <c r="AI14" s="10"/>
      <c r="AJ14" s="10"/>
    </row>
    <row r="15" spans="1:36" x14ac:dyDescent="0.2">
      <c r="A15" s="138">
        <v>2024</v>
      </c>
      <c r="B15" s="3"/>
      <c r="C15" s="3"/>
      <c r="D15" s="3"/>
      <c r="E15" s="3"/>
      <c r="F15" s="3"/>
      <c r="G15" s="3"/>
      <c r="H15" s="3"/>
      <c r="I15" s="3"/>
      <c r="J15" s="3"/>
      <c r="K15" s="3"/>
      <c r="L15" s="3"/>
      <c r="M15" s="3"/>
      <c r="N15" s="114"/>
      <c r="P15" s="10"/>
      <c r="Q15" s="10"/>
      <c r="R15" s="10"/>
      <c r="S15" s="10"/>
      <c r="T15" s="10"/>
      <c r="U15" s="10"/>
      <c r="V15" s="10"/>
      <c r="W15" s="10"/>
      <c r="X15" s="10"/>
      <c r="Y15" s="10"/>
      <c r="Z15" s="10"/>
      <c r="AA15" s="10"/>
      <c r="AB15" s="10"/>
      <c r="AC15" s="10"/>
      <c r="AD15" s="10"/>
      <c r="AE15" s="10"/>
      <c r="AF15" s="10"/>
      <c r="AG15" s="10"/>
      <c r="AH15" s="10"/>
      <c r="AI15" s="10"/>
      <c r="AJ15" s="10"/>
    </row>
    <row r="16" spans="1:36" x14ac:dyDescent="0.2">
      <c r="A16" s="138">
        <v>2025</v>
      </c>
      <c r="B16" s="3"/>
      <c r="C16" s="3"/>
      <c r="D16" s="3"/>
      <c r="E16" s="3"/>
      <c r="F16" s="3"/>
      <c r="G16" s="3"/>
      <c r="H16" s="3"/>
      <c r="I16" s="3"/>
      <c r="J16" s="3"/>
      <c r="K16" s="3"/>
      <c r="L16" s="3"/>
      <c r="M16" s="3"/>
      <c r="N16" s="114"/>
      <c r="P16" s="10"/>
      <c r="Q16" s="10"/>
      <c r="R16" s="10"/>
      <c r="S16" s="10"/>
      <c r="T16" s="10"/>
      <c r="U16" s="10"/>
      <c r="V16" s="10"/>
      <c r="W16" s="10"/>
      <c r="X16" s="10"/>
      <c r="Y16" s="10"/>
      <c r="Z16" s="10"/>
      <c r="AA16" s="10"/>
      <c r="AB16" s="10"/>
      <c r="AC16" s="10"/>
      <c r="AD16" s="10"/>
      <c r="AE16" s="10"/>
      <c r="AF16" s="10"/>
      <c r="AG16" s="10"/>
      <c r="AH16" s="10"/>
      <c r="AI16" s="10"/>
      <c r="AJ16" s="10"/>
    </row>
    <row r="17" spans="1:36" x14ac:dyDescent="0.2">
      <c r="A17" s="138">
        <v>2026</v>
      </c>
      <c r="B17" s="3"/>
      <c r="C17" s="3"/>
      <c r="D17" s="3"/>
      <c r="E17" s="3"/>
      <c r="F17" s="3"/>
      <c r="G17" s="3"/>
      <c r="H17" s="3"/>
      <c r="I17" s="3"/>
      <c r="J17" s="3"/>
      <c r="K17" s="3"/>
      <c r="L17" s="3"/>
      <c r="M17" s="3"/>
      <c r="N17" s="114"/>
      <c r="P17" s="10"/>
      <c r="Q17" s="10"/>
      <c r="R17" s="10"/>
      <c r="S17" s="10"/>
      <c r="T17" s="10"/>
      <c r="U17" s="10"/>
      <c r="V17" s="10"/>
      <c r="W17" s="10"/>
      <c r="X17" s="10"/>
      <c r="Y17" s="10"/>
      <c r="Z17" s="10"/>
      <c r="AA17" s="10"/>
      <c r="AB17" s="10"/>
      <c r="AC17" s="10"/>
      <c r="AD17" s="10"/>
      <c r="AE17" s="10"/>
      <c r="AF17" s="10"/>
      <c r="AG17" s="10"/>
      <c r="AH17" s="10"/>
      <c r="AI17" s="10"/>
      <c r="AJ17" s="10"/>
    </row>
    <row r="18" spans="1:36" ht="13.5" thickBot="1" x14ac:dyDescent="0.25">
      <c r="A18" s="153"/>
      <c r="B18" s="98"/>
      <c r="C18" s="98"/>
      <c r="D18" s="98"/>
      <c r="E18" s="98"/>
      <c r="F18" s="98"/>
      <c r="G18" s="98"/>
      <c r="H18" s="98"/>
      <c r="I18" s="98"/>
      <c r="J18" s="98"/>
      <c r="K18" s="98"/>
      <c r="L18" s="98"/>
      <c r="M18" s="98"/>
      <c r="N18" s="164"/>
    </row>
    <row r="19" spans="1:36" x14ac:dyDescent="0.2">
      <c r="A19" s="147" t="s">
        <v>603</v>
      </c>
      <c r="B19" s="105">
        <f>AVERAGE(B5:B18)</f>
        <v>65.928571428571431</v>
      </c>
      <c r="C19" s="105">
        <f>AVERAGE(C5:C18)</f>
        <v>26.25</v>
      </c>
      <c r="D19" s="105">
        <f t="shared" ref="D19:M19" si="2">AVERAGE(D5:D18)</f>
        <v>44.444444444444443</v>
      </c>
      <c r="E19" s="105">
        <f t="shared" si="2"/>
        <v>93.222222222222229</v>
      </c>
      <c r="F19" s="105">
        <f t="shared" si="2"/>
        <v>271</v>
      </c>
      <c r="G19" s="105">
        <f t="shared" si="2"/>
        <v>259.3125</v>
      </c>
      <c r="H19" s="105">
        <f t="shared" si="2"/>
        <v>237.61111111111111</v>
      </c>
      <c r="I19" s="105">
        <f t="shared" si="2"/>
        <v>282.875</v>
      </c>
      <c r="J19" s="105">
        <f t="shared" si="2"/>
        <v>327.28571428571428</v>
      </c>
      <c r="K19" s="105">
        <f t="shared" si="2"/>
        <v>294.36250000000001</v>
      </c>
      <c r="L19" s="105">
        <f t="shared" si="2"/>
        <v>269.61250000000001</v>
      </c>
      <c r="M19" s="105">
        <f t="shared" si="2"/>
        <v>121.875</v>
      </c>
      <c r="N19" s="107"/>
    </row>
    <row r="20" spans="1:36" x14ac:dyDescent="0.2">
      <c r="A20" s="148" t="s">
        <v>604</v>
      </c>
      <c r="B20" s="3">
        <f>STDEV(B5:B18)</f>
        <v>49.908606949293301</v>
      </c>
      <c r="C20" s="3">
        <f>STDEV(C5:C18)</f>
        <v>17.894532285429694</v>
      </c>
      <c r="D20" s="3">
        <f t="shared" ref="D20:M20" si="3">STDEV(D5:D18)</f>
        <v>44.707692601808226</v>
      </c>
      <c r="E20" s="3">
        <f t="shared" si="3"/>
        <v>83.882026945254765</v>
      </c>
      <c r="F20" s="3">
        <f t="shared" si="3"/>
        <v>122.51647119585886</v>
      </c>
      <c r="G20" s="3">
        <f t="shared" si="3"/>
        <v>77.733490438255018</v>
      </c>
      <c r="H20" s="3">
        <f t="shared" si="3"/>
        <v>110.59096306258984</v>
      </c>
      <c r="I20" s="3">
        <f t="shared" si="3"/>
        <v>113.96044113137306</v>
      </c>
      <c r="J20" s="3">
        <f t="shared" si="3"/>
        <v>90.005026314671738</v>
      </c>
      <c r="K20" s="3">
        <f t="shared" si="3"/>
        <v>89.233688985718814</v>
      </c>
      <c r="L20" s="3">
        <f t="shared" si="3"/>
        <v>25.495682407587591</v>
      </c>
      <c r="M20" s="3">
        <f t="shared" si="3"/>
        <v>97.377670511702604</v>
      </c>
      <c r="N20" s="172"/>
    </row>
    <row r="21" spans="1:36" ht="13.5" thickBot="1" x14ac:dyDescent="0.25">
      <c r="A21" s="148" t="s">
        <v>605</v>
      </c>
      <c r="B21" s="3">
        <f>B20/B19*100</f>
        <v>75.701028958841405</v>
      </c>
      <c r="C21" s="3">
        <f>C20/C19*100</f>
        <v>68.169646801636929</v>
      </c>
      <c r="D21" s="3">
        <f t="shared" ref="D21:M21" si="4">D20/D19*100</f>
        <v>100.59230835406852</v>
      </c>
      <c r="E21" s="3">
        <f t="shared" si="4"/>
        <v>89.980720203491387</v>
      </c>
      <c r="F21" s="3">
        <f t="shared" si="4"/>
        <v>45.209029961571531</v>
      </c>
      <c r="G21" s="3">
        <f t="shared" si="4"/>
        <v>29.976761798314783</v>
      </c>
      <c r="H21" s="3">
        <f t="shared" si="4"/>
        <v>46.542841597536054</v>
      </c>
      <c r="I21" s="3">
        <f t="shared" si="4"/>
        <v>40.286501504683365</v>
      </c>
      <c r="J21" s="3">
        <f t="shared" si="4"/>
        <v>27.50044453089054</v>
      </c>
      <c r="K21" s="3">
        <f t="shared" si="4"/>
        <v>30.314217668935008</v>
      </c>
      <c r="L21" s="3">
        <f t="shared" si="4"/>
        <v>9.4564170457926053</v>
      </c>
      <c r="M21" s="3">
        <f t="shared" si="4"/>
        <v>79.899627086525214</v>
      </c>
      <c r="N21" s="190"/>
    </row>
    <row r="22" spans="1:36" x14ac:dyDescent="0.2">
      <c r="A22" s="148" t="s">
        <v>606</v>
      </c>
      <c r="B22">
        <f>MIN(B5:B18)</f>
        <v>19</v>
      </c>
      <c r="C22">
        <f>MIN(C5:C18)</f>
        <v>0</v>
      </c>
      <c r="D22">
        <f t="shared" ref="D22:M22" si="5">MIN(D5:D18)</f>
        <v>0</v>
      </c>
      <c r="E22">
        <f t="shared" si="5"/>
        <v>17</v>
      </c>
      <c r="F22">
        <f t="shared" si="5"/>
        <v>143</v>
      </c>
      <c r="G22">
        <f t="shared" si="5"/>
        <v>135</v>
      </c>
      <c r="H22">
        <f t="shared" si="5"/>
        <v>38</v>
      </c>
      <c r="I22">
        <f t="shared" si="5"/>
        <v>142</v>
      </c>
      <c r="J22">
        <f t="shared" si="5"/>
        <v>241</v>
      </c>
      <c r="K22">
        <f t="shared" si="5"/>
        <v>181</v>
      </c>
      <c r="L22">
        <f t="shared" si="5"/>
        <v>220</v>
      </c>
      <c r="M22">
        <f t="shared" si="5"/>
        <v>25</v>
      </c>
    </row>
    <row r="23" spans="1:36" x14ac:dyDescent="0.2">
      <c r="A23" s="148" t="s">
        <v>607</v>
      </c>
      <c r="B23" s="3">
        <f>MAX(B5:B18)</f>
        <v>167</v>
      </c>
      <c r="C23" s="3">
        <f>MAX(C5:C18)</f>
        <v>51</v>
      </c>
      <c r="D23" s="3">
        <f t="shared" ref="D23:M23" si="6">MAX(D5:D18)</f>
        <v>127</v>
      </c>
      <c r="E23" s="3">
        <f t="shared" si="6"/>
        <v>237</v>
      </c>
      <c r="F23" s="3">
        <f t="shared" si="6"/>
        <v>425</v>
      </c>
      <c r="G23" s="3">
        <f t="shared" si="6"/>
        <v>368</v>
      </c>
      <c r="H23" s="3">
        <f t="shared" si="6"/>
        <v>452</v>
      </c>
      <c r="I23" s="3">
        <f t="shared" si="6"/>
        <v>474</v>
      </c>
      <c r="J23" s="3">
        <f t="shared" si="6"/>
        <v>461</v>
      </c>
      <c r="K23" s="3">
        <f t="shared" si="6"/>
        <v>433</v>
      </c>
      <c r="L23" s="3">
        <f t="shared" si="6"/>
        <v>308</v>
      </c>
      <c r="M23" s="3">
        <f t="shared" si="6"/>
        <v>282</v>
      </c>
    </row>
    <row r="24" spans="1:36" x14ac:dyDescent="0.2">
      <c r="A24" s="148" t="s">
        <v>608</v>
      </c>
      <c r="B24" s="3">
        <f>QUARTILE(B5:B18,1)</f>
        <v>37</v>
      </c>
      <c r="C24" s="3">
        <f>QUARTILE(C5:C18,1)</f>
        <v>12.75</v>
      </c>
      <c r="D24" s="3">
        <f t="shared" ref="D24:M24" si="7">QUARTILE(D5:D18,1)</f>
        <v>8</v>
      </c>
      <c r="E24" s="3">
        <f t="shared" si="7"/>
        <v>30</v>
      </c>
      <c r="F24" s="3">
        <f t="shared" si="7"/>
        <v>164.25</v>
      </c>
      <c r="G24" s="3">
        <f t="shared" si="7"/>
        <v>219.375</v>
      </c>
      <c r="H24" s="3">
        <f t="shared" si="7"/>
        <v>195</v>
      </c>
      <c r="I24" s="3">
        <f t="shared" si="7"/>
        <v>207</v>
      </c>
      <c r="J24" s="3">
        <f t="shared" si="7"/>
        <v>252</v>
      </c>
      <c r="K24" s="3">
        <f t="shared" si="7"/>
        <v>226.25</v>
      </c>
      <c r="L24" s="3">
        <f t="shared" si="7"/>
        <v>265.5</v>
      </c>
      <c r="M24" s="3">
        <f t="shared" si="7"/>
        <v>58</v>
      </c>
    </row>
    <row r="25" spans="1:36" x14ac:dyDescent="0.2">
      <c r="A25" s="148" t="s">
        <v>609</v>
      </c>
      <c r="B25" s="3">
        <f>QUARTILE(B5:B18,2)</f>
        <v>46</v>
      </c>
      <c r="C25" s="3">
        <f>QUARTILE(C5:C18,2)</f>
        <v>30</v>
      </c>
      <c r="D25" s="3">
        <f t="shared" ref="D25:M25" si="8">QUARTILE(D5:D18,2)</f>
        <v>34</v>
      </c>
      <c r="E25" s="3">
        <f t="shared" si="8"/>
        <v>55</v>
      </c>
      <c r="F25" s="3">
        <f t="shared" si="8"/>
        <v>241.5</v>
      </c>
      <c r="G25" s="3">
        <f t="shared" si="8"/>
        <v>274.5</v>
      </c>
      <c r="H25" s="3">
        <f t="shared" si="8"/>
        <v>230.5</v>
      </c>
      <c r="I25" s="3">
        <f t="shared" si="8"/>
        <v>260.5</v>
      </c>
      <c r="J25" s="3">
        <f t="shared" si="8"/>
        <v>319</v>
      </c>
      <c r="K25" s="3">
        <f t="shared" si="8"/>
        <v>288.95</v>
      </c>
      <c r="L25" s="3">
        <f t="shared" si="8"/>
        <v>272.5</v>
      </c>
      <c r="M25" s="3">
        <f t="shared" si="8"/>
        <v>68</v>
      </c>
    </row>
    <row r="26" spans="1:36" x14ac:dyDescent="0.2">
      <c r="A26" s="148" t="s">
        <v>610</v>
      </c>
      <c r="B26" s="3">
        <f>QUARTILE(B5:B18,3)</f>
        <v>77.75</v>
      </c>
      <c r="C26" s="3">
        <f>QUARTILE(C5:C18,3)</f>
        <v>39</v>
      </c>
      <c r="D26" s="3">
        <f t="shared" ref="D26:M26" si="9">QUARTILE(D5:D18,3)</f>
        <v>59</v>
      </c>
      <c r="E26" s="3">
        <f t="shared" si="9"/>
        <v>135</v>
      </c>
      <c r="F26" s="3">
        <f t="shared" si="9"/>
        <v>389.5</v>
      </c>
      <c r="G26" s="3">
        <f t="shared" si="9"/>
        <v>294.5</v>
      </c>
      <c r="H26" s="3">
        <f t="shared" si="9"/>
        <v>276</v>
      </c>
      <c r="I26" s="3"/>
      <c r="J26" s="3"/>
      <c r="K26" s="3"/>
      <c r="L26" s="3">
        <f t="shared" si="9"/>
        <v>279.42499999999995</v>
      </c>
      <c r="M26" s="3">
        <f t="shared" si="9"/>
        <v>193.5</v>
      </c>
    </row>
    <row r="27" spans="1:36" x14ac:dyDescent="0.2">
      <c r="A27" s="148" t="s">
        <v>611</v>
      </c>
      <c r="B27">
        <f>RANK(B14,B5:B18,0)</f>
        <v>2</v>
      </c>
      <c r="C27">
        <f t="shared" ref="C27:M27" si="10">RANK(C14,C5:C18,0)</f>
        <v>5</v>
      </c>
      <c r="D27">
        <f t="shared" si="10"/>
        <v>5</v>
      </c>
      <c r="E27">
        <f t="shared" si="10"/>
        <v>8</v>
      </c>
      <c r="F27">
        <f t="shared" si="10"/>
        <v>6</v>
      </c>
      <c r="G27">
        <f t="shared" si="10"/>
        <v>4</v>
      </c>
      <c r="H27">
        <f t="shared" si="10"/>
        <v>2</v>
      </c>
      <c r="I27">
        <f t="shared" si="10"/>
        <v>8</v>
      </c>
      <c r="J27">
        <f t="shared" si="10"/>
        <v>4</v>
      </c>
      <c r="K27">
        <f t="shared" si="10"/>
        <v>6</v>
      </c>
      <c r="L27">
        <f t="shared" si="10"/>
        <v>8</v>
      </c>
      <c r="M27">
        <f t="shared" si="10"/>
        <v>6</v>
      </c>
      <c r="N27"/>
    </row>
    <row r="28" spans="1:36" x14ac:dyDescent="0.2">
      <c r="A28" s="148" t="s">
        <v>612</v>
      </c>
      <c r="B28">
        <f>COUNT(B5:B18)</f>
        <v>7</v>
      </c>
      <c r="C28">
        <f>COUNT(C5:C18)</f>
        <v>8</v>
      </c>
      <c r="D28">
        <f t="shared" ref="D28:M28" si="11">COUNT(D5:D18)</f>
        <v>9</v>
      </c>
      <c r="E28">
        <f t="shared" si="11"/>
        <v>9</v>
      </c>
      <c r="F28">
        <f t="shared" si="11"/>
        <v>8</v>
      </c>
      <c r="G28">
        <f t="shared" si="11"/>
        <v>8</v>
      </c>
      <c r="H28">
        <f t="shared" si="11"/>
        <v>9</v>
      </c>
      <c r="I28">
        <f t="shared" si="11"/>
        <v>8</v>
      </c>
      <c r="J28">
        <f t="shared" si="11"/>
        <v>7</v>
      </c>
      <c r="K28">
        <f t="shared" si="11"/>
        <v>8</v>
      </c>
      <c r="L28">
        <f t="shared" si="11"/>
        <v>8</v>
      </c>
      <c r="M28">
        <f t="shared" si="11"/>
        <v>8</v>
      </c>
    </row>
    <row r="29" spans="1:36" x14ac:dyDescent="0.2">
      <c r="A29" s="148" t="s">
        <v>614</v>
      </c>
      <c r="B29" s="115">
        <f>B14</f>
        <v>85</v>
      </c>
      <c r="C29" s="3">
        <f>B29+C14</f>
        <v>110</v>
      </c>
      <c r="D29" s="3">
        <f t="shared" ref="D29:M29" si="12">C29+D14</f>
        <v>144</v>
      </c>
      <c r="E29" s="3">
        <f t="shared" si="12"/>
        <v>166</v>
      </c>
      <c r="F29" s="3">
        <f t="shared" si="12"/>
        <v>337</v>
      </c>
      <c r="G29" s="3">
        <f t="shared" si="12"/>
        <v>613</v>
      </c>
      <c r="H29" s="3">
        <f t="shared" si="12"/>
        <v>920</v>
      </c>
      <c r="I29" s="3">
        <f t="shared" si="12"/>
        <v>1062</v>
      </c>
      <c r="J29" s="3">
        <f t="shared" si="12"/>
        <v>1381</v>
      </c>
      <c r="K29" s="3">
        <f t="shared" si="12"/>
        <v>1613</v>
      </c>
      <c r="L29" s="3">
        <f t="shared" si="12"/>
        <v>1833</v>
      </c>
      <c r="M29" s="3">
        <f t="shared" si="12"/>
        <v>1892</v>
      </c>
    </row>
    <row r="30" spans="1:36" x14ac:dyDescent="0.2">
      <c r="A30" s="148" t="s">
        <v>613</v>
      </c>
      <c r="B30" s="3">
        <f>B19</f>
        <v>65.928571428571431</v>
      </c>
      <c r="C30" s="3">
        <f>B30+C19</f>
        <v>92.178571428571431</v>
      </c>
      <c r="D30" s="3">
        <f t="shared" ref="D30:M30" si="13">C30+D19</f>
        <v>136.62301587301587</v>
      </c>
      <c r="E30" s="3">
        <f t="shared" si="13"/>
        <v>229.8452380952381</v>
      </c>
      <c r="F30" s="3">
        <f t="shared" si="13"/>
        <v>500.84523809523807</v>
      </c>
      <c r="G30" s="3">
        <f t="shared" si="13"/>
        <v>760.15773809523807</v>
      </c>
      <c r="H30" s="3">
        <f t="shared" si="13"/>
        <v>997.76884920634916</v>
      </c>
      <c r="I30" s="3">
        <f t="shared" si="13"/>
        <v>1280.6438492063492</v>
      </c>
      <c r="J30" s="3">
        <f t="shared" si="13"/>
        <v>1607.9295634920634</v>
      </c>
      <c r="K30" s="3">
        <f t="shared" si="13"/>
        <v>1902.2920634920633</v>
      </c>
      <c r="L30" s="3">
        <f t="shared" si="13"/>
        <v>2171.9045634920635</v>
      </c>
      <c r="M30" s="3">
        <f t="shared" si="13"/>
        <v>2293.7795634920635</v>
      </c>
    </row>
  </sheetData>
  <mergeCells count="2">
    <mergeCell ref="A1:N1"/>
    <mergeCell ref="G2:H2"/>
  </mergeCells>
  <conditionalFormatting sqref="F18">
    <cfRule type="top10" dxfId="415" priority="212" bottom="1" rank="1"/>
    <cfRule type="top10" dxfId="414" priority="213" rank="1"/>
  </conditionalFormatting>
  <conditionalFormatting sqref="N5:N6 N18">
    <cfRule type="top10" dxfId="413" priority="228" bottom="1" rank="1"/>
    <cfRule type="top10" dxfId="412" priority="229" rank="1"/>
  </conditionalFormatting>
  <conditionalFormatting sqref="G18">
    <cfRule type="top10" dxfId="411" priority="69" bottom="1" rank="1"/>
    <cfRule type="top10" dxfId="410" priority="70" rank="1"/>
  </conditionalFormatting>
  <conditionalFormatting sqref="H18">
    <cfRule type="top10" dxfId="409" priority="67" bottom="1" rank="1"/>
    <cfRule type="top10" dxfId="408" priority="68" rank="1"/>
  </conditionalFormatting>
  <conditionalFormatting sqref="I18">
    <cfRule type="top10" dxfId="407" priority="65" bottom="1" rank="1"/>
    <cfRule type="top10" dxfId="406" priority="66" rank="1"/>
  </conditionalFormatting>
  <conditionalFormatting sqref="J18">
    <cfRule type="top10" dxfId="405" priority="63" bottom="1" rank="1"/>
    <cfRule type="top10" dxfId="404" priority="64" rank="1"/>
  </conditionalFormatting>
  <conditionalFormatting sqref="K18">
    <cfRule type="top10" dxfId="403" priority="61" bottom="1" rank="1"/>
    <cfRule type="top10" dxfId="402" priority="62" rank="1"/>
  </conditionalFormatting>
  <conditionalFormatting sqref="L18">
    <cfRule type="top10" dxfId="401" priority="59" bottom="1" rank="1"/>
    <cfRule type="top10" dxfId="400" priority="60" rank="1"/>
  </conditionalFormatting>
  <conditionalFormatting sqref="M18">
    <cfRule type="top10" dxfId="399" priority="57" bottom="1" rank="1"/>
    <cfRule type="top10" dxfId="398" priority="58" rank="1"/>
  </conditionalFormatting>
  <conditionalFormatting sqref="C18">
    <cfRule type="top10" dxfId="397" priority="53" bottom="1" rank="1"/>
    <cfRule type="top10" dxfId="396" priority="54" rank="1"/>
  </conditionalFormatting>
  <conditionalFormatting sqref="D18">
    <cfRule type="top10" dxfId="395" priority="51" bottom="1" rank="1"/>
    <cfRule type="top10" dxfId="394" priority="52" rank="1"/>
  </conditionalFormatting>
  <conditionalFormatting sqref="E18">
    <cfRule type="top10" dxfId="393" priority="49" bottom="1" rank="1"/>
    <cfRule type="top10" dxfId="392" priority="50" rank="1"/>
  </conditionalFormatting>
  <conditionalFormatting sqref="N7:N10 N15:N17">
    <cfRule type="top10" dxfId="391" priority="23" bottom="1" rank="1"/>
    <cfRule type="top10" dxfId="390" priority="24" rank="1"/>
  </conditionalFormatting>
  <conditionalFormatting sqref="B5:B18">
    <cfRule type="top10" dxfId="389" priority="55" bottom="1" rank="1"/>
    <cfRule type="top10" dxfId="388" priority="56" rank="1"/>
  </conditionalFormatting>
  <conditionalFormatting sqref="C6:C8 C10:C17">
    <cfRule type="top10" dxfId="387" priority="21" bottom="1" rank="1"/>
    <cfRule type="top10" dxfId="386" priority="22" rank="1"/>
  </conditionalFormatting>
  <conditionalFormatting sqref="D5:D8 D11:D17">
    <cfRule type="top10" dxfId="385" priority="19" bottom="1" rank="1"/>
    <cfRule type="top10" dxfId="384" priority="20" rank="1"/>
  </conditionalFormatting>
  <conditionalFormatting sqref="E5:E8 E11:E17">
    <cfRule type="top10" dxfId="383" priority="17" bottom="1" rank="1"/>
    <cfRule type="top10" dxfId="382" priority="18" rank="1"/>
  </conditionalFormatting>
  <conditionalFormatting sqref="F5:F8 F11:F17">
    <cfRule type="top10" dxfId="381" priority="15" bottom="1" rank="1"/>
    <cfRule type="top10" dxfId="380" priority="16" rank="1"/>
  </conditionalFormatting>
  <conditionalFormatting sqref="G5:G8 G11:G17">
    <cfRule type="top10" dxfId="379" priority="13" bottom="1" rank="1"/>
    <cfRule type="top10" dxfId="378" priority="14" rank="1"/>
  </conditionalFormatting>
  <conditionalFormatting sqref="H5:H8 H11:H17">
    <cfRule type="top10" dxfId="377" priority="11" bottom="1" rank="1"/>
    <cfRule type="top10" dxfId="376" priority="12" rank="1"/>
  </conditionalFormatting>
  <conditionalFormatting sqref="I5:I8 I11:I17">
    <cfRule type="top10" dxfId="375" priority="9" bottom="1" rank="1"/>
    <cfRule type="top10" dxfId="374" priority="10" rank="1"/>
  </conditionalFormatting>
  <conditionalFormatting sqref="J5:J8 J11:J17">
    <cfRule type="top10" dxfId="373" priority="7" bottom="1" rank="1"/>
    <cfRule type="top10" dxfId="372" priority="8" rank="1"/>
  </conditionalFormatting>
  <conditionalFormatting sqref="K5:K8 K11:K17">
    <cfRule type="top10" dxfId="371" priority="5" bottom="1" rank="1"/>
    <cfRule type="top10" dxfId="370" priority="6" rank="1"/>
  </conditionalFormatting>
  <conditionalFormatting sqref="L5:L8 L11:L17">
    <cfRule type="top10" dxfId="369" priority="3" bottom="1" rank="1"/>
    <cfRule type="top10" dxfId="368" priority="4" rank="1"/>
  </conditionalFormatting>
  <conditionalFormatting sqref="M5:M8 M11:M17">
    <cfRule type="top10" dxfId="367" priority="1" bottom="1" rank="1"/>
    <cfRule type="top10" dxfId="366" priority="2" rank="1"/>
  </conditionalFormatting>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30"/>
  <dimension ref="A1:AJ53"/>
  <sheetViews>
    <sheetView zoomScale="75" zoomScaleNormal="75" workbookViewId="0">
      <selection activeCell="AE21" sqref="AE21"/>
    </sheetView>
  </sheetViews>
  <sheetFormatPr defaultRowHeight="12.75" x14ac:dyDescent="0.2"/>
  <cols>
    <col min="1" max="1" width="7" style="148" bestFit="1" customWidth="1"/>
    <col min="2" max="2" width="8.85546875" style="1" bestFit="1" customWidth="1"/>
    <col min="3" max="13" width="7.7109375" style="1" customWidth="1"/>
    <col min="14" max="14" width="9.140625" style="1" bestFit="1" customWidth="1"/>
    <col min="16" max="36" width="9.140625" style="10"/>
  </cols>
  <sheetData>
    <row r="1" spans="1:27" ht="16.5" thickBot="1" x14ac:dyDescent="0.3">
      <c r="A1" s="248" t="s">
        <v>47</v>
      </c>
      <c r="B1" s="249"/>
      <c r="C1" s="249"/>
      <c r="D1" s="249"/>
      <c r="E1" s="250"/>
      <c r="F1" s="250"/>
      <c r="G1" s="250"/>
      <c r="H1" s="250"/>
      <c r="I1" s="250"/>
      <c r="J1" s="250"/>
      <c r="K1" s="250"/>
      <c r="L1" s="250"/>
      <c r="M1" s="250"/>
      <c r="N1" s="251"/>
    </row>
    <row r="2" spans="1:27" ht="13.5" thickBot="1" x14ac:dyDescent="0.25">
      <c r="A2" s="150" t="s">
        <v>160</v>
      </c>
      <c r="B2" s="40" t="s">
        <v>175</v>
      </c>
      <c r="C2" s="37" t="s">
        <v>504</v>
      </c>
      <c r="D2" s="38"/>
      <c r="E2" s="58"/>
      <c r="F2" s="68"/>
      <c r="G2" s="247" t="s">
        <v>80</v>
      </c>
      <c r="H2" s="247"/>
      <c r="I2" s="69"/>
      <c r="J2" s="71"/>
      <c r="K2" s="71"/>
      <c r="L2" s="71"/>
      <c r="M2" s="71"/>
      <c r="N2" s="72"/>
    </row>
    <row r="3" spans="1:27" ht="13.5" thickBot="1" x14ac:dyDescent="0.25">
      <c r="A3" s="151"/>
      <c r="B3" s="41" t="s">
        <v>176</v>
      </c>
      <c r="C3" s="36" t="s">
        <v>505</v>
      </c>
      <c r="D3" s="39"/>
      <c r="E3" s="41" t="s">
        <v>78</v>
      </c>
      <c r="F3" s="65">
        <v>650</v>
      </c>
      <c r="G3" s="17"/>
      <c r="H3" s="66" t="s">
        <v>81</v>
      </c>
      <c r="I3" s="67">
        <v>198.12</v>
      </c>
      <c r="J3" s="20"/>
      <c r="K3" s="20"/>
      <c r="L3" s="20"/>
      <c r="M3" s="20"/>
      <c r="N3" s="21"/>
    </row>
    <row r="4" spans="1:27" ht="13.5" thickBot="1" x14ac:dyDescent="0.25">
      <c r="A4" s="149" t="s">
        <v>1</v>
      </c>
      <c r="B4" s="49" t="s">
        <v>2</v>
      </c>
      <c r="C4" s="43" t="s">
        <v>3</v>
      </c>
      <c r="D4" s="49" t="s">
        <v>4</v>
      </c>
      <c r="E4" s="43" t="s">
        <v>5</v>
      </c>
      <c r="F4" s="49" t="s">
        <v>6</v>
      </c>
      <c r="G4" s="43" t="s">
        <v>7</v>
      </c>
      <c r="H4" s="49" t="s">
        <v>8</v>
      </c>
      <c r="I4" s="43" t="s">
        <v>9</v>
      </c>
      <c r="J4" s="49" t="s">
        <v>10</v>
      </c>
      <c r="K4" s="43" t="s">
        <v>11</v>
      </c>
      <c r="L4" s="49" t="s">
        <v>12</v>
      </c>
      <c r="M4" s="45" t="s">
        <v>13</v>
      </c>
      <c r="N4" s="140" t="s">
        <v>582</v>
      </c>
      <c r="P4" s="56"/>
      <c r="Q4" s="56"/>
      <c r="R4" s="56"/>
      <c r="S4" s="56"/>
      <c r="T4" s="56"/>
      <c r="U4" s="56"/>
      <c r="V4" s="56"/>
      <c r="W4" s="56"/>
      <c r="X4" s="56"/>
      <c r="Y4" s="56"/>
      <c r="Z4" s="56"/>
      <c r="AA4" s="56"/>
    </row>
    <row r="5" spans="1:27" x14ac:dyDescent="0.2">
      <c r="A5" s="152">
        <v>1985</v>
      </c>
      <c r="B5" s="98" t="s">
        <v>60</v>
      </c>
      <c r="C5" s="98" t="s">
        <v>60</v>
      </c>
      <c r="D5" s="98" t="s">
        <v>60</v>
      </c>
      <c r="E5" s="98" t="s">
        <v>60</v>
      </c>
      <c r="F5" s="98">
        <v>30.479999999999997</v>
      </c>
      <c r="G5" s="98">
        <v>167.64</v>
      </c>
      <c r="H5" s="98">
        <v>231.14000000000001</v>
      </c>
      <c r="I5" s="98">
        <v>165.1</v>
      </c>
      <c r="J5" s="98">
        <v>320.04000000000002</v>
      </c>
      <c r="K5" s="98">
        <v>175.26</v>
      </c>
      <c r="L5" s="98">
        <v>106.68</v>
      </c>
      <c r="M5" s="98">
        <v>284.48</v>
      </c>
      <c r="N5" s="122" t="str">
        <f t="shared" ref="N5:N28" si="0">IF(COUNT(B5:M5)=12,SUM(B5:M5),"")</f>
        <v/>
      </c>
      <c r="P5" s="13"/>
    </row>
    <row r="6" spans="1:27" x14ac:dyDescent="0.2">
      <c r="A6" s="152">
        <v>1986</v>
      </c>
      <c r="B6" s="98">
        <v>27.939999999999998</v>
      </c>
      <c r="C6" s="98">
        <v>0</v>
      </c>
      <c r="D6" s="98">
        <v>40.64</v>
      </c>
      <c r="E6" s="98">
        <v>190.49999999999997</v>
      </c>
      <c r="F6" s="98">
        <v>289.56</v>
      </c>
      <c r="G6" s="98">
        <v>233.67999999999998</v>
      </c>
      <c r="H6" s="98">
        <v>129.54000000000002</v>
      </c>
      <c r="I6" s="98">
        <v>111.76000000000002</v>
      </c>
      <c r="J6" s="98">
        <v>284.48000000000008</v>
      </c>
      <c r="K6" s="98">
        <v>528.31999999999994</v>
      </c>
      <c r="L6" s="98">
        <v>284.47999999999996</v>
      </c>
      <c r="M6" s="98">
        <v>73.660000000000025</v>
      </c>
      <c r="N6" s="123">
        <f t="shared" si="0"/>
        <v>2194.5599999999995</v>
      </c>
      <c r="P6" s="13"/>
    </row>
    <row r="7" spans="1:27" x14ac:dyDescent="0.2">
      <c r="A7" s="152">
        <v>1987</v>
      </c>
      <c r="B7" s="98">
        <v>33.019999999999996</v>
      </c>
      <c r="C7" s="98">
        <v>40.639999999999993</v>
      </c>
      <c r="D7" s="98">
        <v>12.7</v>
      </c>
      <c r="E7" s="98">
        <v>309.88</v>
      </c>
      <c r="F7" s="98">
        <v>462.28000000000003</v>
      </c>
      <c r="G7" s="98">
        <v>200.66000000000003</v>
      </c>
      <c r="H7" s="98">
        <v>330.2</v>
      </c>
      <c r="I7" s="98">
        <v>317.5</v>
      </c>
      <c r="J7" s="98">
        <v>340.36</v>
      </c>
      <c r="K7" s="98">
        <v>373.37999999999994</v>
      </c>
      <c r="L7" s="98">
        <v>340.36</v>
      </c>
      <c r="M7" s="98">
        <v>99.060000000000031</v>
      </c>
      <c r="N7" s="123">
        <f t="shared" si="0"/>
        <v>2860.0400000000004</v>
      </c>
      <c r="P7" s="13"/>
    </row>
    <row r="8" spans="1:27" x14ac:dyDescent="0.2">
      <c r="A8" s="152">
        <v>1988</v>
      </c>
      <c r="B8" s="98">
        <v>12.7</v>
      </c>
      <c r="C8" s="98">
        <v>101.60000000000001</v>
      </c>
      <c r="D8" s="98">
        <v>22.86</v>
      </c>
      <c r="E8" s="98">
        <v>48.26</v>
      </c>
      <c r="F8" s="98">
        <v>477.5200000000001</v>
      </c>
      <c r="G8" s="98">
        <v>403.85999999999996</v>
      </c>
      <c r="H8" s="98">
        <v>406.40000000000009</v>
      </c>
      <c r="I8" s="98">
        <v>393.7</v>
      </c>
      <c r="J8" s="98">
        <v>406.40000000000003</v>
      </c>
      <c r="K8" s="98">
        <v>447.04000000000008</v>
      </c>
      <c r="L8" s="98">
        <v>330.2000000000001</v>
      </c>
      <c r="M8" s="98">
        <v>109.22000000000001</v>
      </c>
      <c r="N8" s="123">
        <f t="shared" si="0"/>
        <v>3159.76</v>
      </c>
      <c r="P8" s="13"/>
    </row>
    <row r="9" spans="1:27" x14ac:dyDescent="0.2">
      <c r="A9" s="152">
        <v>1989</v>
      </c>
      <c r="B9" s="98">
        <v>55.879999999999995</v>
      </c>
      <c r="C9" s="98">
        <v>114.3</v>
      </c>
      <c r="D9" s="98">
        <v>30.479999999999997</v>
      </c>
      <c r="E9" s="98">
        <v>50.8</v>
      </c>
      <c r="F9" s="98">
        <v>101.60000000000002</v>
      </c>
      <c r="G9" s="98">
        <v>185.42000000000002</v>
      </c>
      <c r="H9" s="98">
        <v>388.62</v>
      </c>
      <c r="I9" s="98">
        <v>264.16000000000003</v>
      </c>
      <c r="J9" s="98">
        <v>205.74000000000004</v>
      </c>
      <c r="K9" s="98">
        <v>292.09999999999997</v>
      </c>
      <c r="L9" s="98">
        <v>353.06000000000012</v>
      </c>
      <c r="M9" s="98">
        <v>193.04</v>
      </c>
      <c r="N9" s="123">
        <f t="shared" si="0"/>
        <v>2235.2000000000003</v>
      </c>
      <c r="P9" s="13"/>
    </row>
    <row r="10" spans="1:27" x14ac:dyDescent="0.2">
      <c r="A10" s="152">
        <v>1990</v>
      </c>
      <c r="B10" s="98" t="s">
        <v>60</v>
      </c>
      <c r="C10" s="98" t="s">
        <v>60</v>
      </c>
      <c r="D10" s="98" t="s">
        <v>60</v>
      </c>
      <c r="E10" s="98" t="s">
        <v>60</v>
      </c>
      <c r="F10" s="98">
        <v>307.33999999999997</v>
      </c>
      <c r="G10" s="98">
        <v>68.58</v>
      </c>
      <c r="H10" s="98">
        <v>274.32000000000005</v>
      </c>
      <c r="I10" s="98">
        <v>259.08</v>
      </c>
      <c r="J10" s="98">
        <v>370.84000000000003</v>
      </c>
      <c r="K10" s="98">
        <v>469.90000000000003</v>
      </c>
      <c r="L10" s="98">
        <v>226.06</v>
      </c>
      <c r="M10" s="98">
        <v>236.22000000000003</v>
      </c>
      <c r="N10" s="123"/>
      <c r="P10" s="13"/>
    </row>
    <row r="11" spans="1:27" x14ac:dyDescent="0.2">
      <c r="A11" s="152">
        <v>1991</v>
      </c>
      <c r="B11" s="98">
        <v>12.7</v>
      </c>
      <c r="C11" s="98">
        <v>38.1</v>
      </c>
      <c r="D11" s="98">
        <v>81.28</v>
      </c>
      <c r="E11" s="98">
        <v>91.440000000000012</v>
      </c>
      <c r="F11" s="98">
        <v>256.54000000000002</v>
      </c>
      <c r="G11" s="98">
        <v>215.90000000000003</v>
      </c>
      <c r="H11" s="98">
        <v>335.28000000000003</v>
      </c>
      <c r="I11" s="98">
        <v>177.8</v>
      </c>
      <c r="J11" s="98">
        <v>353.06</v>
      </c>
      <c r="K11" s="98">
        <v>254.00000000000003</v>
      </c>
      <c r="L11" s="98">
        <v>276.86</v>
      </c>
      <c r="M11" s="98">
        <v>27.939999999999998</v>
      </c>
      <c r="N11" s="123">
        <f t="shared" si="0"/>
        <v>2120.9</v>
      </c>
      <c r="P11" s="13"/>
    </row>
    <row r="12" spans="1:27" x14ac:dyDescent="0.2">
      <c r="A12" s="152">
        <v>1992</v>
      </c>
      <c r="B12" s="98">
        <v>12.7</v>
      </c>
      <c r="C12" s="98">
        <v>5.08</v>
      </c>
      <c r="D12" s="98">
        <v>10.16</v>
      </c>
      <c r="E12" s="98">
        <v>58.42</v>
      </c>
      <c r="F12" s="98">
        <v>365.75999999999993</v>
      </c>
      <c r="G12" s="98">
        <v>345.44</v>
      </c>
      <c r="H12" s="98">
        <v>200.66000000000005</v>
      </c>
      <c r="I12" s="98">
        <v>299.72000000000003</v>
      </c>
      <c r="J12" s="98">
        <v>233.68</v>
      </c>
      <c r="K12" s="98">
        <v>398.78000000000003</v>
      </c>
      <c r="L12" s="98">
        <v>264.16000000000003</v>
      </c>
      <c r="M12" s="98">
        <v>109.22000000000001</v>
      </c>
      <c r="N12" s="123">
        <f t="shared" si="0"/>
        <v>2303.7799999999997</v>
      </c>
      <c r="P12" s="13"/>
    </row>
    <row r="13" spans="1:27" x14ac:dyDescent="0.2">
      <c r="A13" s="152">
        <v>1993</v>
      </c>
      <c r="B13" s="98">
        <v>60.96</v>
      </c>
      <c r="C13" s="98">
        <v>2.54</v>
      </c>
      <c r="D13" s="98">
        <v>147.32</v>
      </c>
      <c r="E13" s="98">
        <v>187.95999999999998</v>
      </c>
      <c r="F13" s="98">
        <v>368.30000000000013</v>
      </c>
      <c r="G13" s="98">
        <v>576.58000000000004</v>
      </c>
      <c r="H13" s="98">
        <v>193.03999999999996</v>
      </c>
      <c r="I13" s="98">
        <v>187.95999999999998</v>
      </c>
      <c r="J13" s="98">
        <v>398.78000000000003</v>
      </c>
      <c r="K13" s="98">
        <v>309.88000000000005</v>
      </c>
      <c r="L13" s="98">
        <v>162.56</v>
      </c>
      <c r="M13" s="98">
        <v>73.660000000000011</v>
      </c>
      <c r="N13" s="123">
        <f t="shared" si="0"/>
        <v>2669.5400000000004</v>
      </c>
      <c r="P13" s="13"/>
    </row>
    <row r="14" spans="1:27" x14ac:dyDescent="0.2">
      <c r="A14" s="152">
        <v>1994</v>
      </c>
      <c r="B14" s="98">
        <v>27.939999999999998</v>
      </c>
      <c r="C14" s="98">
        <v>27.939999999999998</v>
      </c>
      <c r="D14" s="98">
        <v>40.64</v>
      </c>
      <c r="E14" s="98">
        <v>30.479999999999997</v>
      </c>
      <c r="F14" s="98">
        <v>401.32000000000005</v>
      </c>
      <c r="G14" s="98">
        <v>251.45999999999995</v>
      </c>
      <c r="H14" s="98">
        <v>213.36</v>
      </c>
      <c r="I14" s="98">
        <v>238.76</v>
      </c>
      <c r="J14" s="98">
        <v>165.1</v>
      </c>
      <c r="K14" s="98">
        <v>340.35999999999996</v>
      </c>
      <c r="L14" s="98">
        <v>482.59999999999997</v>
      </c>
      <c r="M14" s="98">
        <v>66.039999999999992</v>
      </c>
      <c r="N14" s="123">
        <f t="shared" si="0"/>
        <v>2286</v>
      </c>
      <c r="P14" s="13"/>
    </row>
    <row r="15" spans="1:27" x14ac:dyDescent="0.2">
      <c r="A15" s="152">
        <v>1995</v>
      </c>
      <c r="B15" s="98">
        <v>22.86</v>
      </c>
      <c r="C15" s="98">
        <v>0</v>
      </c>
      <c r="D15" s="98">
        <v>7.62</v>
      </c>
      <c r="E15" s="98">
        <v>27.939999999999998</v>
      </c>
      <c r="F15" s="98">
        <v>243.84000000000003</v>
      </c>
      <c r="G15" s="98">
        <v>469.9</v>
      </c>
      <c r="H15" s="98">
        <v>381.00000000000006</v>
      </c>
      <c r="I15" s="98">
        <v>467.36000000000007</v>
      </c>
      <c r="J15" s="98">
        <v>243.84</v>
      </c>
      <c r="K15" s="98">
        <v>205.74</v>
      </c>
      <c r="L15" s="98">
        <v>259.08</v>
      </c>
      <c r="M15" s="98">
        <v>167.64000000000001</v>
      </c>
      <c r="N15" s="123">
        <f t="shared" si="0"/>
        <v>2496.8200000000002</v>
      </c>
      <c r="P15" s="13"/>
    </row>
    <row r="16" spans="1:27" x14ac:dyDescent="0.2">
      <c r="A16" s="152">
        <v>1996</v>
      </c>
      <c r="B16" s="98">
        <v>226.05999999999997</v>
      </c>
      <c r="C16" s="98">
        <v>83.820000000000007</v>
      </c>
      <c r="D16" s="98">
        <v>73.660000000000011</v>
      </c>
      <c r="E16" s="98">
        <v>213.36</v>
      </c>
      <c r="F16" s="98">
        <v>454.66</v>
      </c>
      <c r="G16" s="98">
        <v>289.55999999999995</v>
      </c>
      <c r="H16" s="98">
        <v>287.0200000000001</v>
      </c>
      <c r="I16" s="98">
        <v>396.24</v>
      </c>
      <c r="J16" s="98">
        <v>251.46000000000004</v>
      </c>
      <c r="K16" s="98">
        <v>350.52000000000004</v>
      </c>
      <c r="L16" s="98">
        <v>414.02000000000004</v>
      </c>
      <c r="M16" s="98">
        <v>297.18</v>
      </c>
      <c r="N16" s="123">
        <f t="shared" si="0"/>
        <v>3337.56</v>
      </c>
      <c r="P16" s="13"/>
    </row>
    <row r="17" spans="1:16" x14ac:dyDescent="0.2">
      <c r="A17" s="152">
        <v>1997</v>
      </c>
      <c r="B17" s="98">
        <v>10.16</v>
      </c>
      <c r="C17" s="98">
        <v>33.019999999999996</v>
      </c>
      <c r="D17" s="98">
        <v>10.16</v>
      </c>
      <c r="E17" s="98">
        <v>104.14</v>
      </c>
      <c r="F17" s="98">
        <v>215.9</v>
      </c>
      <c r="G17" s="98">
        <v>231.14</v>
      </c>
      <c r="H17" s="98">
        <v>58.42</v>
      </c>
      <c r="I17" s="98">
        <v>111.76000000000002</v>
      </c>
      <c r="J17" s="98">
        <v>264.15999999999997</v>
      </c>
      <c r="K17" s="98">
        <v>198.12</v>
      </c>
      <c r="L17" s="98">
        <v>312.42</v>
      </c>
      <c r="M17" s="98">
        <v>27.939999999999998</v>
      </c>
      <c r="N17" s="123">
        <f t="shared" si="0"/>
        <v>1577.3400000000001</v>
      </c>
      <c r="P17" s="13"/>
    </row>
    <row r="18" spans="1:16" x14ac:dyDescent="0.2">
      <c r="A18" s="152">
        <v>1998</v>
      </c>
      <c r="B18" s="98">
        <v>20.32</v>
      </c>
      <c r="C18" s="98">
        <v>15.24</v>
      </c>
      <c r="D18" s="98">
        <v>33.019999999999996</v>
      </c>
      <c r="E18" s="98">
        <v>83.82</v>
      </c>
      <c r="F18" s="98">
        <v>472.44</v>
      </c>
      <c r="G18" s="98">
        <v>144.78000000000003</v>
      </c>
      <c r="H18" s="98">
        <v>429.26</v>
      </c>
      <c r="I18" s="98">
        <v>289.56</v>
      </c>
      <c r="J18" s="98">
        <v>393.70000000000005</v>
      </c>
      <c r="K18" s="98">
        <v>264.16000000000003</v>
      </c>
      <c r="L18" s="98">
        <v>419.1</v>
      </c>
      <c r="M18" s="98">
        <v>335.28</v>
      </c>
      <c r="N18" s="123">
        <f t="shared" si="0"/>
        <v>2900.6799999999994</v>
      </c>
      <c r="P18" s="13"/>
    </row>
    <row r="19" spans="1:16" x14ac:dyDescent="0.2">
      <c r="A19" s="152">
        <v>1999</v>
      </c>
      <c r="B19" s="98">
        <v>78.739999999999995</v>
      </c>
      <c r="C19" s="98">
        <v>154.94</v>
      </c>
      <c r="D19" s="98">
        <v>48.26</v>
      </c>
      <c r="E19" s="98">
        <v>175.26</v>
      </c>
      <c r="F19" s="98">
        <v>314.96000000000004</v>
      </c>
      <c r="G19" s="98">
        <v>650.2399999999999</v>
      </c>
      <c r="H19" s="98">
        <v>302.26</v>
      </c>
      <c r="I19" s="98">
        <v>347.98</v>
      </c>
      <c r="J19" s="98">
        <v>370.84</v>
      </c>
      <c r="K19" s="98">
        <v>254.00000000000006</v>
      </c>
      <c r="L19" s="98">
        <v>299.71999999999997</v>
      </c>
      <c r="M19" s="98">
        <v>716.28</v>
      </c>
      <c r="N19" s="123">
        <f t="shared" si="0"/>
        <v>3713.4800000000005</v>
      </c>
      <c r="P19" s="13"/>
    </row>
    <row r="20" spans="1:16" x14ac:dyDescent="0.2">
      <c r="A20" s="152">
        <v>2000</v>
      </c>
      <c r="B20" s="98">
        <v>119.38000000000002</v>
      </c>
      <c r="C20" s="98">
        <v>27.939999999999998</v>
      </c>
      <c r="D20" s="98">
        <v>33.019999999999996</v>
      </c>
      <c r="E20" s="98">
        <v>142.24000000000004</v>
      </c>
      <c r="F20" s="98">
        <v>274.31999999999994</v>
      </c>
      <c r="G20" s="98">
        <v>454.66</v>
      </c>
      <c r="H20" s="98">
        <v>243.84</v>
      </c>
      <c r="I20" s="98">
        <v>459.74</v>
      </c>
      <c r="J20" s="98">
        <v>452.12</v>
      </c>
      <c r="K20" s="98">
        <v>462.28000000000003</v>
      </c>
      <c r="L20" s="98">
        <v>287.02</v>
      </c>
      <c r="M20" s="98">
        <v>718.81999999999994</v>
      </c>
      <c r="N20" s="123">
        <f t="shared" si="0"/>
        <v>3675.38</v>
      </c>
      <c r="P20" s="13"/>
    </row>
    <row r="21" spans="1:16" x14ac:dyDescent="0.2">
      <c r="A21" s="152">
        <v>2001</v>
      </c>
      <c r="B21" s="98">
        <v>22.86</v>
      </c>
      <c r="C21" s="98">
        <v>7.62</v>
      </c>
      <c r="D21" s="98">
        <v>38.1</v>
      </c>
      <c r="E21" s="98">
        <v>35.56</v>
      </c>
      <c r="F21" s="98">
        <v>172.72000000000003</v>
      </c>
      <c r="G21" s="98">
        <v>203.20000000000002</v>
      </c>
      <c r="H21" s="98">
        <v>342.9000000000002</v>
      </c>
      <c r="I21" s="98">
        <v>198.12</v>
      </c>
      <c r="J21" s="98">
        <v>342.90000000000003</v>
      </c>
      <c r="K21" s="98">
        <v>271.78000000000003</v>
      </c>
      <c r="L21" s="98">
        <v>388.62000000000006</v>
      </c>
      <c r="M21" s="98">
        <v>368.3</v>
      </c>
      <c r="N21" s="123">
        <f t="shared" si="0"/>
        <v>2392.6800000000003</v>
      </c>
    </row>
    <row r="22" spans="1:16" x14ac:dyDescent="0.2">
      <c r="A22" s="152">
        <v>2002</v>
      </c>
      <c r="B22" s="98">
        <v>55.88</v>
      </c>
      <c r="C22" s="98">
        <v>25.4</v>
      </c>
      <c r="D22" s="98">
        <v>66.039999999999992</v>
      </c>
      <c r="E22" s="98">
        <v>294.64</v>
      </c>
      <c r="F22" s="98">
        <v>167.64000000000001</v>
      </c>
      <c r="G22" s="98">
        <v>208.27999999999994</v>
      </c>
      <c r="H22" s="98">
        <v>246.37999999999997</v>
      </c>
      <c r="I22" s="98">
        <v>304.8</v>
      </c>
      <c r="J22" s="98">
        <v>383.54000000000008</v>
      </c>
      <c r="K22" s="98">
        <v>279.40000000000003</v>
      </c>
      <c r="L22" s="98">
        <v>284.48</v>
      </c>
      <c r="M22" s="98">
        <v>27.939999999999998</v>
      </c>
      <c r="N22" s="123">
        <f t="shared" si="0"/>
        <v>2344.42</v>
      </c>
    </row>
    <row r="23" spans="1:16" x14ac:dyDescent="0.2">
      <c r="A23" s="152">
        <v>2003</v>
      </c>
      <c r="B23" s="98">
        <v>27.939999999999998</v>
      </c>
      <c r="C23" s="98">
        <v>17.779999999999998</v>
      </c>
      <c r="D23" s="98">
        <v>22.86</v>
      </c>
      <c r="E23" s="98">
        <v>154.94</v>
      </c>
      <c r="F23" s="98">
        <v>279.39999999999998</v>
      </c>
      <c r="G23" s="98">
        <v>353.06000000000012</v>
      </c>
      <c r="H23" s="98">
        <v>307.34000000000003</v>
      </c>
      <c r="I23" s="98">
        <v>322.58000000000004</v>
      </c>
      <c r="J23" s="98">
        <v>358.14</v>
      </c>
      <c r="K23" s="98">
        <v>553.71999999999991</v>
      </c>
      <c r="L23" s="98">
        <v>520.70000000000016</v>
      </c>
      <c r="M23" s="98">
        <v>459.74000000000012</v>
      </c>
      <c r="N23" s="123">
        <f t="shared" si="0"/>
        <v>3378.2000000000003</v>
      </c>
    </row>
    <row r="24" spans="1:16" x14ac:dyDescent="0.2">
      <c r="A24" s="152">
        <v>2004</v>
      </c>
      <c r="B24" s="98">
        <v>93.98</v>
      </c>
      <c r="C24" s="98">
        <v>5.08</v>
      </c>
      <c r="D24" s="98">
        <v>45.72</v>
      </c>
      <c r="E24" s="98">
        <v>208.27999999999997</v>
      </c>
      <c r="F24" s="98">
        <v>459.74000000000007</v>
      </c>
      <c r="G24" s="98">
        <v>345.44000000000005</v>
      </c>
      <c r="H24" s="98">
        <v>363.22000000000008</v>
      </c>
      <c r="I24" s="98" t="s">
        <v>60</v>
      </c>
      <c r="J24" s="98" t="s">
        <v>60</v>
      </c>
      <c r="K24" s="98" t="s">
        <v>60</v>
      </c>
      <c r="L24" s="98">
        <v>708.66</v>
      </c>
      <c r="M24" s="98">
        <v>144.78</v>
      </c>
      <c r="N24" s="123"/>
    </row>
    <row r="25" spans="1:16" x14ac:dyDescent="0.2">
      <c r="A25" s="152">
        <v>2005</v>
      </c>
      <c r="B25" s="98">
        <v>5.08</v>
      </c>
      <c r="C25" s="98">
        <v>0</v>
      </c>
      <c r="D25" s="98">
        <v>45.72</v>
      </c>
      <c r="E25" s="98">
        <v>10.16</v>
      </c>
      <c r="F25" s="98">
        <v>187.95999999999998</v>
      </c>
      <c r="G25" s="98">
        <v>203.2</v>
      </c>
      <c r="H25" s="98">
        <v>462.28000000000014</v>
      </c>
      <c r="I25" s="98">
        <v>264.15999999999997</v>
      </c>
      <c r="J25" s="98">
        <v>487.68</v>
      </c>
      <c r="K25" s="98">
        <v>157.48000000000002</v>
      </c>
      <c r="L25" s="98">
        <v>254.00000000000006</v>
      </c>
      <c r="M25" s="98">
        <v>86.36</v>
      </c>
      <c r="N25" s="123">
        <f t="shared" si="0"/>
        <v>2164.0800000000004</v>
      </c>
    </row>
    <row r="26" spans="1:16" x14ac:dyDescent="0.2">
      <c r="A26" s="152">
        <v>2006</v>
      </c>
      <c r="B26" s="98">
        <v>0</v>
      </c>
      <c r="C26" s="98">
        <v>0</v>
      </c>
      <c r="D26" s="98">
        <v>157.48000000000002</v>
      </c>
      <c r="E26" s="98">
        <v>121.92</v>
      </c>
      <c r="F26" s="98">
        <v>190.50000000000003</v>
      </c>
      <c r="G26" s="98">
        <v>99.06</v>
      </c>
      <c r="H26" s="98">
        <v>337.82000000000005</v>
      </c>
      <c r="I26" s="98">
        <v>180.33999999999997</v>
      </c>
      <c r="J26" s="98">
        <v>167.64</v>
      </c>
      <c r="K26" s="98">
        <v>304.8</v>
      </c>
      <c r="L26" s="98">
        <v>325.12000000000006</v>
      </c>
      <c r="M26" s="98">
        <v>66.040000000000006</v>
      </c>
      <c r="N26" s="123">
        <f t="shared" si="0"/>
        <v>1950.7200000000003</v>
      </c>
    </row>
    <row r="27" spans="1:16" x14ac:dyDescent="0.2">
      <c r="A27" s="152">
        <v>2007</v>
      </c>
      <c r="B27" s="98">
        <v>17.779999999999998</v>
      </c>
      <c r="C27" s="98">
        <v>20.32</v>
      </c>
      <c r="D27" s="98">
        <v>15.239999999999998</v>
      </c>
      <c r="E27" s="98">
        <v>118</v>
      </c>
      <c r="F27" s="98">
        <v>385</v>
      </c>
      <c r="G27" s="98">
        <v>315</v>
      </c>
      <c r="H27" s="98">
        <v>417</v>
      </c>
      <c r="I27" s="98">
        <v>297</v>
      </c>
      <c r="J27" s="98">
        <v>324</v>
      </c>
      <c r="K27" s="98">
        <v>530</v>
      </c>
      <c r="L27" s="98">
        <v>626</v>
      </c>
      <c r="M27" s="98">
        <v>485</v>
      </c>
      <c r="N27" s="123">
        <f t="shared" si="0"/>
        <v>3550.34</v>
      </c>
    </row>
    <row r="28" spans="1:16" x14ac:dyDescent="0.2">
      <c r="A28" s="152">
        <v>2008</v>
      </c>
      <c r="B28" s="98">
        <v>35</v>
      </c>
      <c r="C28" s="98">
        <v>27</v>
      </c>
      <c r="D28" s="98">
        <v>5</v>
      </c>
      <c r="E28" s="98">
        <v>26</v>
      </c>
      <c r="F28" s="98">
        <v>352</v>
      </c>
      <c r="G28" s="98">
        <v>366</v>
      </c>
      <c r="H28" s="98">
        <v>226</v>
      </c>
      <c r="I28" s="98">
        <v>385</v>
      </c>
      <c r="J28" s="98">
        <v>262</v>
      </c>
      <c r="K28" s="98">
        <v>320</v>
      </c>
      <c r="L28" s="98">
        <v>583</v>
      </c>
      <c r="M28" s="98">
        <v>169</v>
      </c>
      <c r="N28" s="123">
        <f t="shared" si="0"/>
        <v>2756</v>
      </c>
    </row>
    <row r="29" spans="1:16" x14ac:dyDescent="0.2">
      <c r="A29" s="152">
        <v>2009</v>
      </c>
      <c r="B29" s="98">
        <v>110</v>
      </c>
      <c r="C29" s="98">
        <v>125</v>
      </c>
      <c r="D29" s="98">
        <v>77</v>
      </c>
      <c r="E29" s="98">
        <v>103</v>
      </c>
      <c r="F29" s="98">
        <v>338</v>
      </c>
      <c r="G29" s="98">
        <v>329</v>
      </c>
      <c r="H29" s="98">
        <v>222</v>
      </c>
      <c r="I29" s="98">
        <v>243</v>
      </c>
      <c r="J29" s="98">
        <v>199</v>
      </c>
      <c r="K29" s="98">
        <v>279</v>
      </c>
      <c r="L29" s="98">
        <v>321</v>
      </c>
      <c r="M29" s="98">
        <v>16</v>
      </c>
      <c r="N29" s="123">
        <f t="shared" ref="N29:N33" si="1">IF(COUNT(B29:M29)=12,SUM(B29:M29),"")</f>
        <v>2362</v>
      </c>
    </row>
    <row r="30" spans="1:16" x14ac:dyDescent="0.2">
      <c r="A30" s="152">
        <v>2010</v>
      </c>
      <c r="B30" s="98">
        <v>18</v>
      </c>
      <c r="C30" s="98">
        <v>89</v>
      </c>
      <c r="D30" s="98">
        <v>55</v>
      </c>
      <c r="E30" s="98">
        <v>173</v>
      </c>
      <c r="F30" s="98">
        <v>274</v>
      </c>
      <c r="G30" s="98">
        <v>253</v>
      </c>
      <c r="H30" s="98">
        <v>486</v>
      </c>
      <c r="I30" s="98">
        <v>348</v>
      </c>
      <c r="J30" s="98">
        <v>128</v>
      </c>
      <c r="K30" s="98">
        <v>417</v>
      </c>
      <c r="L30" s="98">
        <v>576</v>
      </c>
      <c r="M30" s="98" t="s">
        <v>60</v>
      </c>
      <c r="N30" s="123"/>
    </row>
    <row r="31" spans="1:16" x14ac:dyDescent="0.2">
      <c r="A31" s="152">
        <v>2011</v>
      </c>
      <c r="B31" s="98">
        <v>158</v>
      </c>
      <c r="C31" s="98">
        <v>27</v>
      </c>
      <c r="D31" s="98">
        <v>42</v>
      </c>
      <c r="E31" s="98">
        <v>153</v>
      </c>
      <c r="F31" s="98">
        <v>211</v>
      </c>
      <c r="G31" s="98">
        <v>557</v>
      </c>
      <c r="H31" s="98">
        <v>255</v>
      </c>
      <c r="I31" s="98">
        <v>405</v>
      </c>
      <c r="J31" s="98">
        <v>176</v>
      </c>
      <c r="K31" s="98">
        <v>333</v>
      </c>
      <c r="L31" s="98">
        <v>733</v>
      </c>
      <c r="M31" s="98">
        <v>345</v>
      </c>
      <c r="N31" s="123">
        <f t="shared" si="1"/>
        <v>3395</v>
      </c>
    </row>
    <row r="32" spans="1:16" x14ac:dyDescent="0.2">
      <c r="A32" s="152">
        <v>2012</v>
      </c>
      <c r="B32" s="98">
        <v>28</v>
      </c>
      <c r="C32" s="98">
        <v>8</v>
      </c>
      <c r="D32" s="98">
        <v>98</v>
      </c>
      <c r="E32" s="98">
        <v>262</v>
      </c>
      <c r="F32" s="98">
        <v>199</v>
      </c>
      <c r="G32" s="98">
        <v>156</v>
      </c>
      <c r="H32" s="98">
        <v>276</v>
      </c>
      <c r="I32" s="98">
        <v>357</v>
      </c>
      <c r="J32" s="98">
        <v>383</v>
      </c>
      <c r="K32" s="98">
        <v>371</v>
      </c>
      <c r="L32" s="98" t="s">
        <v>60</v>
      </c>
      <c r="M32" s="98">
        <v>163</v>
      </c>
      <c r="N32" s="123"/>
    </row>
    <row r="33" spans="1:14" x14ac:dyDescent="0.2">
      <c r="A33" s="152">
        <v>2013</v>
      </c>
      <c r="B33" s="98">
        <v>7</v>
      </c>
      <c r="C33" s="98">
        <v>25</v>
      </c>
      <c r="D33" s="98">
        <v>91</v>
      </c>
      <c r="E33" s="98">
        <v>84</v>
      </c>
      <c r="F33" s="98">
        <v>338</v>
      </c>
      <c r="G33" s="98">
        <v>281</v>
      </c>
      <c r="H33" s="98">
        <v>345</v>
      </c>
      <c r="I33" s="98">
        <v>375</v>
      </c>
      <c r="J33" s="98">
        <v>255</v>
      </c>
      <c r="K33" s="98">
        <v>372</v>
      </c>
      <c r="L33" s="98">
        <v>240</v>
      </c>
      <c r="M33" s="98">
        <v>130</v>
      </c>
      <c r="N33" s="123">
        <f t="shared" si="1"/>
        <v>2543</v>
      </c>
    </row>
    <row r="34" spans="1:14" x14ac:dyDescent="0.2">
      <c r="A34" s="152">
        <v>2014</v>
      </c>
      <c r="B34" s="98" t="s">
        <v>60</v>
      </c>
      <c r="C34" s="98">
        <v>9</v>
      </c>
      <c r="D34" s="98">
        <v>11</v>
      </c>
      <c r="E34" s="98">
        <v>99</v>
      </c>
      <c r="F34" s="98">
        <v>385</v>
      </c>
      <c r="G34" s="98">
        <v>136</v>
      </c>
      <c r="H34" s="98">
        <v>40</v>
      </c>
      <c r="I34" s="98">
        <v>309</v>
      </c>
      <c r="J34" s="98">
        <v>428</v>
      </c>
      <c r="K34" s="98">
        <v>353</v>
      </c>
      <c r="L34" s="98" t="s">
        <v>60</v>
      </c>
      <c r="M34" s="98" t="s">
        <v>60</v>
      </c>
      <c r="N34" s="123"/>
    </row>
    <row r="35" spans="1:14" x14ac:dyDescent="0.2">
      <c r="A35" s="152">
        <v>2015</v>
      </c>
      <c r="B35" s="98" t="s">
        <v>60</v>
      </c>
      <c r="C35" s="98" t="s">
        <v>60</v>
      </c>
      <c r="D35" s="98" t="s">
        <v>60</v>
      </c>
      <c r="E35" s="98" t="s">
        <v>60</v>
      </c>
      <c r="F35" s="98" t="s">
        <v>60</v>
      </c>
      <c r="G35" s="98" t="s">
        <v>60</v>
      </c>
      <c r="H35" s="98" t="s">
        <v>60</v>
      </c>
      <c r="I35" s="98" t="s">
        <v>60</v>
      </c>
      <c r="J35" s="98" t="s">
        <v>60</v>
      </c>
      <c r="K35" s="98" t="s">
        <v>60</v>
      </c>
      <c r="L35" s="98" t="s">
        <v>60</v>
      </c>
      <c r="M35" s="98" t="s">
        <v>60</v>
      </c>
      <c r="N35" s="123"/>
    </row>
    <row r="36" spans="1:14" ht="13.5" thickBot="1" x14ac:dyDescent="0.25">
      <c r="A36" s="153"/>
      <c r="B36" s="98"/>
      <c r="C36" s="98"/>
      <c r="D36" s="98"/>
      <c r="E36" s="98"/>
      <c r="F36" s="98"/>
      <c r="G36" s="98"/>
      <c r="H36" s="98"/>
      <c r="I36" s="98"/>
      <c r="J36" s="98"/>
      <c r="K36" s="98"/>
      <c r="L36" s="98"/>
      <c r="M36" s="98"/>
      <c r="N36" s="124"/>
    </row>
    <row r="37" spans="1:14" x14ac:dyDescent="0.2">
      <c r="A37" s="185" t="s">
        <v>48</v>
      </c>
      <c r="B37" s="104">
        <f t="shared" ref="B37:N37" si="2">AVERAGE(B5:B36)</f>
        <v>48.180740740740745</v>
      </c>
      <c r="C37" s="105">
        <f t="shared" si="2"/>
        <v>36.83428571428572</v>
      </c>
      <c r="D37" s="104">
        <f t="shared" si="2"/>
        <v>48.642142857142858</v>
      </c>
      <c r="E37" s="105">
        <f t="shared" si="2"/>
        <v>127.07142857142857</v>
      </c>
      <c r="F37" s="104">
        <f t="shared" si="2"/>
        <v>299.22599999999994</v>
      </c>
      <c r="G37" s="105">
        <f t="shared" si="2"/>
        <v>289.82466666666664</v>
      </c>
      <c r="H37" s="104">
        <f t="shared" si="2"/>
        <v>291.04333333333335</v>
      </c>
      <c r="I37" s="105">
        <f t="shared" si="2"/>
        <v>292.31655172413792</v>
      </c>
      <c r="J37" s="104">
        <f t="shared" si="2"/>
        <v>308.60344827586209</v>
      </c>
      <c r="K37" s="105">
        <f t="shared" si="2"/>
        <v>340.20758620689656</v>
      </c>
      <c r="L37" s="104">
        <f t="shared" si="2"/>
        <v>370.67714285714288</v>
      </c>
      <c r="M37" s="109">
        <f t="shared" si="2"/>
        <v>214.17285714285714</v>
      </c>
      <c r="N37" s="107">
        <f t="shared" si="2"/>
        <v>2681.978333333333</v>
      </c>
    </row>
    <row r="38" spans="1:14" x14ac:dyDescent="0.2">
      <c r="A38" s="148" t="s">
        <v>604</v>
      </c>
      <c r="B38" s="3">
        <f>STDEV(B5:B36)</f>
        <v>52.964497392551387</v>
      </c>
      <c r="C38" s="3">
        <f t="shared" ref="C38:N38" si="3">STDEV(C5:C36)</f>
        <v>42.89575714394585</v>
      </c>
      <c r="D38" s="3">
        <f t="shared" si="3"/>
        <v>39.192502056647491</v>
      </c>
      <c r="E38" s="3">
        <f t="shared" si="3"/>
        <v>82.268714800467365</v>
      </c>
      <c r="F38" s="3">
        <f t="shared" si="3"/>
        <v>114.31196180205524</v>
      </c>
      <c r="G38" s="3">
        <f t="shared" si="3"/>
        <v>142.95183096928579</v>
      </c>
      <c r="H38" s="3">
        <f t="shared" si="3"/>
        <v>107.60040277880438</v>
      </c>
      <c r="I38" s="3">
        <f t="shared" si="3"/>
        <v>95.453352417213281</v>
      </c>
      <c r="J38" s="3">
        <f t="shared" si="3"/>
        <v>94.806736660725647</v>
      </c>
      <c r="K38" s="3">
        <f t="shared" si="3"/>
        <v>105.11485084880017</v>
      </c>
      <c r="L38" s="3">
        <f t="shared" si="3"/>
        <v>157.81244101680485</v>
      </c>
      <c r="M38" s="3">
        <f t="shared" si="3"/>
        <v>193.0046934922903</v>
      </c>
      <c r="N38" s="114">
        <f t="shared" si="3"/>
        <v>588.65684879383264</v>
      </c>
    </row>
    <row r="39" spans="1:14" x14ac:dyDescent="0.2">
      <c r="A39" s="148" t="s">
        <v>605</v>
      </c>
      <c r="B39" s="3">
        <f>B38/B37*100</f>
        <v>109.92877356857569</v>
      </c>
      <c r="C39" s="3">
        <f t="shared" ref="C39:N39" si="4">C38/C37*100</f>
        <v>116.45605802343349</v>
      </c>
      <c r="D39" s="3">
        <f t="shared" si="4"/>
        <v>80.57314039751904</v>
      </c>
      <c r="E39" s="3">
        <f t="shared" si="4"/>
        <v>64.742102709755088</v>
      </c>
      <c r="F39" s="3">
        <f t="shared" si="4"/>
        <v>38.202549845954316</v>
      </c>
      <c r="G39" s="3">
        <f t="shared" si="4"/>
        <v>49.323555725399196</v>
      </c>
      <c r="H39" s="3">
        <f t="shared" si="4"/>
        <v>36.970578073873661</v>
      </c>
      <c r="I39" s="3">
        <f t="shared" si="4"/>
        <v>32.654104550088412</v>
      </c>
      <c r="J39" s="3">
        <f t="shared" si="4"/>
        <v>30.72121753350515</v>
      </c>
      <c r="K39" s="3">
        <f t="shared" si="4"/>
        <v>30.897268347471474</v>
      </c>
      <c r="L39" s="3">
        <f t="shared" si="4"/>
        <v>42.574095559386834</v>
      </c>
      <c r="M39" s="3">
        <f t="shared" si="4"/>
        <v>90.116318224000111</v>
      </c>
      <c r="N39" s="114">
        <f t="shared" si="4"/>
        <v>21.948605679532559</v>
      </c>
    </row>
    <row r="40" spans="1:14" x14ac:dyDescent="0.2">
      <c r="A40" s="148" t="s">
        <v>606</v>
      </c>
      <c r="B40" s="3">
        <f>MIN(B5:B36)</f>
        <v>0</v>
      </c>
      <c r="C40" s="3">
        <f t="shared" ref="C40:N40" si="5">MIN(C5:C36)</f>
        <v>0</v>
      </c>
      <c r="D40" s="3">
        <f t="shared" si="5"/>
        <v>5</v>
      </c>
      <c r="E40" s="3">
        <f t="shared" si="5"/>
        <v>10.16</v>
      </c>
      <c r="F40" s="3">
        <f t="shared" si="5"/>
        <v>30.479999999999997</v>
      </c>
      <c r="G40" s="3">
        <f t="shared" si="5"/>
        <v>68.58</v>
      </c>
      <c r="H40" s="3">
        <f t="shared" si="5"/>
        <v>40</v>
      </c>
      <c r="I40" s="3">
        <f t="shared" si="5"/>
        <v>111.76000000000002</v>
      </c>
      <c r="J40" s="3">
        <f t="shared" si="5"/>
        <v>128</v>
      </c>
      <c r="K40" s="3">
        <f t="shared" si="5"/>
        <v>157.48000000000002</v>
      </c>
      <c r="L40" s="3">
        <f t="shared" si="5"/>
        <v>106.68</v>
      </c>
      <c r="M40" s="3">
        <f t="shared" si="5"/>
        <v>16</v>
      </c>
      <c r="N40" s="114">
        <f t="shared" si="5"/>
        <v>1577.3400000000001</v>
      </c>
    </row>
    <row r="41" spans="1:14" x14ac:dyDescent="0.2">
      <c r="A41" s="148" t="s">
        <v>607</v>
      </c>
      <c r="B41" s="3">
        <f>MAX(B5:B36)</f>
        <v>226.05999999999997</v>
      </c>
      <c r="C41" s="3">
        <f t="shared" ref="C41:N41" si="6">MAX(C5:C36)</f>
        <v>154.94</v>
      </c>
      <c r="D41" s="3">
        <f t="shared" si="6"/>
        <v>157.48000000000002</v>
      </c>
      <c r="E41" s="3">
        <f t="shared" si="6"/>
        <v>309.88</v>
      </c>
      <c r="F41" s="3">
        <f t="shared" si="6"/>
        <v>477.5200000000001</v>
      </c>
      <c r="G41" s="3">
        <f t="shared" si="6"/>
        <v>650.2399999999999</v>
      </c>
      <c r="H41" s="3">
        <f t="shared" si="6"/>
        <v>486</v>
      </c>
      <c r="I41" s="3">
        <f t="shared" si="6"/>
        <v>467.36000000000007</v>
      </c>
      <c r="J41" s="3">
        <f t="shared" si="6"/>
        <v>487.68</v>
      </c>
      <c r="K41" s="3">
        <f t="shared" si="6"/>
        <v>553.71999999999991</v>
      </c>
      <c r="L41" s="3">
        <f t="shared" si="6"/>
        <v>733</v>
      </c>
      <c r="M41" s="3">
        <f t="shared" si="6"/>
        <v>718.81999999999994</v>
      </c>
      <c r="N41" s="114">
        <f t="shared" si="6"/>
        <v>3713.4800000000005</v>
      </c>
    </row>
    <row r="42" spans="1:14" x14ac:dyDescent="0.2">
      <c r="A42" s="148" t="s">
        <v>608</v>
      </c>
      <c r="B42" s="3">
        <f>QUARTILE(B5:B36,1)</f>
        <v>15.239999999999998</v>
      </c>
      <c r="C42" s="3">
        <f t="shared" ref="C42:N42" si="7">QUARTILE(C5:C36,1)</f>
        <v>6.9850000000000003</v>
      </c>
      <c r="D42" s="3">
        <f t="shared" si="7"/>
        <v>20.954999999999998</v>
      </c>
      <c r="E42" s="3">
        <f t="shared" si="7"/>
        <v>56.515000000000001</v>
      </c>
      <c r="F42" s="3">
        <f t="shared" si="7"/>
        <v>212.22499999999999</v>
      </c>
      <c r="G42" s="3">
        <f t="shared" si="7"/>
        <v>201.29500000000002</v>
      </c>
      <c r="H42" s="3">
        <f t="shared" si="7"/>
        <v>227.285</v>
      </c>
      <c r="I42" s="3">
        <f t="shared" si="7"/>
        <v>238.76</v>
      </c>
      <c r="J42" s="3">
        <f t="shared" si="7"/>
        <v>243.84</v>
      </c>
      <c r="K42" s="3">
        <f t="shared" si="7"/>
        <v>271.78000000000003</v>
      </c>
      <c r="L42" s="3">
        <f t="shared" si="7"/>
        <v>273.685</v>
      </c>
      <c r="M42" s="3">
        <f t="shared" si="7"/>
        <v>73.660000000000025</v>
      </c>
      <c r="N42" s="114">
        <f t="shared" si="7"/>
        <v>2273.3000000000002</v>
      </c>
    </row>
    <row r="43" spans="1:14" x14ac:dyDescent="0.2">
      <c r="A43" s="148" t="s">
        <v>609</v>
      </c>
      <c r="B43" s="3">
        <f>QUARTILE(B5:B36,2)</f>
        <v>27.939999999999998</v>
      </c>
      <c r="C43" s="3">
        <f t="shared" ref="C43:N43" si="8">QUARTILE(C5:C36,2)</f>
        <v>25.2</v>
      </c>
      <c r="D43" s="3">
        <f t="shared" si="8"/>
        <v>40.64</v>
      </c>
      <c r="E43" s="3">
        <f t="shared" si="8"/>
        <v>111.07</v>
      </c>
      <c r="F43" s="3">
        <f t="shared" si="8"/>
        <v>298.45</v>
      </c>
      <c r="G43" s="3">
        <f t="shared" si="8"/>
        <v>252.22999999999996</v>
      </c>
      <c r="H43" s="3">
        <f t="shared" si="8"/>
        <v>294.64000000000004</v>
      </c>
      <c r="I43" s="3">
        <f t="shared" si="8"/>
        <v>299.72000000000003</v>
      </c>
      <c r="J43" s="3">
        <f t="shared" si="8"/>
        <v>324</v>
      </c>
      <c r="K43" s="3">
        <f t="shared" si="8"/>
        <v>333</v>
      </c>
      <c r="L43" s="3">
        <f t="shared" si="8"/>
        <v>323.06000000000006</v>
      </c>
      <c r="M43" s="3">
        <f t="shared" si="8"/>
        <v>153.88999999999999</v>
      </c>
      <c r="N43" s="114">
        <f t="shared" si="8"/>
        <v>2519.91</v>
      </c>
    </row>
    <row r="44" spans="1:14" x14ac:dyDescent="0.2">
      <c r="A44" s="148" t="s">
        <v>610</v>
      </c>
      <c r="B44" s="3">
        <f>QUARTILE(B5:B36,3)</f>
        <v>58.42</v>
      </c>
      <c r="C44" s="3">
        <f t="shared" ref="C44:N44" si="9">QUARTILE(C5:C36,3)</f>
        <v>38.734999999999999</v>
      </c>
      <c r="D44" s="3">
        <f t="shared" si="9"/>
        <v>67.944999999999993</v>
      </c>
      <c r="E44" s="3">
        <f t="shared" si="9"/>
        <v>178.435</v>
      </c>
      <c r="F44" s="3">
        <f t="shared" si="9"/>
        <v>380.82500000000005</v>
      </c>
      <c r="G44" s="3">
        <f t="shared" si="9"/>
        <v>351.15500000000009</v>
      </c>
      <c r="H44" s="3">
        <f t="shared" si="9"/>
        <v>358.66500000000008</v>
      </c>
      <c r="I44" s="3">
        <f t="shared" si="9"/>
        <v>357</v>
      </c>
      <c r="J44" s="3">
        <f t="shared" si="9"/>
        <v>383</v>
      </c>
      <c r="K44" s="3">
        <f t="shared" si="9"/>
        <v>398.78000000000003</v>
      </c>
      <c r="L44" s="3">
        <f t="shared" si="9"/>
        <v>434.97500000000002</v>
      </c>
      <c r="M44" s="3">
        <f t="shared" si="9"/>
        <v>306.70499999999998</v>
      </c>
      <c r="N44" s="114">
        <f t="shared" si="9"/>
        <v>3204.21</v>
      </c>
    </row>
    <row r="45" spans="1:14" x14ac:dyDescent="0.2">
      <c r="A45" s="148" t="s">
        <v>612</v>
      </c>
      <c r="B45">
        <f>COUNT(B5:B36)</f>
        <v>27</v>
      </c>
      <c r="C45">
        <f t="shared" ref="C45:N45" si="10">COUNT(C5:C36)</f>
        <v>28</v>
      </c>
      <c r="D45">
        <f t="shared" si="10"/>
        <v>28</v>
      </c>
      <c r="E45">
        <f t="shared" si="10"/>
        <v>28</v>
      </c>
      <c r="F45">
        <f t="shared" si="10"/>
        <v>30</v>
      </c>
      <c r="G45">
        <f t="shared" si="10"/>
        <v>30</v>
      </c>
      <c r="H45">
        <f t="shared" si="10"/>
        <v>30</v>
      </c>
      <c r="I45">
        <f t="shared" si="10"/>
        <v>29</v>
      </c>
      <c r="J45">
        <f t="shared" si="10"/>
        <v>29</v>
      </c>
      <c r="K45">
        <f t="shared" si="10"/>
        <v>29</v>
      </c>
      <c r="L45">
        <f t="shared" si="10"/>
        <v>28</v>
      </c>
      <c r="M45">
        <f t="shared" si="10"/>
        <v>28</v>
      </c>
      <c r="N45" s="103">
        <f t="shared" si="10"/>
        <v>24</v>
      </c>
    </row>
    <row r="46" spans="1:14" x14ac:dyDescent="0.2">
      <c r="A46" s="148" t="s">
        <v>613</v>
      </c>
      <c r="B46" s="3">
        <f>B37</f>
        <v>48.180740740740745</v>
      </c>
      <c r="C46" s="3">
        <f t="shared" ref="C46:M46" si="11">B46+C37</f>
        <v>85.015026455026458</v>
      </c>
      <c r="D46" s="3">
        <f t="shared" si="11"/>
        <v>133.65716931216932</v>
      </c>
      <c r="E46" s="3">
        <f t="shared" si="11"/>
        <v>260.7285978835979</v>
      </c>
      <c r="F46" s="3">
        <f t="shared" si="11"/>
        <v>559.9545978835979</v>
      </c>
      <c r="G46" s="3">
        <f t="shared" si="11"/>
        <v>849.77926455026454</v>
      </c>
      <c r="H46" s="3">
        <f t="shared" si="11"/>
        <v>1140.8225978835978</v>
      </c>
      <c r="I46" s="3">
        <f t="shared" si="11"/>
        <v>1433.1391496077358</v>
      </c>
      <c r="J46" s="3">
        <f t="shared" si="11"/>
        <v>1741.7425978835979</v>
      </c>
      <c r="K46" s="3">
        <f t="shared" si="11"/>
        <v>2081.9501840904945</v>
      </c>
      <c r="L46" s="3">
        <f t="shared" si="11"/>
        <v>2452.6273269476374</v>
      </c>
      <c r="M46" s="3">
        <f t="shared" si="11"/>
        <v>2666.8001840904944</v>
      </c>
      <c r="N46"/>
    </row>
    <row r="47" spans="1:14" x14ac:dyDescent="0.2">
      <c r="B47" s="8"/>
      <c r="C47" s="8"/>
      <c r="D47" s="8"/>
      <c r="E47" s="8"/>
      <c r="F47" s="8"/>
      <c r="G47" s="8"/>
      <c r="H47" s="8"/>
      <c r="I47" s="8"/>
      <c r="J47" s="8"/>
      <c r="K47" s="8"/>
      <c r="L47" s="8"/>
      <c r="M47" s="8"/>
    </row>
    <row r="48" spans="1:14" x14ac:dyDescent="0.2">
      <c r="B48" s="8"/>
      <c r="C48" s="8"/>
      <c r="D48" s="8"/>
      <c r="E48" s="8"/>
      <c r="F48" s="8"/>
      <c r="G48" s="8"/>
      <c r="H48" s="8"/>
      <c r="I48" s="8"/>
      <c r="J48" s="8"/>
      <c r="K48" s="8"/>
      <c r="L48" s="8"/>
      <c r="M48" s="8"/>
    </row>
    <row r="49" spans="2:13" x14ac:dyDescent="0.2">
      <c r="B49" s="8"/>
      <c r="C49" s="8"/>
      <c r="D49" s="8"/>
      <c r="E49" s="8"/>
      <c r="F49" s="8"/>
      <c r="G49" s="8"/>
      <c r="H49" s="8"/>
      <c r="I49" s="8"/>
      <c r="J49" s="8"/>
      <c r="K49" s="8"/>
      <c r="L49" s="8"/>
      <c r="M49" s="8"/>
    </row>
    <row r="50" spans="2:13" x14ac:dyDescent="0.2">
      <c r="B50" s="8"/>
      <c r="C50" s="8"/>
      <c r="D50" s="8"/>
      <c r="E50" s="8"/>
      <c r="F50" s="8"/>
      <c r="G50" s="8"/>
      <c r="H50" s="8"/>
      <c r="I50" s="8"/>
      <c r="J50" s="8"/>
      <c r="K50" s="8"/>
      <c r="L50" s="8"/>
      <c r="M50" s="8"/>
    </row>
    <row r="51" spans="2:13" x14ac:dyDescent="0.2">
      <c r="B51" s="8"/>
      <c r="C51" s="8"/>
      <c r="D51" s="8"/>
      <c r="E51" s="8"/>
      <c r="F51" s="8"/>
      <c r="G51" s="8"/>
      <c r="H51" s="8"/>
      <c r="I51" s="8"/>
      <c r="J51" s="8"/>
      <c r="K51" s="8"/>
      <c r="L51" s="8"/>
      <c r="M51" s="8"/>
    </row>
    <row r="52" spans="2:13" x14ac:dyDescent="0.2">
      <c r="B52" s="8"/>
      <c r="C52" s="8"/>
      <c r="D52" s="8"/>
      <c r="E52" s="8"/>
      <c r="F52" s="8"/>
      <c r="G52" s="8"/>
      <c r="H52" s="8"/>
      <c r="I52" s="8"/>
      <c r="J52" s="8"/>
      <c r="K52" s="8"/>
      <c r="L52" s="8"/>
      <c r="M52" s="8"/>
    </row>
    <row r="53" spans="2:13" x14ac:dyDescent="0.2">
      <c r="B53" s="8"/>
      <c r="C53" s="8"/>
      <c r="D53" s="8"/>
      <c r="E53" s="8"/>
      <c r="F53" s="8"/>
      <c r="G53" s="8"/>
      <c r="H53" s="8"/>
      <c r="I53" s="8"/>
      <c r="J53" s="8"/>
      <c r="K53" s="8"/>
      <c r="L53" s="8"/>
      <c r="M53" s="8"/>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36">
    <cfRule type="top10" dxfId="365" priority="25" bottom="1" rank="1"/>
    <cfRule type="top10" dxfId="364" priority="26" rank="1"/>
  </conditionalFormatting>
  <conditionalFormatting sqref="C5:C36">
    <cfRule type="top10" dxfId="363" priority="23" bottom="1" rank="1"/>
    <cfRule type="top10" dxfId="362" priority="24" rank="1"/>
  </conditionalFormatting>
  <conditionalFormatting sqref="D5:D36">
    <cfRule type="top10" dxfId="361" priority="21" bottom="1" rank="1"/>
    <cfRule type="top10" dxfId="360" priority="22" rank="1"/>
  </conditionalFormatting>
  <conditionalFormatting sqref="E5:E36">
    <cfRule type="top10" dxfId="359" priority="19" bottom="1" rank="1"/>
    <cfRule type="top10" dxfId="358" priority="20" rank="1"/>
  </conditionalFormatting>
  <conditionalFormatting sqref="F5:F36">
    <cfRule type="top10" dxfId="357" priority="17" bottom="1" rank="1"/>
    <cfRule type="top10" dxfId="356" priority="18" rank="1"/>
  </conditionalFormatting>
  <conditionalFormatting sqref="G5:G36">
    <cfRule type="top10" dxfId="355" priority="15" bottom="1" rank="1"/>
    <cfRule type="top10" dxfId="354" priority="16" rank="1"/>
  </conditionalFormatting>
  <conditionalFormatting sqref="H5:H36">
    <cfRule type="top10" dxfId="353" priority="13" bottom="1" rank="1"/>
    <cfRule type="top10" dxfId="352" priority="14" rank="1"/>
  </conditionalFormatting>
  <conditionalFormatting sqref="I5:I36">
    <cfRule type="top10" dxfId="351" priority="11" bottom="1" rank="1"/>
    <cfRule type="top10" dxfId="350" priority="12" rank="1"/>
  </conditionalFormatting>
  <conditionalFormatting sqref="J5:J36">
    <cfRule type="top10" dxfId="349" priority="9" bottom="1" rank="1"/>
    <cfRule type="top10" dxfId="348" priority="10" rank="1"/>
  </conditionalFormatting>
  <conditionalFormatting sqref="K5:K36">
    <cfRule type="top10" dxfId="347" priority="7" bottom="1" rank="1"/>
    <cfRule type="top10" dxfId="346" priority="8" rank="1"/>
  </conditionalFormatting>
  <conditionalFormatting sqref="L5:L36">
    <cfRule type="top10" dxfId="345" priority="5" bottom="1" rank="1"/>
    <cfRule type="top10" dxfId="344" priority="6" rank="1"/>
  </conditionalFormatting>
  <conditionalFormatting sqref="M5:M36">
    <cfRule type="top10" dxfId="343" priority="3" bottom="1" rank="1"/>
    <cfRule type="top10" dxfId="342" priority="4" rank="1"/>
  </conditionalFormatting>
  <conditionalFormatting sqref="N5:N36">
    <cfRule type="top10" dxfId="341" priority="1" bottom="1" rank="1"/>
    <cfRule type="top10" dxfId="340"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AJ64"/>
  <sheetViews>
    <sheetView topLeftCell="A6" zoomScale="75" zoomScaleNormal="75" workbookViewId="0">
      <selection activeCell="N42" sqref="N42:N43"/>
    </sheetView>
  </sheetViews>
  <sheetFormatPr defaultRowHeight="12.75" x14ac:dyDescent="0.2"/>
  <cols>
    <col min="1" max="1" width="9.85546875" style="148" bestFit="1" customWidth="1"/>
    <col min="2" max="13" width="7.7109375" style="1" customWidth="1"/>
    <col min="14" max="14" width="9.140625" style="169" bestFit="1" customWidth="1"/>
    <col min="16" max="36" width="9.140625" style="10"/>
  </cols>
  <sheetData>
    <row r="1" spans="1:27" ht="16.5" thickBot="1" x14ac:dyDescent="0.3">
      <c r="A1" s="248" t="s">
        <v>47</v>
      </c>
      <c r="B1" s="249"/>
      <c r="C1" s="249"/>
      <c r="D1" s="249"/>
      <c r="E1" s="250"/>
      <c r="F1" s="250"/>
      <c r="G1" s="250"/>
      <c r="H1" s="250"/>
      <c r="I1" s="250"/>
      <c r="J1" s="250"/>
      <c r="K1" s="250"/>
      <c r="L1" s="250"/>
      <c r="M1" s="250"/>
      <c r="N1" s="251"/>
    </row>
    <row r="2" spans="1:27" ht="13.5" thickBot="1" x14ac:dyDescent="0.25">
      <c r="A2" s="150" t="s">
        <v>160</v>
      </c>
      <c r="B2" s="40" t="s">
        <v>175</v>
      </c>
      <c r="C2" s="37" t="s">
        <v>504</v>
      </c>
      <c r="D2" s="38"/>
      <c r="E2" s="58"/>
      <c r="F2" s="68"/>
      <c r="G2" s="247" t="s">
        <v>80</v>
      </c>
      <c r="H2" s="247"/>
      <c r="I2" s="69"/>
      <c r="J2" s="71"/>
      <c r="K2" s="71"/>
      <c r="L2" s="71"/>
      <c r="M2" s="71"/>
      <c r="N2" s="167"/>
    </row>
    <row r="3" spans="1:27" ht="13.5" thickBot="1" x14ac:dyDescent="0.25">
      <c r="A3" s="151"/>
      <c r="B3" s="41" t="s">
        <v>176</v>
      </c>
      <c r="C3" s="36" t="s">
        <v>505</v>
      </c>
      <c r="D3" s="39"/>
      <c r="E3" s="41" t="s">
        <v>78</v>
      </c>
      <c r="F3" s="65">
        <v>650</v>
      </c>
      <c r="G3" s="17"/>
      <c r="H3" s="66" t="s">
        <v>81</v>
      </c>
      <c r="I3" s="67">
        <v>198.12</v>
      </c>
      <c r="J3" s="20"/>
      <c r="K3" s="20"/>
      <c r="L3" s="20"/>
      <c r="M3" s="20"/>
      <c r="N3" s="168"/>
    </row>
    <row r="4" spans="1:27" ht="13.5" thickBot="1" x14ac:dyDescent="0.25">
      <c r="A4" s="149" t="s">
        <v>1</v>
      </c>
      <c r="B4" s="49" t="s">
        <v>2</v>
      </c>
      <c r="C4" s="43" t="s">
        <v>3</v>
      </c>
      <c r="D4" s="49" t="s">
        <v>4</v>
      </c>
      <c r="E4" s="43" t="s">
        <v>5</v>
      </c>
      <c r="F4" s="49" t="s">
        <v>6</v>
      </c>
      <c r="G4" s="43" t="s">
        <v>7</v>
      </c>
      <c r="H4" s="49" t="s">
        <v>8</v>
      </c>
      <c r="I4" s="43" t="s">
        <v>9</v>
      </c>
      <c r="J4" s="49" t="s">
        <v>10</v>
      </c>
      <c r="K4" s="43" t="s">
        <v>11</v>
      </c>
      <c r="L4" s="49" t="s">
        <v>12</v>
      </c>
      <c r="M4" s="45" t="s">
        <v>13</v>
      </c>
      <c r="N4" s="140" t="s">
        <v>582</v>
      </c>
      <c r="O4" s="191" t="s">
        <v>611</v>
      </c>
      <c r="P4" s="56"/>
      <c r="Q4" s="56"/>
      <c r="R4" s="56"/>
      <c r="S4" s="56"/>
      <c r="T4" s="56"/>
      <c r="U4" s="56"/>
      <c r="V4" s="56"/>
      <c r="W4" s="56"/>
      <c r="X4" s="56"/>
      <c r="Y4" s="56"/>
      <c r="Z4" s="56"/>
      <c r="AA4" s="56"/>
    </row>
    <row r="5" spans="1:27" x14ac:dyDescent="0.2">
      <c r="A5" s="152">
        <v>1985</v>
      </c>
      <c r="B5" s="98" t="s">
        <v>60</v>
      </c>
      <c r="C5" s="98" t="s">
        <v>60</v>
      </c>
      <c r="D5" s="98" t="s">
        <v>60</v>
      </c>
      <c r="E5" s="98" t="s">
        <v>60</v>
      </c>
      <c r="F5" s="98">
        <v>30.479999999999997</v>
      </c>
      <c r="G5" s="98">
        <v>167.64</v>
      </c>
      <c r="H5" s="98">
        <v>231.14000000000001</v>
      </c>
      <c r="I5" s="98">
        <v>165.1</v>
      </c>
      <c r="J5" s="98">
        <v>320.04000000000002</v>
      </c>
      <c r="K5" s="98">
        <v>175.26</v>
      </c>
      <c r="L5" s="98">
        <v>106.68</v>
      </c>
      <c r="M5" s="98">
        <v>284.48</v>
      </c>
      <c r="N5" s="173" t="str">
        <f t="shared" ref="N5:N28" si="0">IF(COUNT(B5:M5)=12,SUM(B5:M5),"")</f>
        <v/>
      </c>
      <c r="P5" s="13"/>
    </row>
    <row r="6" spans="1:27" ht="14.25" x14ac:dyDescent="0.2">
      <c r="A6" s="152">
        <v>1986</v>
      </c>
      <c r="B6" s="98">
        <v>27.939999999999998</v>
      </c>
      <c r="C6" s="98">
        <v>0</v>
      </c>
      <c r="D6" s="98">
        <v>40.64</v>
      </c>
      <c r="E6" s="98">
        <v>190.49999999999997</v>
      </c>
      <c r="F6" s="98">
        <v>289.56</v>
      </c>
      <c r="G6" s="98">
        <v>233.67999999999998</v>
      </c>
      <c r="H6" s="98">
        <v>129.54000000000002</v>
      </c>
      <c r="I6" s="98">
        <v>111.76000000000002</v>
      </c>
      <c r="J6" s="98">
        <v>284.48000000000008</v>
      </c>
      <c r="K6" s="98">
        <v>528.31999999999994</v>
      </c>
      <c r="L6" s="98">
        <v>284.47999999999996</v>
      </c>
      <c r="M6" s="98">
        <v>73.660000000000025</v>
      </c>
      <c r="N6" s="174">
        <f t="shared" si="0"/>
        <v>2194.5599999999995</v>
      </c>
      <c r="O6" s="144">
        <f>RANK(N6,N$5:N$47,0)</f>
        <v>22</v>
      </c>
      <c r="P6" s="13"/>
    </row>
    <row r="7" spans="1:27" ht="14.25" x14ac:dyDescent="0.2">
      <c r="A7" s="152">
        <v>1987</v>
      </c>
      <c r="B7" s="98">
        <v>33.019999999999996</v>
      </c>
      <c r="C7" s="98">
        <v>40.639999999999993</v>
      </c>
      <c r="D7" s="98">
        <v>12.7</v>
      </c>
      <c r="E7" s="98">
        <v>309.88</v>
      </c>
      <c r="F7" s="98">
        <v>462.28000000000003</v>
      </c>
      <c r="G7" s="98">
        <v>200.66000000000003</v>
      </c>
      <c r="H7" s="98">
        <v>330.2</v>
      </c>
      <c r="I7" s="98">
        <v>317.5</v>
      </c>
      <c r="J7" s="98">
        <v>340.36</v>
      </c>
      <c r="K7" s="98">
        <v>373.37999999999994</v>
      </c>
      <c r="L7" s="98">
        <v>340.36</v>
      </c>
      <c r="M7" s="98">
        <v>99.060000000000031</v>
      </c>
      <c r="N7" s="174">
        <f t="shared" si="0"/>
        <v>2860.0400000000004</v>
      </c>
      <c r="O7" s="144">
        <f>RANK(N7,N$5:N$47,0)</f>
        <v>10</v>
      </c>
      <c r="P7" s="13"/>
    </row>
    <row r="8" spans="1:27" ht="14.25" x14ac:dyDescent="0.2">
      <c r="A8" s="152">
        <v>1988</v>
      </c>
      <c r="B8" s="98">
        <v>12.7</v>
      </c>
      <c r="C8" s="98">
        <v>101.60000000000001</v>
      </c>
      <c r="D8" s="98">
        <v>22.86</v>
      </c>
      <c r="E8" s="98">
        <v>48.26</v>
      </c>
      <c r="F8" s="98">
        <v>477.5200000000001</v>
      </c>
      <c r="G8" s="98">
        <v>403.85999999999996</v>
      </c>
      <c r="H8" s="98">
        <v>406.40000000000009</v>
      </c>
      <c r="I8" s="98">
        <v>393.7</v>
      </c>
      <c r="J8" s="98">
        <v>406.40000000000003</v>
      </c>
      <c r="K8" s="98">
        <v>447.04000000000008</v>
      </c>
      <c r="L8" s="98">
        <v>330.2000000000001</v>
      </c>
      <c r="M8" s="98">
        <v>109.22000000000001</v>
      </c>
      <c r="N8" s="174">
        <f t="shared" si="0"/>
        <v>3159.76</v>
      </c>
      <c r="O8" s="144">
        <f>RANK(N8,N$5:N$47,0)</f>
        <v>8</v>
      </c>
      <c r="P8" s="13"/>
    </row>
    <row r="9" spans="1:27" ht="14.25" x14ac:dyDescent="0.2">
      <c r="A9" s="152">
        <v>1989</v>
      </c>
      <c r="B9" s="98">
        <v>55.879999999999995</v>
      </c>
      <c r="C9" s="98">
        <v>114.3</v>
      </c>
      <c r="D9" s="98">
        <v>30.479999999999997</v>
      </c>
      <c r="E9" s="98">
        <v>50.8</v>
      </c>
      <c r="F9" s="98">
        <v>101.60000000000002</v>
      </c>
      <c r="G9" s="98">
        <v>185.42000000000002</v>
      </c>
      <c r="H9" s="98">
        <v>388.62</v>
      </c>
      <c r="I9" s="98">
        <v>264.16000000000003</v>
      </c>
      <c r="J9" s="98">
        <v>205.74000000000004</v>
      </c>
      <c r="K9" s="98">
        <v>292.09999999999997</v>
      </c>
      <c r="L9" s="98">
        <v>353.06000000000012</v>
      </c>
      <c r="M9" s="98">
        <v>193.04</v>
      </c>
      <c r="N9" s="174">
        <f t="shared" si="0"/>
        <v>2235.2000000000003</v>
      </c>
      <c r="O9" s="144">
        <f>RANK(N9,N$5:N$47,0)</f>
        <v>21</v>
      </c>
      <c r="P9" s="13"/>
    </row>
    <row r="10" spans="1:27" x14ac:dyDescent="0.2">
      <c r="A10" s="152">
        <v>1990</v>
      </c>
      <c r="B10" s="98" t="s">
        <v>60</v>
      </c>
      <c r="C10" s="98" t="s">
        <v>60</v>
      </c>
      <c r="D10" s="98" t="s">
        <v>60</v>
      </c>
      <c r="E10" s="98" t="s">
        <v>60</v>
      </c>
      <c r="F10" s="98">
        <v>307.33999999999997</v>
      </c>
      <c r="G10" s="98">
        <v>68.58</v>
      </c>
      <c r="H10" s="98">
        <v>274.32000000000005</v>
      </c>
      <c r="I10" s="98">
        <v>259.08</v>
      </c>
      <c r="J10" s="98">
        <v>370.84000000000003</v>
      </c>
      <c r="K10" s="98">
        <v>469.90000000000003</v>
      </c>
      <c r="L10" s="98">
        <v>226.06</v>
      </c>
      <c r="M10" s="98">
        <v>236.22000000000003</v>
      </c>
      <c r="N10" s="174"/>
      <c r="P10" s="13"/>
    </row>
    <row r="11" spans="1:27" ht="14.25" x14ac:dyDescent="0.2">
      <c r="A11" s="152">
        <v>1991</v>
      </c>
      <c r="B11" s="98">
        <v>12.7</v>
      </c>
      <c r="C11" s="98">
        <v>38.1</v>
      </c>
      <c r="D11" s="98">
        <v>81.28</v>
      </c>
      <c r="E11" s="98">
        <v>91.440000000000012</v>
      </c>
      <c r="F11" s="98">
        <v>256.54000000000002</v>
      </c>
      <c r="G11" s="98">
        <v>215.90000000000003</v>
      </c>
      <c r="H11" s="98">
        <v>335.28000000000003</v>
      </c>
      <c r="I11" s="98">
        <v>177.8</v>
      </c>
      <c r="J11" s="98">
        <v>353.06</v>
      </c>
      <c r="K11" s="98">
        <v>254.00000000000003</v>
      </c>
      <c r="L11" s="98">
        <v>276.86</v>
      </c>
      <c r="M11" s="98">
        <v>27.939999999999998</v>
      </c>
      <c r="N11" s="174">
        <f t="shared" si="0"/>
        <v>2120.9</v>
      </c>
      <c r="O11" s="144">
        <f t="shared" ref="O11:O23" si="1">RANK(N11,N$5:N$47,0)</f>
        <v>24</v>
      </c>
      <c r="P11" s="13"/>
    </row>
    <row r="12" spans="1:27" ht="14.25" x14ac:dyDescent="0.2">
      <c r="A12" s="152">
        <v>1992</v>
      </c>
      <c r="B12" s="98">
        <v>12.7</v>
      </c>
      <c r="C12" s="98">
        <v>5.08</v>
      </c>
      <c r="D12" s="98">
        <v>10.16</v>
      </c>
      <c r="E12" s="98">
        <v>58.42</v>
      </c>
      <c r="F12" s="98">
        <v>365.75999999999993</v>
      </c>
      <c r="G12" s="98">
        <v>345.44</v>
      </c>
      <c r="H12" s="98">
        <v>200.66000000000005</v>
      </c>
      <c r="I12" s="98">
        <v>299.72000000000003</v>
      </c>
      <c r="J12" s="98">
        <v>233.68</v>
      </c>
      <c r="K12" s="98">
        <v>398.78000000000003</v>
      </c>
      <c r="L12" s="98">
        <v>264.16000000000003</v>
      </c>
      <c r="M12" s="98">
        <v>109.22000000000001</v>
      </c>
      <c r="N12" s="174">
        <f t="shared" si="0"/>
        <v>2303.7799999999997</v>
      </c>
      <c r="O12" s="144">
        <f t="shared" si="1"/>
        <v>18</v>
      </c>
      <c r="P12" s="13"/>
    </row>
    <row r="13" spans="1:27" ht="14.25" x14ac:dyDescent="0.2">
      <c r="A13" s="152">
        <v>1993</v>
      </c>
      <c r="B13" s="98">
        <v>60.96</v>
      </c>
      <c r="C13" s="98">
        <v>2.54</v>
      </c>
      <c r="D13" s="98">
        <v>147.32</v>
      </c>
      <c r="E13" s="98">
        <v>187.95999999999998</v>
      </c>
      <c r="F13" s="98">
        <v>368.30000000000013</v>
      </c>
      <c r="G13" s="98">
        <v>576.58000000000004</v>
      </c>
      <c r="H13" s="98">
        <v>193.03999999999996</v>
      </c>
      <c r="I13" s="98">
        <v>187.95999999999998</v>
      </c>
      <c r="J13" s="98">
        <v>398.78000000000003</v>
      </c>
      <c r="K13" s="98">
        <v>309.88000000000005</v>
      </c>
      <c r="L13" s="98">
        <v>162.56</v>
      </c>
      <c r="M13" s="98">
        <v>73.660000000000011</v>
      </c>
      <c r="N13" s="174">
        <f t="shared" si="0"/>
        <v>2669.5400000000004</v>
      </c>
      <c r="O13" s="144">
        <f t="shared" si="1"/>
        <v>12</v>
      </c>
      <c r="P13" s="13"/>
    </row>
    <row r="14" spans="1:27" ht="14.25" x14ac:dyDescent="0.2">
      <c r="A14" s="152">
        <v>1994</v>
      </c>
      <c r="B14" s="98">
        <v>27.939999999999998</v>
      </c>
      <c r="C14" s="98">
        <v>27.939999999999998</v>
      </c>
      <c r="D14" s="98">
        <v>40.64</v>
      </c>
      <c r="E14" s="98">
        <v>30.479999999999997</v>
      </c>
      <c r="F14" s="98">
        <v>401.32000000000005</v>
      </c>
      <c r="G14" s="98">
        <v>251.45999999999995</v>
      </c>
      <c r="H14" s="98">
        <v>213.36</v>
      </c>
      <c r="I14" s="98">
        <v>238.76</v>
      </c>
      <c r="J14" s="98">
        <v>165.1</v>
      </c>
      <c r="K14" s="98">
        <v>340.35999999999996</v>
      </c>
      <c r="L14" s="98">
        <v>482.59999999999997</v>
      </c>
      <c r="M14" s="98">
        <v>66.039999999999992</v>
      </c>
      <c r="N14" s="174">
        <f t="shared" si="0"/>
        <v>2286</v>
      </c>
      <c r="O14" s="144">
        <f t="shared" si="1"/>
        <v>19</v>
      </c>
      <c r="P14" s="13"/>
    </row>
    <row r="15" spans="1:27" ht="14.25" x14ac:dyDescent="0.2">
      <c r="A15" s="152">
        <v>1995</v>
      </c>
      <c r="B15" s="98">
        <v>22.86</v>
      </c>
      <c r="C15" s="98">
        <v>0</v>
      </c>
      <c r="D15" s="98">
        <v>7.62</v>
      </c>
      <c r="E15" s="98">
        <v>27.939999999999998</v>
      </c>
      <c r="F15" s="98">
        <v>243.84000000000003</v>
      </c>
      <c r="G15" s="98">
        <v>469.9</v>
      </c>
      <c r="H15" s="98">
        <v>381.00000000000006</v>
      </c>
      <c r="I15" s="98">
        <v>467.36000000000007</v>
      </c>
      <c r="J15" s="98">
        <v>243.84</v>
      </c>
      <c r="K15" s="98">
        <v>205.74</v>
      </c>
      <c r="L15" s="98">
        <v>259.08</v>
      </c>
      <c r="M15" s="98">
        <v>167.64000000000001</v>
      </c>
      <c r="N15" s="174">
        <f t="shared" si="0"/>
        <v>2496.8200000000002</v>
      </c>
      <c r="O15" s="144">
        <f t="shared" si="1"/>
        <v>14</v>
      </c>
      <c r="P15" s="13"/>
    </row>
    <row r="16" spans="1:27" ht="14.25" x14ac:dyDescent="0.2">
      <c r="A16" s="152">
        <v>1996</v>
      </c>
      <c r="B16" s="98">
        <v>226.05999999999997</v>
      </c>
      <c r="C16" s="98">
        <v>83.820000000000007</v>
      </c>
      <c r="D16" s="98">
        <v>73.660000000000011</v>
      </c>
      <c r="E16" s="98">
        <v>213.36</v>
      </c>
      <c r="F16" s="98">
        <v>454.66</v>
      </c>
      <c r="G16" s="98">
        <v>289.55999999999995</v>
      </c>
      <c r="H16" s="98">
        <v>287.0200000000001</v>
      </c>
      <c r="I16" s="98">
        <v>396.24</v>
      </c>
      <c r="J16" s="98">
        <v>251.46000000000004</v>
      </c>
      <c r="K16" s="98">
        <v>350.52000000000004</v>
      </c>
      <c r="L16" s="98">
        <v>414.02000000000004</v>
      </c>
      <c r="M16" s="98">
        <v>297.18</v>
      </c>
      <c r="N16" s="174">
        <f t="shared" si="0"/>
        <v>3337.56</v>
      </c>
      <c r="O16" s="144">
        <f t="shared" si="1"/>
        <v>6</v>
      </c>
      <c r="P16" s="13"/>
    </row>
    <row r="17" spans="1:16" ht="14.25" x14ac:dyDescent="0.2">
      <c r="A17" s="152">
        <v>1997</v>
      </c>
      <c r="B17" s="98">
        <v>10.16</v>
      </c>
      <c r="C17" s="98">
        <v>33.019999999999996</v>
      </c>
      <c r="D17" s="98">
        <v>10.16</v>
      </c>
      <c r="E17" s="98">
        <v>104.14</v>
      </c>
      <c r="F17" s="98">
        <v>215.9</v>
      </c>
      <c r="G17" s="98">
        <v>231.14</v>
      </c>
      <c r="H17" s="98">
        <v>58.42</v>
      </c>
      <c r="I17" s="98">
        <v>111.76000000000002</v>
      </c>
      <c r="J17" s="98">
        <v>264.15999999999997</v>
      </c>
      <c r="K17" s="98">
        <v>198.12</v>
      </c>
      <c r="L17" s="98">
        <v>312.42</v>
      </c>
      <c r="M17" s="98">
        <v>27.939999999999998</v>
      </c>
      <c r="N17" s="174">
        <f t="shared" si="0"/>
        <v>1577.3400000000001</v>
      </c>
      <c r="O17" s="144">
        <f t="shared" si="1"/>
        <v>27</v>
      </c>
      <c r="P17" s="13"/>
    </row>
    <row r="18" spans="1:16" ht="14.25" x14ac:dyDescent="0.2">
      <c r="A18" s="152">
        <v>1998</v>
      </c>
      <c r="B18" s="98">
        <v>20.32</v>
      </c>
      <c r="C18" s="98">
        <v>15.24</v>
      </c>
      <c r="D18" s="98">
        <v>33.019999999999996</v>
      </c>
      <c r="E18" s="98">
        <v>83.82</v>
      </c>
      <c r="F18" s="98">
        <v>472.44</v>
      </c>
      <c r="G18" s="98">
        <v>144.78000000000003</v>
      </c>
      <c r="H18" s="98">
        <v>429.26</v>
      </c>
      <c r="I18" s="98">
        <v>289.56</v>
      </c>
      <c r="J18" s="98">
        <v>393.70000000000005</v>
      </c>
      <c r="K18" s="98">
        <v>264.16000000000003</v>
      </c>
      <c r="L18" s="98">
        <v>419.1</v>
      </c>
      <c r="M18" s="98">
        <v>335.28</v>
      </c>
      <c r="N18" s="174">
        <f t="shared" si="0"/>
        <v>2900.6799999999994</v>
      </c>
      <c r="O18" s="144">
        <f t="shared" si="1"/>
        <v>9</v>
      </c>
      <c r="P18" s="13"/>
    </row>
    <row r="19" spans="1:16" ht="14.25" x14ac:dyDescent="0.2">
      <c r="A19" s="152">
        <v>1999</v>
      </c>
      <c r="B19" s="98">
        <v>78.739999999999995</v>
      </c>
      <c r="C19" s="98">
        <v>154.94</v>
      </c>
      <c r="D19" s="98">
        <v>48.26</v>
      </c>
      <c r="E19" s="98">
        <v>175.26</v>
      </c>
      <c r="F19" s="98">
        <v>314.96000000000004</v>
      </c>
      <c r="G19" s="98">
        <v>650.2399999999999</v>
      </c>
      <c r="H19" s="98">
        <v>302.26</v>
      </c>
      <c r="I19" s="98">
        <v>347.98</v>
      </c>
      <c r="J19" s="98">
        <v>370.84</v>
      </c>
      <c r="K19" s="98">
        <v>254.00000000000006</v>
      </c>
      <c r="L19" s="98">
        <v>299.71999999999997</v>
      </c>
      <c r="M19" s="98">
        <v>716.28</v>
      </c>
      <c r="N19" s="174">
        <f t="shared" si="0"/>
        <v>3713.4800000000005</v>
      </c>
      <c r="O19" s="144">
        <f t="shared" si="1"/>
        <v>1</v>
      </c>
      <c r="P19" s="13"/>
    </row>
    <row r="20" spans="1:16" ht="14.25" x14ac:dyDescent="0.2">
      <c r="A20" s="152">
        <v>2000</v>
      </c>
      <c r="B20" s="98">
        <v>119.38000000000002</v>
      </c>
      <c r="C20" s="98">
        <v>27.939999999999998</v>
      </c>
      <c r="D20" s="98">
        <v>33.019999999999996</v>
      </c>
      <c r="E20" s="98">
        <v>142.24000000000004</v>
      </c>
      <c r="F20" s="98">
        <v>274.31999999999994</v>
      </c>
      <c r="G20" s="98">
        <v>454.66</v>
      </c>
      <c r="H20" s="98">
        <v>243.84</v>
      </c>
      <c r="I20" s="98">
        <v>459.74</v>
      </c>
      <c r="J20" s="98">
        <v>452.12</v>
      </c>
      <c r="K20" s="98">
        <v>462.28000000000003</v>
      </c>
      <c r="L20" s="98">
        <v>287.02</v>
      </c>
      <c r="M20" s="98">
        <v>718.81999999999994</v>
      </c>
      <c r="N20" s="174">
        <f t="shared" si="0"/>
        <v>3675.38</v>
      </c>
      <c r="O20" s="144">
        <f t="shared" si="1"/>
        <v>2</v>
      </c>
      <c r="P20" s="13"/>
    </row>
    <row r="21" spans="1:16" ht="14.25" x14ac:dyDescent="0.2">
      <c r="A21" s="152">
        <v>2001</v>
      </c>
      <c r="B21" s="98">
        <v>22.86</v>
      </c>
      <c r="C21" s="98">
        <v>7.62</v>
      </c>
      <c r="D21" s="98">
        <v>38.1</v>
      </c>
      <c r="E21" s="98">
        <v>35.56</v>
      </c>
      <c r="F21" s="98">
        <v>172.72000000000003</v>
      </c>
      <c r="G21" s="98">
        <v>203.20000000000002</v>
      </c>
      <c r="H21" s="98">
        <v>342.9000000000002</v>
      </c>
      <c r="I21" s="98">
        <v>198.12</v>
      </c>
      <c r="J21" s="98">
        <v>342.90000000000003</v>
      </c>
      <c r="K21" s="98">
        <v>271.78000000000003</v>
      </c>
      <c r="L21" s="98">
        <v>388.62000000000006</v>
      </c>
      <c r="M21" s="98">
        <v>368.3</v>
      </c>
      <c r="N21" s="174">
        <f t="shared" si="0"/>
        <v>2392.6800000000003</v>
      </c>
      <c r="O21" s="144">
        <f t="shared" si="1"/>
        <v>15</v>
      </c>
    </row>
    <row r="22" spans="1:16" ht="14.25" x14ac:dyDescent="0.2">
      <c r="A22" s="152">
        <v>2002</v>
      </c>
      <c r="B22" s="98">
        <v>55.88</v>
      </c>
      <c r="C22" s="98">
        <v>25.4</v>
      </c>
      <c r="D22" s="98">
        <v>66.039999999999992</v>
      </c>
      <c r="E22" s="98">
        <v>294.64</v>
      </c>
      <c r="F22" s="98">
        <v>167.64000000000001</v>
      </c>
      <c r="G22" s="98">
        <v>208.27999999999994</v>
      </c>
      <c r="H22" s="98">
        <v>246.37999999999997</v>
      </c>
      <c r="I22" s="98">
        <v>304.8</v>
      </c>
      <c r="J22" s="98">
        <v>383.54000000000008</v>
      </c>
      <c r="K22" s="98">
        <v>279.40000000000003</v>
      </c>
      <c r="L22" s="98">
        <v>284.48</v>
      </c>
      <c r="M22" s="98">
        <v>27.939999999999998</v>
      </c>
      <c r="N22" s="174">
        <f t="shared" si="0"/>
        <v>2344.42</v>
      </c>
      <c r="O22" s="144">
        <f t="shared" si="1"/>
        <v>17</v>
      </c>
    </row>
    <row r="23" spans="1:16" ht="14.25" x14ac:dyDescent="0.2">
      <c r="A23" s="152">
        <v>2003</v>
      </c>
      <c r="B23" s="98">
        <v>27.939999999999998</v>
      </c>
      <c r="C23" s="98">
        <v>17.779999999999998</v>
      </c>
      <c r="D23" s="98">
        <v>22.86</v>
      </c>
      <c r="E23" s="98">
        <v>154.94</v>
      </c>
      <c r="F23" s="98">
        <v>279.39999999999998</v>
      </c>
      <c r="G23" s="98">
        <v>353.06000000000012</v>
      </c>
      <c r="H23" s="98">
        <v>307.34000000000003</v>
      </c>
      <c r="I23" s="98">
        <v>322.58000000000004</v>
      </c>
      <c r="J23" s="98">
        <v>358.14</v>
      </c>
      <c r="K23" s="98">
        <v>553.71999999999991</v>
      </c>
      <c r="L23" s="98">
        <v>520.70000000000016</v>
      </c>
      <c r="M23" s="98">
        <v>459.74000000000012</v>
      </c>
      <c r="N23" s="174">
        <f t="shared" si="0"/>
        <v>3378.2000000000003</v>
      </c>
      <c r="O23" s="144">
        <f t="shared" si="1"/>
        <v>5</v>
      </c>
    </row>
    <row r="24" spans="1:16" x14ac:dyDescent="0.2">
      <c r="A24" s="152">
        <v>2004</v>
      </c>
      <c r="B24" s="98">
        <v>93.98</v>
      </c>
      <c r="C24" s="98">
        <v>5.08</v>
      </c>
      <c r="D24" s="98">
        <v>45.72</v>
      </c>
      <c r="E24" s="98">
        <v>208.27999999999997</v>
      </c>
      <c r="F24" s="98">
        <v>459.74000000000007</v>
      </c>
      <c r="G24" s="98">
        <v>345.44000000000005</v>
      </c>
      <c r="H24" s="98">
        <v>363.22000000000008</v>
      </c>
      <c r="I24" s="98" t="s">
        <v>60</v>
      </c>
      <c r="J24" s="98" t="s">
        <v>60</v>
      </c>
      <c r="K24" s="98" t="s">
        <v>60</v>
      </c>
      <c r="L24" s="98">
        <v>708.66</v>
      </c>
      <c r="M24" s="98">
        <v>144.78</v>
      </c>
      <c r="N24" s="174"/>
    </row>
    <row r="25" spans="1:16" ht="14.25" x14ac:dyDescent="0.2">
      <c r="A25" s="152">
        <v>2005</v>
      </c>
      <c r="B25" s="98">
        <v>5.08</v>
      </c>
      <c r="C25" s="98">
        <v>0</v>
      </c>
      <c r="D25" s="98">
        <v>45.72</v>
      </c>
      <c r="E25" s="98">
        <v>10.16</v>
      </c>
      <c r="F25" s="98">
        <v>187.95999999999998</v>
      </c>
      <c r="G25" s="98">
        <v>203.2</v>
      </c>
      <c r="H25" s="98">
        <v>462.28000000000014</v>
      </c>
      <c r="I25" s="98">
        <v>264.15999999999997</v>
      </c>
      <c r="J25" s="98">
        <v>487.68</v>
      </c>
      <c r="K25" s="98">
        <v>157.48000000000002</v>
      </c>
      <c r="L25" s="98">
        <v>254.00000000000006</v>
      </c>
      <c r="M25" s="98">
        <v>86.36</v>
      </c>
      <c r="N25" s="174">
        <f t="shared" si="0"/>
        <v>2164.0800000000004</v>
      </c>
      <c r="O25" s="144">
        <f>RANK(N25,N$5:N$47,0)</f>
        <v>23</v>
      </c>
    </row>
    <row r="26" spans="1:16" ht="14.25" x14ac:dyDescent="0.2">
      <c r="A26" s="152">
        <v>2006</v>
      </c>
      <c r="B26" s="98">
        <v>0</v>
      </c>
      <c r="C26" s="98">
        <v>0</v>
      </c>
      <c r="D26" s="98">
        <v>157.48000000000002</v>
      </c>
      <c r="E26" s="98">
        <v>121.92</v>
      </c>
      <c r="F26" s="98">
        <v>190.50000000000003</v>
      </c>
      <c r="G26" s="98">
        <v>99.06</v>
      </c>
      <c r="H26" s="98">
        <v>337.82000000000005</v>
      </c>
      <c r="I26" s="98">
        <v>180.33999999999997</v>
      </c>
      <c r="J26" s="98">
        <v>167.64</v>
      </c>
      <c r="K26" s="98">
        <v>304.8</v>
      </c>
      <c r="L26" s="98">
        <v>325.12000000000006</v>
      </c>
      <c r="M26" s="98">
        <v>66.040000000000006</v>
      </c>
      <c r="N26" s="174">
        <f t="shared" si="0"/>
        <v>1950.7200000000003</v>
      </c>
      <c r="O26" s="144">
        <f>RANK(N26,N$5:N$47,0)</f>
        <v>25</v>
      </c>
    </row>
    <row r="27" spans="1:16" ht="14.25" x14ac:dyDescent="0.2">
      <c r="A27" s="152">
        <v>2007</v>
      </c>
      <c r="B27" s="98">
        <v>17.779999999999998</v>
      </c>
      <c r="C27" s="98">
        <v>20.32</v>
      </c>
      <c r="D27" s="98">
        <v>15.239999999999998</v>
      </c>
      <c r="E27" s="98">
        <v>118</v>
      </c>
      <c r="F27" s="98">
        <v>385</v>
      </c>
      <c r="G27" s="98">
        <v>315</v>
      </c>
      <c r="H27" s="98">
        <v>417</v>
      </c>
      <c r="I27" s="98">
        <v>297</v>
      </c>
      <c r="J27" s="98">
        <v>324</v>
      </c>
      <c r="K27" s="98">
        <v>530</v>
      </c>
      <c r="L27" s="98">
        <v>626</v>
      </c>
      <c r="M27" s="98">
        <v>485</v>
      </c>
      <c r="N27" s="174">
        <f t="shared" si="0"/>
        <v>3550.34</v>
      </c>
      <c r="O27" s="144">
        <f>RANK(N27,N$5:N$47,0)</f>
        <v>3</v>
      </c>
    </row>
    <row r="28" spans="1:16" ht="14.25" x14ac:dyDescent="0.2">
      <c r="A28" s="152">
        <v>2008</v>
      </c>
      <c r="B28" s="98">
        <v>35</v>
      </c>
      <c r="C28" s="98">
        <v>27</v>
      </c>
      <c r="D28" s="98">
        <v>5</v>
      </c>
      <c r="E28" s="98">
        <v>26</v>
      </c>
      <c r="F28" s="98">
        <v>352</v>
      </c>
      <c r="G28" s="98">
        <v>366</v>
      </c>
      <c r="H28" s="98">
        <v>226</v>
      </c>
      <c r="I28" s="98">
        <v>385</v>
      </c>
      <c r="J28" s="98">
        <v>262</v>
      </c>
      <c r="K28" s="98">
        <v>320</v>
      </c>
      <c r="L28" s="98">
        <v>583</v>
      </c>
      <c r="M28" s="98">
        <v>169</v>
      </c>
      <c r="N28" s="174">
        <f t="shared" si="0"/>
        <v>2756</v>
      </c>
      <c r="O28" s="144">
        <f>RANK(N28,N$5:N$47,0)</f>
        <v>11</v>
      </c>
    </row>
    <row r="29" spans="1:16" ht="14.25" x14ac:dyDescent="0.2">
      <c r="A29" s="152">
        <v>2009</v>
      </c>
      <c r="B29" s="98">
        <v>110</v>
      </c>
      <c r="C29" s="98">
        <v>125</v>
      </c>
      <c r="D29" s="98">
        <v>77</v>
      </c>
      <c r="E29" s="98">
        <v>103</v>
      </c>
      <c r="F29" s="98">
        <v>338</v>
      </c>
      <c r="G29" s="98">
        <v>329</v>
      </c>
      <c r="H29" s="98">
        <v>222</v>
      </c>
      <c r="I29" s="98">
        <v>243</v>
      </c>
      <c r="J29" s="98">
        <v>199</v>
      </c>
      <c r="K29" s="98">
        <v>279</v>
      </c>
      <c r="L29" s="98">
        <v>321</v>
      </c>
      <c r="M29" s="98">
        <v>16</v>
      </c>
      <c r="N29" s="174">
        <f t="shared" ref="N29:N33" si="2">IF(COUNT(B29:M29)=12,SUM(B29:M29),"")</f>
        <v>2362</v>
      </c>
      <c r="O29" s="144">
        <f>RANK(N29,N$5:N$47,0)</f>
        <v>16</v>
      </c>
    </row>
    <row r="30" spans="1:16" x14ac:dyDescent="0.2">
      <c r="A30" s="152">
        <v>2010</v>
      </c>
      <c r="B30" s="98">
        <v>18</v>
      </c>
      <c r="C30" s="98">
        <v>89</v>
      </c>
      <c r="D30" s="98">
        <v>55</v>
      </c>
      <c r="E30" s="98">
        <v>173</v>
      </c>
      <c r="F30" s="98">
        <v>274</v>
      </c>
      <c r="G30" s="98">
        <v>253</v>
      </c>
      <c r="H30" s="98">
        <v>486</v>
      </c>
      <c r="I30" s="98">
        <v>348</v>
      </c>
      <c r="J30" s="98">
        <v>128</v>
      </c>
      <c r="K30" s="98">
        <v>417</v>
      </c>
      <c r="L30" s="98">
        <v>576</v>
      </c>
      <c r="M30" s="98" t="s">
        <v>60</v>
      </c>
      <c r="N30" s="174"/>
    </row>
    <row r="31" spans="1:16" ht="14.25" x14ac:dyDescent="0.2">
      <c r="A31" s="152">
        <v>2011</v>
      </c>
      <c r="B31" s="98">
        <v>158</v>
      </c>
      <c r="C31" s="98">
        <v>27</v>
      </c>
      <c r="D31" s="98">
        <v>42</v>
      </c>
      <c r="E31" s="98">
        <v>153</v>
      </c>
      <c r="F31" s="98">
        <v>211</v>
      </c>
      <c r="G31" s="98">
        <v>557</v>
      </c>
      <c r="H31" s="98">
        <v>255</v>
      </c>
      <c r="I31" s="98">
        <v>405</v>
      </c>
      <c r="J31" s="98">
        <v>176</v>
      </c>
      <c r="K31" s="98">
        <v>333</v>
      </c>
      <c r="L31" s="98">
        <v>733</v>
      </c>
      <c r="M31" s="98">
        <v>345</v>
      </c>
      <c r="N31" s="174">
        <f t="shared" si="2"/>
        <v>3395</v>
      </c>
      <c r="O31" s="144">
        <f>RANK(N31,N$5:N$47,0)</f>
        <v>4</v>
      </c>
    </row>
    <row r="32" spans="1:16" x14ac:dyDescent="0.2">
      <c r="A32" s="152">
        <v>2012</v>
      </c>
      <c r="B32" s="98">
        <v>28</v>
      </c>
      <c r="C32" s="98">
        <v>8</v>
      </c>
      <c r="D32" s="98">
        <v>98</v>
      </c>
      <c r="E32" s="98">
        <v>262</v>
      </c>
      <c r="F32" s="98">
        <v>199</v>
      </c>
      <c r="G32" s="98">
        <v>156</v>
      </c>
      <c r="H32" s="98">
        <v>276</v>
      </c>
      <c r="I32" s="98">
        <v>357</v>
      </c>
      <c r="J32" s="98">
        <v>383</v>
      </c>
      <c r="K32" s="98">
        <v>371</v>
      </c>
      <c r="L32" s="98" t="s">
        <v>60</v>
      </c>
      <c r="M32" s="98">
        <v>163</v>
      </c>
      <c r="N32" s="174"/>
    </row>
    <row r="33" spans="1:15" ht="14.25" x14ac:dyDescent="0.2">
      <c r="A33" s="152">
        <v>2013</v>
      </c>
      <c r="B33" s="98">
        <v>7</v>
      </c>
      <c r="C33" s="98">
        <v>25</v>
      </c>
      <c r="D33" s="98">
        <v>91</v>
      </c>
      <c r="E33" s="98">
        <v>84</v>
      </c>
      <c r="F33" s="98">
        <v>338</v>
      </c>
      <c r="G33" s="98">
        <v>281</v>
      </c>
      <c r="H33" s="98">
        <v>345</v>
      </c>
      <c r="I33" s="98">
        <v>375</v>
      </c>
      <c r="J33" s="98">
        <v>255</v>
      </c>
      <c r="K33" s="98">
        <v>372</v>
      </c>
      <c r="L33" s="98">
        <v>240</v>
      </c>
      <c r="M33" s="98">
        <v>130</v>
      </c>
      <c r="N33" s="174">
        <f t="shared" si="2"/>
        <v>2543</v>
      </c>
      <c r="O33" s="144">
        <f>RANK(N33,N$5:N$47,0)</f>
        <v>13</v>
      </c>
    </row>
    <row r="34" spans="1:15" x14ac:dyDescent="0.2">
      <c r="A34" s="152">
        <v>2014</v>
      </c>
      <c r="B34" s="98" t="s">
        <v>60</v>
      </c>
      <c r="C34" s="98">
        <v>9</v>
      </c>
      <c r="D34" s="98">
        <v>11</v>
      </c>
      <c r="E34" s="98">
        <v>99</v>
      </c>
      <c r="F34" s="98">
        <v>385</v>
      </c>
      <c r="G34" s="98">
        <v>136</v>
      </c>
      <c r="H34" s="98">
        <v>40</v>
      </c>
      <c r="I34" s="98">
        <v>309</v>
      </c>
      <c r="J34" s="98">
        <v>428</v>
      </c>
      <c r="K34" s="98">
        <v>353</v>
      </c>
      <c r="L34" s="98">
        <v>277.89999999999998</v>
      </c>
      <c r="M34" s="98">
        <v>178</v>
      </c>
      <c r="N34" s="174"/>
    </row>
    <row r="35" spans="1:15" x14ac:dyDescent="0.2">
      <c r="A35" s="152">
        <v>2015</v>
      </c>
      <c r="B35" s="98">
        <v>70.5</v>
      </c>
      <c r="C35" s="98">
        <v>39</v>
      </c>
      <c r="D35" s="98"/>
      <c r="E35" s="98">
        <v>33</v>
      </c>
      <c r="F35" s="98">
        <v>143</v>
      </c>
      <c r="G35" s="98">
        <v>235.5</v>
      </c>
      <c r="H35" s="98">
        <v>230.5</v>
      </c>
      <c r="I35" s="98">
        <v>189</v>
      </c>
      <c r="J35" s="98">
        <v>241</v>
      </c>
      <c r="K35" s="98">
        <v>357</v>
      </c>
      <c r="L35" s="98">
        <v>270</v>
      </c>
      <c r="M35" s="98">
        <v>25</v>
      </c>
      <c r="N35" s="174"/>
    </row>
    <row r="36" spans="1:15" x14ac:dyDescent="0.2">
      <c r="A36" s="138">
        <v>2016</v>
      </c>
      <c r="B36" s="98">
        <v>19</v>
      </c>
      <c r="C36" s="98">
        <v>39</v>
      </c>
      <c r="D36" s="98">
        <v>6</v>
      </c>
      <c r="E36" s="98">
        <v>211</v>
      </c>
      <c r="F36" s="98"/>
      <c r="G36" s="98"/>
      <c r="H36" s="98">
        <v>195</v>
      </c>
      <c r="I36" s="98">
        <v>213</v>
      </c>
      <c r="J36" s="98"/>
      <c r="K36" s="98">
        <v>365</v>
      </c>
      <c r="L36" s="98"/>
      <c r="M36" s="98"/>
      <c r="N36" s="174"/>
    </row>
    <row r="37" spans="1:15" x14ac:dyDescent="0.2">
      <c r="A37" s="138">
        <v>2017</v>
      </c>
      <c r="B37" s="98"/>
      <c r="C37" s="98">
        <v>0</v>
      </c>
      <c r="D37" s="98">
        <v>59</v>
      </c>
      <c r="E37" s="98">
        <v>17</v>
      </c>
      <c r="F37" s="98">
        <v>144</v>
      </c>
      <c r="G37" s="98">
        <v>171</v>
      </c>
      <c r="H37" s="98">
        <v>181</v>
      </c>
      <c r="I37" s="98">
        <v>318</v>
      </c>
      <c r="J37" s="98">
        <v>247</v>
      </c>
      <c r="K37" s="98">
        <v>209</v>
      </c>
      <c r="L37" s="98">
        <v>252</v>
      </c>
      <c r="M37" s="98">
        <v>240</v>
      </c>
      <c r="N37" s="174"/>
    </row>
    <row r="38" spans="1:15" x14ac:dyDescent="0.2">
      <c r="A38" s="138">
        <v>2018</v>
      </c>
      <c r="B38" s="98">
        <v>167</v>
      </c>
      <c r="C38" s="98">
        <v>6</v>
      </c>
      <c r="D38" s="98">
        <v>47</v>
      </c>
      <c r="E38" s="98"/>
      <c r="F38" s="98"/>
      <c r="G38" s="98"/>
      <c r="H38" s="98"/>
      <c r="I38" s="98"/>
      <c r="J38" s="98"/>
      <c r="K38" s="98"/>
      <c r="L38" s="98"/>
      <c r="M38" s="98"/>
      <c r="N38" s="174"/>
    </row>
    <row r="39" spans="1:15" x14ac:dyDescent="0.2">
      <c r="A39" s="138">
        <v>2019</v>
      </c>
      <c r="B39" s="98"/>
      <c r="C39" s="98"/>
      <c r="D39" s="98">
        <v>0</v>
      </c>
      <c r="E39" s="98">
        <v>55</v>
      </c>
      <c r="F39" s="98">
        <v>425</v>
      </c>
      <c r="G39" s="98">
        <v>335</v>
      </c>
      <c r="H39" s="98">
        <v>246</v>
      </c>
      <c r="I39" s="98">
        <v>406</v>
      </c>
      <c r="J39" s="98">
        <v>257</v>
      </c>
      <c r="K39" s="98">
        <v>247</v>
      </c>
      <c r="L39" s="98">
        <v>275</v>
      </c>
      <c r="M39" s="98">
        <v>71</v>
      </c>
      <c r="N39" s="174"/>
    </row>
    <row r="40" spans="1:15" ht="14.25" x14ac:dyDescent="0.2">
      <c r="A40" s="138">
        <v>2020</v>
      </c>
      <c r="B40" s="3">
        <v>43</v>
      </c>
      <c r="C40" s="3">
        <v>35</v>
      </c>
      <c r="D40" s="3">
        <v>17</v>
      </c>
      <c r="E40" s="3">
        <v>30</v>
      </c>
      <c r="F40" s="3">
        <v>275</v>
      </c>
      <c r="G40" s="3">
        <v>368</v>
      </c>
      <c r="H40" s="3">
        <v>213</v>
      </c>
      <c r="I40" s="3">
        <v>219</v>
      </c>
      <c r="J40" s="3">
        <v>330</v>
      </c>
      <c r="K40" s="3">
        <v>181</v>
      </c>
      <c r="L40" s="3">
        <v>284</v>
      </c>
      <c r="M40" s="3">
        <v>282</v>
      </c>
      <c r="N40" s="174">
        <f t="shared" ref="N40" si="3">IF(COUNT(B40:M40)=12,SUM(B40:M40),"")</f>
        <v>2277</v>
      </c>
      <c r="O40" s="144">
        <f>RANK(N40,N$5:N$47,0)</f>
        <v>20</v>
      </c>
    </row>
    <row r="41" spans="1:15" ht="14.25" x14ac:dyDescent="0.2">
      <c r="A41" s="138">
        <v>2021</v>
      </c>
      <c r="B41" s="3">
        <v>46</v>
      </c>
      <c r="C41" s="3">
        <v>15</v>
      </c>
      <c r="D41" s="3">
        <v>102</v>
      </c>
      <c r="E41" s="3">
        <v>135</v>
      </c>
      <c r="F41" s="3">
        <v>208</v>
      </c>
      <c r="G41" s="3">
        <v>281</v>
      </c>
      <c r="H41" s="3">
        <v>276</v>
      </c>
      <c r="I41" s="3"/>
      <c r="J41" s="3"/>
      <c r="K41" s="3"/>
      <c r="L41" s="3">
        <v>308</v>
      </c>
      <c r="M41" s="3">
        <v>65</v>
      </c>
      <c r="N41" s="174"/>
      <c r="O41" s="144"/>
    </row>
    <row r="42" spans="1:15" ht="14.25" x14ac:dyDescent="0.2">
      <c r="A42" s="138">
        <v>2022</v>
      </c>
      <c r="B42" s="3">
        <v>31</v>
      </c>
      <c r="C42" s="3">
        <v>51</v>
      </c>
      <c r="D42" s="3">
        <v>127</v>
      </c>
      <c r="E42" s="3">
        <v>237</v>
      </c>
      <c r="F42" s="3">
        <v>424</v>
      </c>
      <c r="G42" s="3">
        <v>273</v>
      </c>
      <c r="H42" s="3">
        <v>452</v>
      </c>
      <c r="I42" s="3">
        <v>474</v>
      </c>
      <c r="J42" s="3">
        <v>461</v>
      </c>
      <c r="K42" s="3">
        <v>433</v>
      </c>
      <c r="L42" s="3">
        <v>270</v>
      </c>
      <c r="M42" s="3">
        <v>55</v>
      </c>
      <c r="N42" s="174">
        <f t="shared" ref="N42:N43" si="4">IF(COUNT(B42:M42)=12,SUM(B42:M42),"")</f>
        <v>3288</v>
      </c>
      <c r="O42" s="144">
        <f t="shared" ref="O42:O43" si="5">RANK(N42,N$5:N$47,0)</f>
        <v>7</v>
      </c>
    </row>
    <row r="43" spans="1:15" ht="14.25" x14ac:dyDescent="0.2">
      <c r="A43" s="138">
        <v>2023</v>
      </c>
      <c r="B43" s="3">
        <v>85</v>
      </c>
      <c r="C43" s="3">
        <v>25</v>
      </c>
      <c r="D43" s="3">
        <v>34</v>
      </c>
      <c r="E43" s="3">
        <v>22</v>
      </c>
      <c r="F43" s="3">
        <v>171</v>
      </c>
      <c r="G43" s="3">
        <v>276</v>
      </c>
      <c r="H43" s="3">
        <v>307</v>
      </c>
      <c r="I43" s="3">
        <v>142</v>
      </c>
      <c r="J43" s="3">
        <v>319</v>
      </c>
      <c r="K43" s="3">
        <v>232</v>
      </c>
      <c r="L43" s="3">
        <v>220</v>
      </c>
      <c r="M43" s="3">
        <v>59</v>
      </c>
      <c r="N43" s="174">
        <f t="shared" si="4"/>
        <v>1892</v>
      </c>
      <c r="O43" s="144">
        <f t="shared" si="5"/>
        <v>26</v>
      </c>
    </row>
    <row r="44" spans="1:15" ht="14.25" x14ac:dyDescent="0.2">
      <c r="A44" s="138">
        <v>2024</v>
      </c>
      <c r="B44" s="3"/>
      <c r="C44" s="3"/>
      <c r="D44" s="3"/>
      <c r="E44" s="3"/>
      <c r="F44" s="3"/>
      <c r="G44" s="3"/>
      <c r="H44" s="3"/>
      <c r="I44" s="3"/>
      <c r="J44" s="3"/>
      <c r="K44" s="3"/>
      <c r="L44" s="3"/>
      <c r="M44" s="3"/>
      <c r="N44" s="174"/>
      <c r="O44" s="144"/>
    </row>
    <row r="45" spans="1:15" ht="14.25" x14ac:dyDescent="0.2">
      <c r="A45" s="138">
        <v>2025</v>
      </c>
      <c r="B45" s="3"/>
      <c r="C45" s="3"/>
      <c r="D45" s="3"/>
      <c r="E45" s="3"/>
      <c r="F45" s="3"/>
      <c r="G45" s="3"/>
      <c r="H45" s="3"/>
      <c r="I45" s="3"/>
      <c r="J45" s="3"/>
      <c r="K45" s="3"/>
      <c r="L45" s="3"/>
      <c r="M45" s="3"/>
      <c r="N45" s="174"/>
      <c r="O45" s="144"/>
    </row>
    <row r="46" spans="1:15" ht="14.25" x14ac:dyDescent="0.2">
      <c r="A46" s="138">
        <v>2026</v>
      </c>
      <c r="B46" s="3"/>
      <c r="C46" s="3"/>
      <c r="D46" s="3"/>
      <c r="E46" s="3"/>
      <c r="F46" s="3"/>
      <c r="G46" s="3"/>
      <c r="H46" s="3"/>
      <c r="I46" s="3"/>
      <c r="J46" s="3"/>
      <c r="K46" s="3"/>
      <c r="L46" s="3"/>
      <c r="M46" s="3"/>
      <c r="N46" s="174"/>
      <c r="O46" s="144"/>
    </row>
    <row r="47" spans="1:15" ht="13.5" thickBot="1" x14ac:dyDescent="0.25">
      <c r="A47" s="153"/>
      <c r="B47" s="98"/>
      <c r="C47" s="98"/>
      <c r="D47" s="98"/>
      <c r="E47" s="98"/>
      <c r="F47" s="98"/>
      <c r="G47" s="98"/>
      <c r="H47" s="98"/>
      <c r="I47" s="98"/>
      <c r="J47" s="98"/>
      <c r="K47" s="98"/>
      <c r="L47" s="98"/>
      <c r="M47" s="98"/>
      <c r="N47" s="175"/>
    </row>
    <row r="48" spans="1:15" x14ac:dyDescent="0.2">
      <c r="A48" s="147" t="s">
        <v>603</v>
      </c>
      <c r="B48" s="105">
        <f>AVERAGE(B5:B47)</f>
        <v>51.834705882352942</v>
      </c>
      <c r="C48" s="105">
        <f>AVERAGE(C5:C47)</f>
        <v>34.482222222222227</v>
      </c>
      <c r="D48" s="105">
        <f t="shared" ref="D48:N48" si="6">AVERAGE(D5:D47)</f>
        <v>48.721666666666664</v>
      </c>
      <c r="E48" s="105">
        <f t="shared" si="6"/>
        <v>119.38888888888889</v>
      </c>
      <c r="F48" s="105">
        <f t="shared" si="6"/>
        <v>290.994054054054</v>
      </c>
      <c r="G48" s="105">
        <f t="shared" si="6"/>
        <v>287.41189189189191</v>
      </c>
      <c r="H48" s="105">
        <f t="shared" si="6"/>
        <v>285.04736842105268</v>
      </c>
      <c r="I48" s="105">
        <f t="shared" si="6"/>
        <v>289.94944444444445</v>
      </c>
      <c r="J48" s="105">
        <f t="shared" si="6"/>
        <v>308.7</v>
      </c>
      <c r="K48" s="105">
        <f t="shared" si="6"/>
        <v>330.27833333333336</v>
      </c>
      <c r="L48" s="105">
        <f t="shared" si="6"/>
        <v>348.21833333333336</v>
      </c>
      <c r="M48" s="105">
        <f t="shared" si="6"/>
        <v>193.66222222222223</v>
      </c>
      <c r="N48" s="105">
        <f t="shared" si="6"/>
        <v>2660.1659259259259</v>
      </c>
    </row>
    <row r="49" spans="1:14" x14ac:dyDescent="0.2">
      <c r="A49" s="148" t="s">
        <v>604</v>
      </c>
      <c r="B49" s="3">
        <f>STDEV(B5:B47)</f>
        <v>52.116521735335141</v>
      </c>
      <c r="C49" s="3">
        <f>STDEV(C5:C47)</f>
        <v>38.773996817536741</v>
      </c>
      <c r="D49" s="3">
        <f t="shared" ref="D49:N49" si="7">STDEV(D5:D47)</f>
        <v>39.989358120094181</v>
      </c>
      <c r="E49" s="3">
        <f t="shared" si="7"/>
        <v>83.909563077595735</v>
      </c>
      <c r="F49" s="3">
        <f t="shared" si="7"/>
        <v>115.67225307017391</v>
      </c>
      <c r="G49" s="3">
        <f t="shared" si="7"/>
        <v>131.04080030106476</v>
      </c>
      <c r="H49" s="3">
        <f t="shared" si="7"/>
        <v>103.17898051403034</v>
      </c>
      <c r="I49" s="3">
        <f t="shared" si="7"/>
        <v>99.490720829186429</v>
      </c>
      <c r="J49" s="3">
        <f t="shared" si="7"/>
        <v>91.794414670533726</v>
      </c>
      <c r="K49" s="3">
        <f t="shared" si="7"/>
        <v>103.96325629759765</v>
      </c>
      <c r="L49" s="3">
        <f t="shared" si="7"/>
        <v>145.45819911084911</v>
      </c>
      <c r="M49" s="3">
        <f t="shared" si="7"/>
        <v>179.29666122476797</v>
      </c>
      <c r="N49" s="114">
        <f t="shared" si="7"/>
        <v>592.01019213718234</v>
      </c>
    </row>
    <row r="50" spans="1:14" x14ac:dyDescent="0.2">
      <c r="A50" s="148" t="s">
        <v>605</v>
      </c>
      <c r="B50" s="3">
        <f>B49/B48*100</f>
        <v>100.54368178266859</v>
      </c>
      <c r="C50" s="3">
        <f>C49/C48*100</f>
        <v>112.44633993614444</v>
      </c>
      <c r="D50" s="3">
        <f t="shared" ref="D50:N50" si="8">D49/D48*100</f>
        <v>82.077155516219719</v>
      </c>
      <c r="E50" s="3">
        <f t="shared" si="8"/>
        <v>70.282556323719092</v>
      </c>
      <c r="F50" s="3">
        <f t="shared" si="8"/>
        <v>39.75072736320827</v>
      </c>
      <c r="G50" s="3">
        <f t="shared" si="8"/>
        <v>45.593381484143634</v>
      </c>
      <c r="H50" s="3">
        <f t="shared" si="8"/>
        <v>36.197134913247595</v>
      </c>
      <c r="I50" s="3">
        <f t="shared" si="8"/>
        <v>34.313126903834878</v>
      </c>
      <c r="J50" s="3">
        <f t="shared" si="8"/>
        <v>29.735800022848636</v>
      </c>
      <c r="K50" s="3">
        <f t="shared" si="8"/>
        <v>31.477467882421688</v>
      </c>
      <c r="L50" s="3">
        <f t="shared" si="8"/>
        <v>41.77212547037513</v>
      </c>
      <c r="M50" s="3">
        <f t="shared" si="8"/>
        <v>92.582156275698338</v>
      </c>
      <c r="N50" s="114">
        <f t="shared" si="8"/>
        <v>22.254634057502294</v>
      </c>
    </row>
    <row r="51" spans="1:14" x14ac:dyDescent="0.2">
      <c r="A51" s="148" t="s">
        <v>606</v>
      </c>
      <c r="B51" s="15">
        <f>MIN(B5:B47)</f>
        <v>0</v>
      </c>
      <c r="C51" s="15">
        <f>MIN(C5:C47)</f>
        <v>0</v>
      </c>
      <c r="D51" s="15">
        <f t="shared" ref="D51:N51" si="9">MIN(D5:D47)</f>
        <v>0</v>
      </c>
      <c r="E51" s="15">
        <f t="shared" si="9"/>
        <v>10.16</v>
      </c>
      <c r="F51" s="15">
        <f t="shared" si="9"/>
        <v>30.479999999999997</v>
      </c>
      <c r="G51" s="15">
        <f t="shared" si="9"/>
        <v>68.58</v>
      </c>
      <c r="H51" s="15">
        <f t="shared" si="9"/>
        <v>40</v>
      </c>
      <c r="I51" s="15">
        <f t="shared" si="9"/>
        <v>111.76000000000002</v>
      </c>
      <c r="J51" s="15">
        <f t="shared" si="9"/>
        <v>128</v>
      </c>
      <c r="K51" s="15">
        <f t="shared" si="9"/>
        <v>157.48000000000002</v>
      </c>
      <c r="L51" s="15">
        <f t="shared" si="9"/>
        <v>106.68</v>
      </c>
      <c r="M51" s="15">
        <f t="shared" si="9"/>
        <v>16</v>
      </c>
      <c r="N51" s="164">
        <f t="shared" si="9"/>
        <v>1577.3400000000001</v>
      </c>
    </row>
    <row r="52" spans="1:14" x14ac:dyDescent="0.2">
      <c r="A52" s="148" t="s">
        <v>607</v>
      </c>
      <c r="B52" s="15">
        <f>MAX(B5:B47)</f>
        <v>226.05999999999997</v>
      </c>
      <c r="C52" s="15">
        <f>MAX(C5:C47)</f>
        <v>154.94</v>
      </c>
      <c r="D52" s="15">
        <f t="shared" ref="D52:N52" si="10">MAX(D5:D47)</f>
        <v>157.48000000000002</v>
      </c>
      <c r="E52" s="15">
        <f t="shared" si="10"/>
        <v>309.88</v>
      </c>
      <c r="F52" s="15">
        <f t="shared" si="10"/>
        <v>477.5200000000001</v>
      </c>
      <c r="G52" s="15">
        <f t="shared" si="10"/>
        <v>650.2399999999999</v>
      </c>
      <c r="H52" s="15">
        <f t="shared" si="10"/>
        <v>486</v>
      </c>
      <c r="I52" s="15">
        <f t="shared" si="10"/>
        <v>474</v>
      </c>
      <c r="J52" s="15">
        <f t="shared" si="10"/>
        <v>487.68</v>
      </c>
      <c r="K52" s="15">
        <f t="shared" si="10"/>
        <v>553.71999999999991</v>
      </c>
      <c r="L52" s="15">
        <f t="shared" si="10"/>
        <v>733</v>
      </c>
      <c r="M52" s="15">
        <f t="shared" si="10"/>
        <v>718.81999999999994</v>
      </c>
      <c r="N52" s="164">
        <f t="shared" si="10"/>
        <v>3713.4800000000005</v>
      </c>
    </row>
    <row r="53" spans="1:14" x14ac:dyDescent="0.2">
      <c r="A53" s="148" t="s">
        <v>608</v>
      </c>
      <c r="B53" s="15">
        <f>QUARTILE(B5:B47,1)</f>
        <v>18.25</v>
      </c>
      <c r="C53" s="15">
        <f>QUARTILE(C5:C47,1)</f>
        <v>7.2149999999999999</v>
      </c>
      <c r="D53" s="15">
        <f t="shared" ref="D53:N53" si="11">QUARTILE(D5:D47,1)</f>
        <v>16.559999999999999</v>
      </c>
      <c r="E53" s="15">
        <f t="shared" si="11"/>
        <v>45.085000000000001</v>
      </c>
      <c r="F53" s="15">
        <f t="shared" si="11"/>
        <v>199</v>
      </c>
      <c r="G53" s="15">
        <f t="shared" si="11"/>
        <v>203.2</v>
      </c>
      <c r="H53" s="15">
        <f t="shared" si="11"/>
        <v>223</v>
      </c>
      <c r="I53" s="15">
        <f t="shared" si="11"/>
        <v>209.28</v>
      </c>
      <c r="J53" s="15">
        <f t="shared" si="11"/>
        <v>245.42000000000002</v>
      </c>
      <c r="K53" s="15">
        <f t="shared" si="11"/>
        <v>254.00000000000006</v>
      </c>
      <c r="L53" s="15">
        <f t="shared" si="11"/>
        <v>268.54000000000002</v>
      </c>
      <c r="M53" s="15">
        <f t="shared" si="11"/>
        <v>66.040000000000006</v>
      </c>
      <c r="N53" s="164">
        <f t="shared" si="11"/>
        <v>2256.1000000000004</v>
      </c>
    </row>
    <row r="54" spans="1:14" x14ac:dyDescent="0.2">
      <c r="A54" s="148" t="s">
        <v>609</v>
      </c>
      <c r="B54" s="15">
        <f>QUARTILE(B5:B47,2)</f>
        <v>29.5</v>
      </c>
      <c r="C54" s="15">
        <f>QUARTILE(C5:C47,2)</f>
        <v>25.2</v>
      </c>
      <c r="D54" s="15">
        <f t="shared" ref="D54:N54" si="12">QUARTILE(D5:D47,2)</f>
        <v>40.64</v>
      </c>
      <c r="E54" s="15">
        <f t="shared" si="12"/>
        <v>103.57</v>
      </c>
      <c r="F54" s="15">
        <f t="shared" si="12"/>
        <v>279.39999999999998</v>
      </c>
      <c r="G54" s="15">
        <f t="shared" si="12"/>
        <v>273</v>
      </c>
      <c r="H54" s="15">
        <f t="shared" si="12"/>
        <v>276</v>
      </c>
      <c r="I54" s="15">
        <f t="shared" si="12"/>
        <v>298.36</v>
      </c>
      <c r="J54" s="15">
        <f t="shared" si="12"/>
        <v>320.04000000000002</v>
      </c>
      <c r="K54" s="15">
        <f t="shared" si="12"/>
        <v>326.5</v>
      </c>
      <c r="L54" s="15">
        <f t="shared" si="12"/>
        <v>293.37</v>
      </c>
      <c r="M54" s="15">
        <f t="shared" si="12"/>
        <v>137.38999999999999</v>
      </c>
      <c r="N54" s="164">
        <f t="shared" si="12"/>
        <v>2496.8200000000002</v>
      </c>
    </row>
    <row r="55" spans="1:14" x14ac:dyDescent="0.2">
      <c r="A55" s="148" t="s">
        <v>610</v>
      </c>
      <c r="B55" s="15">
        <f>QUARTILE(B5:B47,3)</f>
        <v>68.114999999999995</v>
      </c>
      <c r="C55" s="15">
        <f>QUARTILE(C5:C47,3)</f>
        <v>39</v>
      </c>
      <c r="D55" s="15">
        <f t="shared" ref="D55:N55" si="13">QUARTILE(D5:D47,3)</f>
        <v>67.944999999999993</v>
      </c>
      <c r="E55" s="15">
        <f t="shared" si="13"/>
        <v>178.435</v>
      </c>
      <c r="F55" s="15">
        <f t="shared" si="13"/>
        <v>385</v>
      </c>
      <c r="G55" s="15">
        <f t="shared" si="13"/>
        <v>345.44000000000005</v>
      </c>
      <c r="H55" s="15">
        <f t="shared" si="13"/>
        <v>344.47500000000002</v>
      </c>
      <c r="I55" s="15">
        <f t="shared" si="13"/>
        <v>361.5</v>
      </c>
      <c r="J55" s="15">
        <f t="shared" si="13"/>
        <v>376.92</v>
      </c>
      <c r="K55" s="15">
        <f t="shared" si="13"/>
        <v>379.72999999999996</v>
      </c>
      <c r="L55" s="15">
        <f t="shared" si="13"/>
        <v>394.97</v>
      </c>
      <c r="M55" s="15">
        <f t="shared" si="13"/>
        <v>282.62</v>
      </c>
      <c r="N55" s="164">
        <f t="shared" si="13"/>
        <v>3223.88</v>
      </c>
    </row>
    <row r="56" spans="1:14" x14ac:dyDescent="0.2">
      <c r="A56" s="148" t="s">
        <v>611</v>
      </c>
      <c r="B56" s="10">
        <f>RANK(B43,B5:B47,0)</f>
        <v>7</v>
      </c>
      <c r="C56" s="10">
        <f t="shared" ref="C56:N56" si="14">RANK(C43,C5:C47,0)</f>
        <v>19</v>
      </c>
      <c r="D56" s="10">
        <f t="shared" si="14"/>
        <v>21</v>
      </c>
      <c r="E56" s="10">
        <f t="shared" si="14"/>
        <v>34</v>
      </c>
      <c r="F56" s="10">
        <f t="shared" si="14"/>
        <v>32</v>
      </c>
      <c r="G56" s="10">
        <f t="shared" si="14"/>
        <v>18</v>
      </c>
      <c r="H56" s="10">
        <f t="shared" si="14"/>
        <v>16</v>
      </c>
      <c r="I56" s="10">
        <f t="shared" si="14"/>
        <v>34</v>
      </c>
      <c r="J56" s="10">
        <f t="shared" si="14"/>
        <v>19</v>
      </c>
      <c r="K56" s="10">
        <f t="shared" si="14"/>
        <v>30</v>
      </c>
      <c r="L56" s="10">
        <f t="shared" si="14"/>
        <v>34</v>
      </c>
      <c r="M56" s="10">
        <f t="shared" si="14"/>
        <v>30</v>
      </c>
      <c r="N56" s="142">
        <f t="shared" si="14"/>
        <v>26</v>
      </c>
    </row>
    <row r="57" spans="1:14" x14ac:dyDescent="0.2">
      <c r="A57" s="148" t="s">
        <v>612</v>
      </c>
      <c r="B57" s="10">
        <f>COUNT(B5:B47)</f>
        <v>34</v>
      </c>
      <c r="C57" s="10">
        <f>COUNT(C5:C47)</f>
        <v>36</v>
      </c>
      <c r="D57" s="10">
        <f t="shared" ref="D57:N57" si="15">COUNT(D5:D47)</f>
        <v>36</v>
      </c>
      <c r="E57" s="10">
        <f t="shared" si="15"/>
        <v>36</v>
      </c>
      <c r="F57" s="10">
        <f t="shared" si="15"/>
        <v>37</v>
      </c>
      <c r="G57" s="10">
        <f t="shared" si="15"/>
        <v>37</v>
      </c>
      <c r="H57" s="10">
        <f t="shared" si="15"/>
        <v>38</v>
      </c>
      <c r="I57" s="10">
        <f t="shared" si="15"/>
        <v>36</v>
      </c>
      <c r="J57" s="10">
        <f t="shared" si="15"/>
        <v>35</v>
      </c>
      <c r="K57" s="10">
        <f t="shared" si="15"/>
        <v>36</v>
      </c>
      <c r="L57" s="10">
        <f t="shared" si="15"/>
        <v>36</v>
      </c>
      <c r="M57" s="10">
        <f t="shared" si="15"/>
        <v>36</v>
      </c>
      <c r="N57" s="142">
        <f t="shared" si="15"/>
        <v>27</v>
      </c>
    </row>
    <row r="58" spans="1:14" x14ac:dyDescent="0.2">
      <c r="A58" s="148" t="s">
        <v>614</v>
      </c>
      <c r="B58" s="15">
        <f>B43</f>
        <v>85</v>
      </c>
      <c r="C58" s="15">
        <f>B58+C43</f>
        <v>110</v>
      </c>
      <c r="D58" s="15">
        <f t="shared" ref="D58:M58" si="16">C58+D43</f>
        <v>144</v>
      </c>
      <c r="E58" s="15">
        <f t="shared" si="16"/>
        <v>166</v>
      </c>
      <c r="F58" s="15">
        <f t="shared" si="16"/>
        <v>337</v>
      </c>
      <c r="G58" s="15">
        <f t="shared" si="16"/>
        <v>613</v>
      </c>
      <c r="H58" s="15">
        <f t="shared" si="16"/>
        <v>920</v>
      </c>
      <c r="I58" s="15">
        <f t="shared" si="16"/>
        <v>1062</v>
      </c>
      <c r="J58" s="15">
        <f t="shared" si="16"/>
        <v>1381</v>
      </c>
      <c r="K58" s="15">
        <f t="shared" si="16"/>
        <v>1613</v>
      </c>
      <c r="L58" s="15">
        <f t="shared" si="16"/>
        <v>1833</v>
      </c>
      <c r="M58" s="15">
        <f t="shared" si="16"/>
        <v>1892</v>
      </c>
      <c r="N58" s="164"/>
    </row>
    <row r="59" spans="1:14" x14ac:dyDescent="0.2">
      <c r="A59" s="148" t="s">
        <v>613</v>
      </c>
      <c r="B59" s="15">
        <f>B48</f>
        <v>51.834705882352942</v>
      </c>
      <c r="C59" s="15">
        <f>B59+C48</f>
        <v>86.316928104575169</v>
      </c>
      <c r="D59" s="15">
        <f t="shared" ref="D59:M59" si="17">C59+D48</f>
        <v>135.03859477124183</v>
      </c>
      <c r="E59" s="15">
        <f t="shared" si="17"/>
        <v>254.42748366013072</v>
      </c>
      <c r="F59" s="15">
        <f t="shared" si="17"/>
        <v>545.42153771418475</v>
      </c>
      <c r="G59" s="15">
        <f t="shared" si="17"/>
        <v>832.83342960607661</v>
      </c>
      <c r="H59" s="15">
        <f t="shared" si="17"/>
        <v>1117.8807980271292</v>
      </c>
      <c r="I59" s="15">
        <f t="shared" si="17"/>
        <v>1407.8302424715737</v>
      </c>
      <c r="J59" s="15">
        <f t="shared" si="17"/>
        <v>1716.5302424715737</v>
      </c>
      <c r="K59" s="15">
        <f t="shared" si="17"/>
        <v>2046.8085758049072</v>
      </c>
      <c r="L59" s="15">
        <f t="shared" si="17"/>
        <v>2395.0269091382406</v>
      </c>
      <c r="M59" s="15">
        <f t="shared" si="17"/>
        <v>2588.6891313604629</v>
      </c>
      <c r="N59" s="10"/>
    </row>
    <row r="60" spans="1:14" x14ac:dyDescent="0.2">
      <c r="B60" s="8"/>
      <c r="C60" s="8"/>
      <c r="D60" s="8"/>
      <c r="E60" s="8"/>
      <c r="F60" s="8"/>
      <c r="G60" s="8"/>
      <c r="H60" s="8"/>
      <c r="I60" s="8"/>
      <c r="J60" s="8"/>
      <c r="K60" s="8"/>
      <c r="L60" s="8"/>
      <c r="M60" s="8"/>
    </row>
    <row r="61" spans="1:14" x14ac:dyDescent="0.2">
      <c r="B61" s="8"/>
      <c r="C61" s="8"/>
      <c r="D61" s="8"/>
      <c r="E61" s="8"/>
      <c r="F61" s="8"/>
      <c r="G61" s="8"/>
      <c r="H61" s="8"/>
      <c r="I61" s="8"/>
      <c r="J61" s="8"/>
      <c r="K61" s="8"/>
      <c r="L61" s="8"/>
      <c r="M61" s="8"/>
    </row>
    <row r="62" spans="1:14" x14ac:dyDescent="0.2">
      <c r="B62" s="8"/>
      <c r="C62" s="8"/>
      <c r="D62" s="8"/>
      <c r="E62" s="8"/>
      <c r="F62" s="8"/>
      <c r="G62" s="8"/>
      <c r="H62" s="8"/>
      <c r="I62" s="8"/>
      <c r="J62" s="8"/>
      <c r="K62" s="8"/>
      <c r="L62" s="8"/>
      <c r="M62" s="8"/>
    </row>
    <row r="63" spans="1:14" x14ac:dyDescent="0.2">
      <c r="B63" s="8"/>
      <c r="C63" s="8"/>
      <c r="D63" s="8"/>
      <c r="E63" s="8"/>
      <c r="F63" s="8"/>
      <c r="G63" s="8"/>
      <c r="H63" s="8"/>
      <c r="I63" s="8"/>
      <c r="J63" s="8"/>
      <c r="K63" s="8"/>
      <c r="L63" s="8"/>
      <c r="M63" s="8"/>
    </row>
    <row r="64" spans="1:14" x14ac:dyDescent="0.2">
      <c r="B64" s="8"/>
      <c r="C64" s="8"/>
      <c r="D64" s="8"/>
      <c r="E64" s="8"/>
      <c r="F64" s="8"/>
      <c r="G64" s="8"/>
      <c r="H64" s="8"/>
      <c r="I64" s="8"/>
      <c r="J64" s="8"/>
      <c r="K64" s="8"/>
      <c r="L64" s="8"/>
      <c r="M64" s="8"/>
    </row>
  </sheetData>
  <mergeCells count="2">
    <mergeCell ref="A1:N1"/>
    <mergeCell ref="G2:H2"/>
  </mergeCells>
  <conditionalFormatting sqref="B5:B47">
    <cfRule type="top10" dxfId="339" priority="29" bottom="1" rank="1"/>
    <cfRule type="top10" dxfId="338" priority="30" rank="1"/>
  </conditionalFormatting>
  <conditionalFormatting sqref="C5:C47">
    <cfRule type="top10" dxfId="337" priority="23" bottom="1" rank="1"/>
    <cfRule type="top10" dxfId="336" priority="24" rank="1"/>
  </conditionalFormatting>
  <conditionalFormatting sqref="D5:D47">
    <cfRule type="top10" dxfId="335" priority="21" bottom="1" rank="1"/>
    <cfRule type="top10" dxfId="334" priority="22" rank="1"/>
  </conditionalFormatting>
  <conditionalFormatting sqref="E5:E47">
    <cfRule type="top10" dxfId="333" priority="19" bottom="1" rank="1"/>
    <cfRule type="top10" dxfId="332" priority="20" rank="1"/>
  </conditionalFormatting>
  <conditionalFormatting sqref="F5:F47">
    <cfRule type="top10" dxfId="331" priority="17" bottom="1" rank="1"/>
    <cfRule type="top10" dxfId="330" priority="18" rank="1"/>
  </conditionalFormatting>
  <conditionalFormatting sqref="G5:G47">
    <cfRule type="top10" dxfId="329" priority="15" bottom="1" rank="1"/>
    <cfRule type="top10" dxfId="328" priority="16" rank="1"/>
  </conditionalFormatting>
  <conditionalFormatting sqref="H5:H47">
    <cfRule type="top10" dxfId="327" priority="13" bottom="1" rank="1"/>
    <cfRule type="top10" dxfId="326" priority="14" rank="1"/>
  </conditionalFormatting>
  <conditionalFormatting sqref="I5:I47">
    <cfRule type="top10" dxfId="325" priority="11" bottom="1" rank="1"/>
    <cfRule type="top10" dxfId="324" priority="12" rank="1"/>
  </conditionalFormatting>
  <conditionalFormatting sqref="J5:J47">
    <cfRule type="top10" dxfId="323" priority="9" bottom="1" rank="1"/>
    <cfRule type="top10" dxfId="322" priority="10" rank="1"/>
  </conditionalFormatting>
  <conditionalFormatting sqref="K5:K47">
    <cfRule type="top10" dxfId="321" priority="7" bottom="1" rank="1"/>
    <cfRule type="top10" dxfId="320" priority="8" rank="1"/>
  </conditionalFormatting>
  <conditionalFormatting sqref="L5:L47">
    <cfRule type="top10" dxfId="319" priority="5" bottom="1" rank="1"/>
    <cfRule type="top10" dxfId="318" priority="6" rank="1"/>
  </conditionalFormatting>
  <conditionalFormatting sqref="M5:M47">
    <cfRule type="top10" dxfId="317" priority="3" bottom="1" rank="1"/>
    <cfRule type="top10" dxfId="316" priority="4" rank="1"/>
  </conditionalFormatting>
  <conditionalFormatting sqref="N5:N47">
    <cfRule type="top10" dxfId="315" priority="1" bottom="1" rank="1"/>
    <cfRule type="top10" dxfId="314" priority="2" rank="1"/>
  </conditionalFormatting>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1"/>
  <dimension ref="A1:AJ144"/>
  <sheetViews>
    <sheetView zoomScale="75" zoomScaleNormal="75" workbookViewId="0">
      <pane xSplit="1" ySplit="4" topLeftCell="B100" activePane="bottomRight" state="frozen"/>
      <selection activeCell="C149" sqref="C149:O149"/>
      <selection pane="topRight" activeCell="C149" sqref="C149:O149"/>
      <selection pane="bottomLeft" activeCell="C149" sqref="C149:O149"/>
      <selection pane="bottomRight" activeCell="N127" sqref="N127:N128"/>
    </sheetView>
  </sheetViews>
  <sheetFormatPr defaultRowHeight="12.75" x14ac:dyDescent="0.2"/>
  <cols>
    <col min="1" max="1" width="9.85546875" style="148" bestFit="1" customWidth="1"/>
    <col min="2" max="13" width="7.7109375" customWidth="1"/>
    <col min="14" max="14" width="8.7109375" style="103" bestFit="1" customWidth="1"/>
    <col min="16" max="36" width="9.140625" style="10"/>
  </cols>
  <sheetData>
    <row r="1" spans="1:27" ht="16.5" thickBot="1" x14ac:dyDescent="0.3">
      <c r="A1" s="243" t="s">
        <v>41</v>
      </c>
      <c r="B1" s="244"/>
      <c r="C1" s="244"/>
      <c r="D1" s="244"/>
      <c r="E1" s="245"/>
      <c r="F1" s="245"/>
      <c r="G1" s="245"/>
      <c r="H1" s="245"/>
      <c r="I1" s="245"/>
      <c r="J1" s="245"/>
      <c r="K1" s="245"/>
      <c r="L1" s="245"/>
      <c r="M1" s="245"/>
      <c r="N1" s="246"/>
    </row>
    <row r="2" spans="1:27" ht="13.5" thickBot="1" x14ac:dyDescent="0.25">
      <c r="A2" s="150" t="s">
        <v>161</v>
      </c>
      <c r="B2" s="40" t="s">
        <v>175</v>
      </c>
      <c r="C2" s="37" t="s">
        <v>370</v>
      </c>
      <c r="D2" s="38"/>
      <c r="E2" s="58"/>
      <c r="F2" s="68"/>
      <c r="G2" s="247" t="s">
        <v>80</v>
      </c>
      <c r="H2" s="247"/>
      <c r="I2" s="69"/>
      <c r="J2" s="69"/>
      <c r="K2" s="69"/>
      <c r="L2" s="69"/>
      <c r="M2" s="69"/>
      <c r="N2" s="165"/>
    </row>
    <row r="3" spans="1:27" ht="13.5" thickBot="1" x14ac:dyDescent="0.25">
      <c r="A3" s="151"/>
      <c r="B3" s="41" t="s">
        <v>176</v>
      </c>
      <c r="C3" s="36" t="s">
        <v>371</v>
      </c>
      <c r="D3" s="39"/>
      <c r="E3" s="41" t="s">
        <v>78</v>
      </c>
      <c r="F3" s="65">
        <v>260</v>
      </c>
      <c r="G3" s="17"/>
      <c r="H3" s="66" t="s">
        <v>81</v>
      </c>
      <c r="I3" s="67">
        <v>79.248000000000005</v>
      </c>
      <c r="J3" s="17"/>
      <c r="K3" s="17"/>
      <c r="L3" s="17"/>
      <c r="M3" s="17"/>
      <c r="N3" s="39"/>
    </row>
    <row r="4" spans="1:27" ht="15.75" thickBot="1" x14ac:dyDescent="0.3">
      <c r="A4" s="149" t="s">
        <v>1</v>
      </c>
      <c r="B4" s="49" t="s">
        <v>2</v>
      </c>
      <c r="C4" s="43" t="s">
        <v>3</v>
      </c>
      <c r="D4" s="49" t="s">
        <v>4</v>
      </c>
      <c r="E4" s="43" t="s">
        <v>5</v>
      </c>
      <c r="F4" s="49" t="s">
        <v>6</v>
      </c>
      <c r="G4" s="43" t="s">
        <v>7</v>
      </c>
      <c r="H4" s="49" t="s">
        <v>8</v>
      </c>
      <c r="I4" s="43" t="s">
        <v>9</v>
      </c>
      <c r="J4" s="49" t="s">
        <v>10</v>
      </c>
      <c r="K4" s="43" t="s">
        <v>11</v>
      </c>
      <c r="L4" s="49" t="s">
        <v>12</v>
      </c>
      <c r="M4" s="45" t="s">
        <v>13</v>
      </c>
      <c r="N4" s="154" t="s">
        <v>582</v>
      </c>
      <c r="O4" s="143" t="s">
        <v>611</v>
      </c>
      <c r="P4" s="23"/>
      <c r="Q4" s="23"/>
      <c r="R4" s="23"/>
      <c r="S4" s="23"/>
      <c r="T4" s="23"/>
      <c r="U4" s="23"/>
      <c r="V4" s="23"/>
      <c r="W4" s="23"/>
      <c r="X4" s="23"/>
      <c r="Y4" s="23"/>
      <c r="Z4" s="23"/>
      <c r="AA4" s="23"/>
    </row>
    <row r="5" spans="1:27" ht="14.25" x14ac:dyDescent="0.2">
      <c r="A5" s="183">
        <v>1900</v>
      </c>
      <c r="B5" s="98">
        <v>81.28</v>
      </c>
      <c r="C5" s="98">
        <v>12.7</v>
      </c>
      <c r="D5" s="98">
        <v>9.6519999999999992</v>
      </c>
      <c r="E5" s="98">
        <v>81.787999999999997</v>
      </c>
      <c r="F5" s="98">
        <v>308.61</v>
      </c>
      <c r="G5" s="98">
        <v>212.59799999999998</v>
      </c>
      <c r="H5" s="98">
        <v>265.68400000000003</v>
      </c>
      <c r="I5" s="98">
        <v>253.238</v>
      </c>
      <c r="J5" s="98">
        <v>477.774</v>
      </c>
      <c r="K5" s="98">
        <v>411.48</v>
      </c>
      <c r="L5" s="98">
        <v>375.15800000000002</v>
      </c>
      <c r="M5" s="98">
        <v>74.168000000000006</v>
      </c>
      <c r="N5" s="174">
        <f t="shared" ref="N5:N49" si="0">IF(COUNT(B5:M5)=12,SUM(B5:M5),"")</f>
        <v>2564.13</v>
      </c>
      <c r="O5" s="144">
        <f>RANK(N5,N$5:N$132,0)</f>
        <v>27</v>
      </c>
    </row>
    <row r="6" spans="1:27" ht="14.25" x14ac:dyDescent="0.2">
      <c r="A6" s="183">
        <v>1901</v>
      </c>
      <c r="B6" s="98"/>
      <c r="C6" s="98"/>
      <c r="D6" s="98"/>
      <c r="E6" s="98"/>
      <c r="F6" s="98"/>
      <c r="G6" s="98"/>
      <c r="H6" s="98"/>
      <c r="I6" s="98"/>
      <c r="J6" s="98"/>
      <c r="K6" s="98"/>
      <c r="L6" s="98"/>
      <c r="M6" s="98"/>
      <c r="N6" s="174"/>
      <c r="O6" s="144"/>
    </row>
    <row r="7" spans="1:27" x14ac:dyDescent="0.2">
      <c r="A7" s="183">
        <v>1902</v>
      </c>
      <c r="B7" s="98"/>
      <c r="C7" s="98"/>
      <c r="D7" s="98"/>
      <c r="E7" s="98"/>
      <c r="F7" s="98"/>
      <c r="G7" s="98"/>
      <c r="H7" s="98"/>
      <c r="I7" s="98"/>
      <c r="J7" s="98"/>
      <c r="K7" s="98"/>
      <c r="L7" s="98"/>
      <c r="M7" s="98"/>
      <c r="N7" s="174"/>
    </row>
    <row r="8" spans="1:27" x14ac:dyDescent="0.2">
      <c r="A8" s="183">
        <v>1903</v>
      </c>
      <c r="B8" s="98"/>
      <c r="C8" s="98"/>
      <c r="D8" s="98"/>
      <c r="E8" s="98"/>
      <c r="F8" s="98"/>
      <c r="G8" s="98"/>
      <c r="H8" s="98"/>
      <c r="I8" s="98"/>
      <c r="J8" s="98"/>
      <c r="K8" s="98"/>
      <c r="L8" s="98"/>
      <c r="M8" s="98"/>
      <c r="N8" s="174"/>
    </row>
    <row r="9" spans="1:27" x14ac:dyDescent="0.2">
      <c r="A9" s="183">
        <v>1904</v>
      </c>
      <c r="B9" s="98"/>
      <c r="C9" s="98"/>
      <c r="D9" s="98"/>
      <c r="E9" s="98"/>
      <c r="F9" s="98"/>
      <c r="G9" s="98"/>
      <c r="H9" s="98"/>
      <c r="I9" s="98"/>
      <c r="J9" s="98"/>
      <c r="K9" s="98"/>
      <c r="L9" s="98"/>
      <c r="M9" s="98"/>
      <c r="N9" s="174"/>
    </row>
    <row r="10" spans="1:27" x14ac:dyDescent="0.2">
      <c r="A10" s="183">
        <v>1905</v>
      </c>
      <c r="B10" s="98"/>
      <c r="C10" s="98"/>
      <c r="D10" s="98"/>
      <c r="E10" s="98"/>
      <c r="F10" s="98"/>
      <c r="G10" s="98"/>
      <c r="H10" s="98"/>
      <c r="I10" s="98"/>
      <c r="J10" s="98"/>
      <c r="K10" s="98"/>
      <c r="L10" s="98"/>
      <c r="M10" s="98"/>
      <c r="N10" s="174"/>
    </row>
    <row r="11" spans="1:27" x14ac:dyDescent="0.2">
      <c r="A11" s="183">
        <v>1906</v>
      </c>
      <c r="B11" s="98"/>
      <c r="C11" s="98"/>
      <c r="D11" s="98"/>
      <c r="E11" s="98"/>
      <c r="F11" s="98"/>
      <c r="G11" s="98"/>
      <c r="H11" s="98"/>
      <c r="I11" s="98"/>
      <c r="J11" s="98"/>
      <c r="K11" s="98"/>
      <c r="L11" s="98"/>
      <c r="M11" s="98"/>
      <c r="N11" s="174"/>
    </row>
    <row r="12" spans="1:27" x14ac:dyDescent="0.2">
      <c r="A12" s="183">
        <v>1907</v>
      </c>
      <c r="B12" s="98"/>
      <c r="C12" s="98"/>
      <c r="D12" s="98"/>
      <c r="E12" s="98"/>
      <c r="F12" s="98"/>
      <c r="G12" s="98"/>
      <c r="H12" s="98"/>
      <c r="I12" s="98"/>
      <c r="J12" s="98"/>
      <c r="K12" s="98"/>
      <c r="L12" s="98"/>
      <c r="M12" s="98"/>
      <c r="N12" s="174"/>
    </row>
    <row r="13" spans="1:27" x14ac:dyDescent="0.2">
      <c r="A13" s="183">
        <v>1908</v>
      </c>
      <c r="B13" s="98"/>
      <c r="C13" s="98"/>
      <c r="D13" s="98"/>
      <c r="E13" s="98"/>
      <c r="F13" s="98"/>
      <c r="G13" s="98"/>
      <c r="H13" s="98"/>
      <c r="I13" s="98"/>
      <c r="J13" s="98"/>
      <c r="K13" s="98"/>
      <c r="L13" s="98"/>
      <c r="M13" s="98"/>
      <c r="N13" s="174"/>
    </row>
    <row r="14" spans="1:27" x14ac:dyDescent="0.2">
      <c r="A14" s="183">
        <v>1909</v>
      </c>
      <c r="B14" s="98"/>
      <c r="C14" s="98"/>
      <c r="D14" s="98"/>
      <c r="E14" s="98"/>
      <c r="F14" s="98"/>
      <c r="G14" s="98"/>
      <c r="H14" s="98"/>
      <c r="I14" s="98"/>
      <c r="J14" s="98"/>
      <c r="K14" s="98"/>
      <c r="L14" s="98"/>
      <c r="M14" s="98"/>
      <c r="N14" s="174"/>
    </row>
    <row r="15" spans="1:27" x14ac:dyDescent="0.2">
      <c r="A15" s="183">
        <v>1910</v>
      </c>
      <c r="B15" s="98"/>
      <c r="C15" s="98"/>
      <c r="D15" s="98"/>
      <c r="E15" s="98"/>
      <c r="F15" s="98"/>
      <c r="G15" s="98"/>
      <c r="H15" s="98"/>
      <c r="I15" s="98"/>
      <c r="J15" s="98"/>
      <c r="K15" s="98"/>
      <c r="L15" s="98"/>
      <c r="M15" s="98"/>
      <c r="N15" s="174"/>
    </row>
    <row r="16" spans="1:27" x14ac:dyDescent="0.2">
      <c r="A16" s="183">
        <v>1911</v>
      </c>
      <c r="B16" s="98"/>
      <c r="C16" s="98"/>
      <c r="D16" s="98"/>
      <c r="E16" s="98"/>
      <c r="F16" s="98"/>
      <c r="G16" s="98"/>
      <c r="H16" s="98"/>
      <c r="I16" s="98"/>
      <c r="J16" s="98"/>
      <c r="K16" s="98"/>
      <c r="L16" s="98"/>
      <c r="M16" s="98"/>
      <c r="N16" s="174"/>
    </row>
    <row r="17" spans="1:15" x14ac:dyDescent="0.2">
      <c r="A17" s="178">
        <v>1912</v>
      </c>
      <c r="B17" s="98"/>
      <c r="C17" s="98"/>
      <c r="D17" s="98"/>
      <c r="E17" s="98">
        <v>27.178000000000001</v>
      </c>
      <c r="F17" s="98">
        <v>339.59800000000001</v>
      </c>
      <c r="G17" s="98">
        <v>304.03800000000001</v>
      </c>
      <c r="H17" s="98">
        <v>296.92599999999999</v>
      </c>
      <c r="I17" s="98">
        <v>308.35599999999999</v>
      </c>
      <c r="J17" s="98">
        <v>197.10400000000001</v>
      </c>
      <c r="K17" s="98">
        <v>380.49200000000002</v>
      </c>
      <c r="L17" s="98">
        <v>304.54599999999999</v>
      </c>
      <c r="M17" s="98">
        <v>75.438000000000002</v>
      </c>
      <c r="N17" s="174"/>
    </row>
    <row r="18" spans="1:15" ht="14.25" x14ac:dyDescent="0.2">
      <c r="A18" s="178">
        <f t="shared" ref="A18:A33" si="1">A17+1</f>
        <v>1913</v>
      </c>
      <c r="B18" s="98">
        <v>56.642000000000003</v>
      </c>
      <c r="C18" s="98">
        <v>21.335999999999999</v>
      </c>
      <c r="D18" s="98">
        <v>2.794</v>
      </c>
      <c r="E18" s="98">
        <v>17.526</v>
      </c>
      <c r="F18" s="98">
        <v>385.31799999999998</v>
      </c>
      <c r="G18" s="98">
        <v>306.07</v>
      </c>
      <c r="H18" s="98">
        <v>131.82599999999999</v>
      </c>
      <c r="I18" s="98">
        <v>195.834</v>
      </c>
      <c r="J18" s="98">
        <v>216.40799999999999</v>
      </c>
      <c r="K18" s="98">
        <v>228.09200000000001</v>
      </c>
      <c r="L18" s="98">
        <v>438.65800000000002</v>
      </c>
      <c r="M18" s="98">
        <v>43.18</v>
      </c>
      <c r="N18" s="174">
        <f t="shared" si="0"/>
        <v>2043.684</v>
      </c>
      <c r="O18" s="144">
        <f t="shared" ref="O18:O49" si="2">RANK(N18,N$5:N$132,0)</f>
        <v>76</v>
      </c>
    </row>
    <row r="19" spans="1:15" ht="14.25" x14ac:dyDescent="0.2">
      <c r="A19" s="178">
        <f t="shared" si="1"/>
        <v>1914</v>
      </c>
      <c r="B19" s="98">
        <v>6.35</v>
      </c>
      <c r="C19" s="98">
        <v>12.7</v>
      </c>
      <c r="D19" s="98">
        <v>2.794</v>
      </c>
      <c r="E19" s="98">
        <v>65.278000000000006</v>
      </c>
      <c r="F19" s="98">
        <v>169.672</v>
      </c>
      <c r="G19" s="98">
        <v>308.35599999999999</v>
      </c>
      <c r="H19" s="98">
        <v>195.32599999999999</v>
      </c>
      <c r="I19" s="98">
        <v>222.50399999999999</v>
      </c>
      <c r="J19" s="98">
        <v>461.51799999999997</v>
      </c>
      <c r="K19" s="98">
        <v>472.94799999999998</v>
      </c>
      <c r="L19" s="98">
        <v>244.34800000000001</v>
      </c>
      <c r="M19" s="98">
        <v>91.947999999999993</v>
      </c>
      <c r="N19" s="174">
        <f t="shared" si="0"/>
        <v>2253.7419999999997</v>
      </c>
      <c r="O19" s="144">
        <f t="shared" si="2"/>
        <v>58</v>
      </c>
    </row>
    <row r="20" spans="1:15" ht="14.25" x14ac:dyDescent="0.2">
      <c r="A20" s="178">
        <f t="shared" si="1"/>
        <v>1915</v>
      </c>
      <c r="B20" s="98">
        <v>14.986000000000001</v>
      </c>
      <c r="C20" s="98">
        <v>94.488</v>
      </c>
      <c r="D20" s="98">
        <v>2.794</v>
      </c>
      <c r="E20" s="98">
        <v>245.61799999999999</v>
      </c>
      <c r="F20" s="98">
        <v>162.05199999999999</v>
      </c>
      <c r="G20" s="98">
        <v>371.85599999999999</v>
      </c>
      <c r="H20" s="98">
        <v>485.14</v>
      </c>
      <c r="I20" s="98">
        <v>339.59800000000001</v>
      </c>
      <c r="J20" s="98">
        <v>291.084</v>
      </c>
      <c r="K20" s="98">
        <v>414.78199999999993</v>
      </c>
      <c r="L20" s="98">
        <v>477.52</v>
      </c>
      <c r="M20" s="98">
        <v>114.80800000000001</v>
      </c>
      <c r="N20" s="174">
        <f t="shared" si="0"/>
        <v>3014.7260000000001</v>
      </c>
      <c r="O20" s="144">
        <f t="shared" si="2"/>
        <v>9</v>
      </c>
    </row>
    <row r="21" spans="1:15" ht="14.25" x14ac:dyDescent="0.2">
      <c r="A21" s="178">
        <f t="shared" si="1"/>
        <v>1916</v>
      </c>
      <c r="B21" s="98">
        <v>3.556</v>
      </c>
      <c r="C21" s="98">
        <v>45.466000000000001</v>
      </c>
      <c r="D21" s="98">
        <v>16.763999999999999</v>
      </c>
      <c r="E21" s="98">
        <v>214.12200000000001</v>
      </c>
      <c r="F21" s="98">
        <v>270.25599999999997</v>
      </c>
      <c r="G21" s="98">
        <v>274.82799999999997</v>
      </c>
      <c r="H21" s="98">
        <v>389.12799999999999</v>
      </c>
      <c r="I21" s="98">
        <v>363.47399999999999</v>
      </c>
      <c r="J21" s="98">
        <v>312.67399999999998</v>
      </c>
      <c r="K21" s="98">
        <v>518.16</v>
      </c>
      <c r="L21" s="98">
        <v>409.95600000000002</v>
      </c>
      <c r="M21" s="98">
        <v>157.226</v>
      </c>
      <c r="N21" s="174">
        <f t="shared" si="0"/>
        <v>2975.61</v>
      </c>
      <c r="O21" s="144">
        <f t="shared" si="2"/>
        <v>12</v>
      </c>
    </row>
    <row r="22" spans="1:15" ht="14.25" x14ac:dyDescent="0.2">
      <c r="A22" s="178">
        <f t="shared" si="1"/>
        <v>1917</v>
      </c>
      <c r="B22" s="98">
        <v>8.3819999999999997</v>
      </c>
      <c r="C22" s="98">
        <v>3.556</v>
      </c>
      <c r="D22" s="98">
        <v>4.3179999999999996</v>
      </c>
      <c r="E22" s="98">
        <v>22.352</v>
      </c>
      <c r="F22" s="98">
        <v>493.01400000000001</v>
      </c>
      <c r="G22" s="98">
        <v>258.31799999999998</v>
      </c>
      <c r="H22" s="98">
        <v>449.072</v>
      </c>
      <c r="I22" s="98">
        <v>406.65400000000005</v>
      </c>
      <c r="J22" s="98">
        <v>228.6</v>
      </c>
      <c r="K22" s="98">
        <v>492.76</v>
      </c>
      <c r="L22" s="98">
        <v>609.346</v>
      </c>
      <c r="M22" s="98">
        <v>152.654</v>
      </c>
      <c r="N22" s="174">
        <f t="shared" si="0"/>
        <v>3129.0259999999998</v>
      </c>
      <c r="O22" s="144">
        <f t="shared" si="2"/>
        <v>7</v>
      </c>
    </row>
    <row r="23" spans="1:15" ht="14.25" x14ac:dyDescent="0.2">
      <c r="A23" s="178">
        <f t="shared" si="1"/>
        <v>1918</v>
      </c>
      <c r="B23" s="98">
        <v>37.845999999999997</v>
      </c>
      <c r="C23" s="98">
        <v>6.8579999999999997</v>
      </c>
      <c r="D23" s="98">
        <v>1.27</v>
      </c>
      <c r="E23" s="98">
        <v>131.06399999999999</v>
      </c>
      <c r="F23" s="98">
        <v>345.00819999999999</v>
      </c>
      <c r="G23" s="98">
        <v>428.24400000000003</v>
      </c>
      <c r="H23" s="98">
        <v>250.19</v>
      </c>
      <c r="I23" s="98">
        <v>179.578</v>
      </c>
      <c r="J23" s="98">
        <v>309.62599999999998</v>
      </c>
      <c r="K23" s="98">
        <v>360.68</v>
      </c>
      <c r="L23" s="98">
        <v>166.37</v>
      </c>
      <c r="M23" s="98">
        <v>31.242000000000001</v>
      </c>
      <c r="N23" s="174">
        <f t="shared" si="0"/>
        <v>2247.9762000000001</v>
      </c>
      <c r="O23" s="144">
        <f t="shared" si="2"/>
        <v>59</v>
      </c>
    </row>
    <row r="24" spans="1:15" ht="14.25" x14ac:dyDescent="0.2">
      <c r="A24" s="178">
        <f t="shared" si="1"/>
        <v>1919</v>
      </c>
      <c r="B24" s="98">
        <v>21.335999999999999</v>
      </c>
      <c r="C24" s="98">
        <v>1.524</v>
      </c>
      <c r="D24" s="98">
        <v>1.27</v>
      </c>
      <c r="E24" s="98">
        <v>262.12799999999999</v>
      </c>
      <c r="F24" s="98">
        <v>185.928</v>
      </c>
      <c r="G24" s="98">
        <v>168.65600000000001</v>
      </c>
      <c r="H24" s="98">
        <v>324.86599999999999</v>
      </c>
      <c r="I24" s="98">
        <v>271.01799999999997</v>
      </c>
      <c r="J24" s="98">
        <v>381.762</v>
      </c>
      <c r="K24" s="98">
        <v>259.334</v>
      </c>
      <c r="L24" s="98">
        <v>287.78199999999998</v>
      </c>
      <c r="M24" s="98">
        <v>69.087999999999994</v>
      </c>
      <c r="N24" s="174">
        <f t="shared" si="0"/>
        <v>2234.692</v>
      </c>
      <c r="O24" s="144">
        <f t="shared" si="2"/>
        <v>62</v>
      </c>
    </row>
    <row r="25" spans="1:15" ht="14.25" x14ac:dyDescent="0.2">
      <c r="A25" s="178">
        <f t="shared" si="1"/>
        <v>1920</v>
      </c>
      <c r="B25" s="98">
        <v>12.446</v>
      </c>
      <c r="C25" s="98">
        <v>5.08</v>
      </c>
      <c r="D25" s="98">
        <v>9.3979999999999997</v>
      </c>
      <c r="E25" s="98">
        <v>36.83</v>
      </c>
      <c r="F25" s="98">
        <v>214.63</v>
      </c>
      <c r="G25" s="98">
        <v>340.36</v>
      </c>
      <c r="H25" s="98">
        <v>556.00599999999997</v>
      </c>
      <c r="I25" s="98">
        <v>319.024</v>
      </c>
      <c r="J25" s="98">
        <v>255.01599999999999</v>
      </c>
      <c r="K25" s="98">
        <v>608.58399999999995</v>
      </c>
      <c r="L25" s="98">
        <v>314.95999999999998</v>
      </c>
      <c r="M25" s="98">
        <v>44.704000000000001</v>
      </c>
      <c r="N25" s="174">
        <f t="shared" si="0"/>
        <v>2717.038</v>
      </c>
      <c r="O25" s="144">
        <f t="shared" si="2"/>
        <v>19</v>
      </c>
    </row>
    <row r="26" spans="1:15" ht="14.25" x14ac:dyDescent="0.2">
      <c r="A26" s="178">
        <f t="shared" si="1"/>
        <v>1921</v>
      </c>
      <c r="B26" s="98">
        <v>11.176</v>
      </c>
      <c r="C26" s="98">
        <v>32.512</v>
      </c>
      <c r="D26" s="98">
        <v>15.494</v>
      </c>
      <c r="E26" s="98">
        <v>70.103999999999999</v>
      </c>
      <c r="F26" s="98">
        <v>200.40600000000001</v>
      </c>
      <c r="G26" s="98">
        <v>381.762</v>
      </c>
      <c r="H26" s="98">
        <v>237.99799999999999</v>
      </c>
      <c r="I26" s="98">
        <v>377.952</v>
      </c>
      <c r="J26" s="98">
        <v>314.19799999999998</v>
      </c>
      <c r="K26" s="98">
        <v>490.72800000000001</v>
      </c>
      <c r="L26" s="98">
        <v>214.63</v>
      </c>
      <c r="M26" s="98">
        <v>177.292</v>
      </c>
      <c r="N26" s="174">
        <f t="shared" si="0"/>
        <v>2524.252</v>
      </c>
      <c r="O26" s="144">
        <f t="shared" si="2"/>
        <v>31</v>
      </c>
    </row>
    <row r="27" spans="1:15" ht="14.25" x14ac:dyDescent="0.2">
      <c r="A27" s="178">
        <f t="shared" si="1"/>
        <v>1922</v>
      </c>
      <c r="B27" s="98">
        <v>105.91800000000001</v>
      </c>
      <c r="C27" s="98">
        <v>12.7</v>
      </c>
      <c r="D27" s="98">
        <v>1.27</v>
      </c>
      <c r="E27" s="98">
        <v>12.954000000000001</v>
      </c>
      <c r="F27" s="98">
        <v>358.64800000000002</v>
      </c>
      <c r="G27" s="98">
        <v>310.13400000000001</v>
      </c>
      <c r="H27" s="98">
        <v>58.673999999999999</v>
      </c>
      <c r="I27" s="98">
        <v>223.52</v>
      </c>
      <c r="J27" s="98">
        <v>358.14</v>
      </c>
      <c r="K27" s="98">
        <v>324.86599999999999</v>
      </c>
      <c r="L27" s="98">
        <v>307.33999999999997</v>
      </c>
      <c r="M27" s="98">
        <v>181.864</v>
      </c>
      <c r="N27" s="174">
        <f t="shared" si="0"/>
        <v>2256.0280000000002</v>
      </c>
      <c r="O27" s="144">
        <f t="shared" si="2"/>
        <v>57</v>
      </c>
    </row>
    <row r="28" spans="1:15" ht="14.25" x14ac:dyDescent="0.2">
      <c r="A28" s="178">
        <f t="shared" si="1"/>
        <v>1923</v>
      </c>
      <c r="B28" s="98">
        <v>36.576000000000001</v>
      </c>
      <c r="C28" s="98">
        <v>13.97</v>
      </c>
      <c r="D28" s="98">
        <v>9.6519999999999992</v>
      </c>
      <c r="E28" s="98">
        <v>18.795999999999999</v>
      </c>
      <c r="F28" s="98">
        <v>178.054</v>
      </c>
      <c r="G28" s="98">
        <v>265.17599999999999</v>
      </c>
      <c r="H28" s="98">
        <v>124.968</v>
      </c>
      <c r="I28" s="98">
        <v>335.78800000000001</v>
      </c>
      <c r="J28" s="98">
        <v>402.59</v>
      </c>
      <c r="K28" s="98">
        <v>803.14800000000002</v>
      </c>
      <c r="L28" s="98">
        <v>196.85</v>
      </c>
      <c r="M28" s="98">
        <v>42.926000000000002</v>
      </c>
      <c r="N28" s="174">
        <f t="shared" si="0"/>
        <v>2428.4939999999997</v>
      </c>
      <c r="O28" s="144">
        <f t="shared" si="2"/>
        <v>43</v>
      </c>
    </row>
    <row r="29" spans="1:15" ht="14.25" x14ac:dyDescent="0.2">
      <c r="A29" s="178">
        <f t="shared" si="1"/>
        <v>1924</v>
      </c>
      <c r="B29" s="98">
        <v>4.5720000000000001</v>
      </c>
      <c r="C29" s="98">
        <v>51.053999999999995</v>
      </c>
      <c r="D29" s="98">
        <v>1.016</v>
      </c>
      <c r="E29" s="98">
        <v>95.757999999999996</v>
      </c>
      <c r="F29" s="98">
        <v>326.13600000000002</v>
      </c>
      <c r="G29" s="98">
        <v>427.48199999999997</v>
      </c>
      <c r="H29" s="98">
        <v>400.55799999999999</v>
      </c>
      <c r="I29" s="98">
        <v>355.346</v>
      </c>
      <c r="J29" s="98">
        <v>232.91800000000001</v>
      </c>
      <c r="K29" s="98">
        <v>289.56</v>
      </c>
      <c r="L29" s="98">
        <v>284.226</v>
      </c>
      <c r="M29" s="98">
        <v>171.958</v>
      </c>
      <c r="N29" s="174">
        <f t="shared" si="0"/>
        <v>2640.5840000000003</v>
      </c>
      <c r="O29" s="144">
        <f t="shared" si="2"/>
        <v>21</v>
      </c>
    </row>
    <row r="30" spans="1:15" ht="14.25" x14ac:dyDescent="0.2">
      <c r="A30" s="178">
        <f t="shared" si="1"/>
        <v>1925</v>
      </c>
      <c r="B30" s="98">
        <v>30.988</v>
      </c>
      <c r="C30" s="98">
        <v>8.1280000000000001</v>
      </c>
      <c r="D30" s="98">
        <v>4.0640000000000001</v>
      </c>
      <c r="E30" s="98">
        <v>75.691999999999993</v>
      </c>
      <c r="F30" s="98">
        <v>128.524</v>
      </c>
      <c r="G30" s="98">
        <v>260.096</v>
      </c>
      <c r="H30" s="98">
        <v>273.05</v>
      </c>
      <c r="I30" s="98">
        <v>202.946</v>
      </c>
      <c r="J30" s="98">
        <v>300.73599999999999</v>
      </c>
      <c r="K30" s="98">
        <v>317.75400000000002</v>
      </c>
      <c r="L30" s="98">
        <v>296.41800000000001</v>
      </c>
      <c r="M30" s="98">
        <v>61.722000000000001</v>
      </c>
      <c r="N30" s="174">
        <f t="shared" si="0"/>
        <v>1960.1180000000002</v>
      </c>
      <c r="O30" s="144">
        <f t="shared" si="2"/>
        <v>84</v>
      </c>
    </row>
    <row r="31" spans="1:15" ht="14.25" x14ac:dyDescent="0.2">
      <c r="A31" s="178">
        <f t="shared" si="1"/>
        <v>1926</v>
      </c>
      <c r="B31" s="98">
        <v>2.794</v>
      </c>
      <c r="C31" s="98">
        <v>36.322000000000003</v>
      </c>
      <c r="D31" s="98">
        <v>10.16</v>
      </c>
      <c r="E31" s="98">
        <v>1.27</v>
      </c>
      <c r="F31" s="98">
        <v>119.38</v>
      </c>
      <c r="G31" s="98">
        <v>332.74</v>
      </c>
      <c r="H31" s="98">
        <v>334.01</v>
      </c>
      <c r="I31" s="98">
        <v>472.44</v>
      </c>
      <c r="J31" s="98">
        <v>455.93</v>
      </c>
      <c r="K31" s="98">
        <v>414.02</v>
      </c>
      <c r="L31" s="98">
        <v>337.82</v>
      </c>
      <c r="M31" s="98">
        <v>200.15199999999999</v>
      </c>
      <c r="N31" s="174">
        <f t="shared" si="0"/>
        <v>2717.038</v>
      </c>
      <c r="O31" s="144">
        <f t="shared" si="2"/>
        <v>19</v>
      </c>
    </row>
    <row r="32" spans="1:15" ht="14.25" x14ac:dyDescent="0.2">
      <c r="A32" s="178">
        <f t="shared" si="1"/>
        <v>1927</v>
      </c>
      <c r="B32" s="98">
        <v>52.07</v>
      </c>
      <c r="C32" s="98">
        <v>52.07</v>
      </c>
      <c r="D32" s="98">
        <v>23.876000000000001</v>
      </c>
      <c r="E32" s="98">
        <v>187.96</v>
      </c>
      <c r="F32" s="98">
        <v>406.4</v>
      </c>
      <c r="G32" s="98">
        <v>446.53199999999998</v>
      </c>
      <c r="H32" s="98">
        <v>754.38</v>
      </c>
      <c r="I32" s="98">
        <v>213.36</v>
      </c>
      <c r="J32" s="98">
        <v>370.33199999999999</v>
      </c>
      <c r="K32" s="98">
        <v>260.35000000000002</v>
      </c>
      <c r="L32" s="98">
        <v>426.97399999999993</v>
      </c>
      <c r="M32" s="98">
        <v>219.71</v>
      </c>
      <c r="N32" s="174">
        <f t="shared" si="0"/>
        <v>3414.0140000000001</v>
      </c>
      <c r="O32" s="144">
        <f t="shared" si="2"/>
        <v>4</v>
      </c>
    </row>
    <row r="33" spans="1:15" ht="14.25" x14ac:dyDescent="0.2">
      <c r="A33" s="178">
        <f t="shared" si="1"/>
        <v>1928</v>
      </c>
      <c r="B33" s="98">
        <v>26.416</v>
      </c>
      <c r="C33" s="98">
        <v>44.45</v>
      </c>
      <c r="D33" s="98">
        <v>46.228000000000002</v>
      </c>
      <c r="E33" s="98">
        <v>28.702000000000002</v>
      </c>
      <c r="F33" s="98">
        <v>155.95599999999999</v>
      </c>
      <c r="G33" s="98">
        <v>308.61</v>
      </c>
      <c r="H33" s="98">
        <v>351.79</v>
      </c>
      <c r="I33" s="98">
        <v>360.42599999999999</v>
      </c>
      <c r="J33" s="98">
        <v>332.23200000000003</v>
      </c>
      <c r="K33" s="98">
        <v>442.46800000000002</v>
      </c>
      <c r="L33" s="98">
        <v>488.95</v>
      </c>
      <c r="M33" s="98">
        <v>132.08000000000001</v>
      </c>
      <c r="N33" s="174">
        <f t="shared" si="0"/>
        <v>2718.3079999999995</v>
      </c>
      <c r="O33" s="144">
        <f t="shared" si="2"/>
        <v>18</v>
      </c>
    </row>
    <row r="34" spans="1:15" ht="14.25" x14ac:dyDescent="0.2">
      <c r="A34" s="178">
        <f>A33+1</f>
        <v>1929</v>
      </c>
      <c r="B34" s="98">
        <v>5.08</v>
      </c>
      <c r="C34" s="98">
        <v>7.62</v>
      </c>
      <c r="D34" s="98">
        <v>18.288</v>
      </c>
      <c r="E34" s="98">
        <v>21.59</v>
      </c>
      <c r="F34" s="98">
        <v>226.822</v>
      </c>
      <c r="G34" s="98">
        <v>299.72000000000003</v>
      </c>
      <c r="H34" s="98">
        <v>238.76</v>
      </c>
      <c r="I34" s="98">
        <v>204.21599999999998</v>
      </c>
      <c r="J34" s="98">
        <v>260.35000000000002</v>
      </c>
      <c r="K34" s="98">
        <v>397.00200000000001</v>
      </c>
      <c r="L34" s="98">
        <v>212.34399999999997</v>
      </c>
      <c r="M34" s="98">
        <v>58.42</v>
      </c>
      <c r="N34" s="174">
        <f t="shared" si="0"/>
        <v>1950.212</v>
      </c>
      <c r="O34" s="144">
        <f t="shared" si="2"/>
        <v>85</v>
      </c>
    </row>
    <row r="35" spans="1:15" ht="14.25" x14ac:dyDescent="0.2">
      <c r="A35" s="178">
        <v>1930</v>
      </c>
      <c r="B35" s="98">
        <v>13.208</v>
      </c>
      <c r="C35" s="98">
        <v>8.6359999999999992</v>
      </c>
      <c r="D35" s="98">
        <v>7.62</v>
      </c>
      <c r="E35" s="98">
        <v>111.76</v>
      </c>
      <c r="F35" s="98">
        <v>281.178</v>
      </c>
      <c r="G35" s="98">
        <v>172.72</v>
      </c>
      <c r="H35" s="98">
        <v>260.858</v>
      </c>
      <c r="I35" s="98">
        <v>129.54</v>
      </c>
      <c r="J35" s="98">
        <v>331.72399999999999</v>
      </c>
      <c r="K35" s="98">
        <v>233.934</v>
      </c>
      <c r="L35" s="98">
        <v>144.27199999999999</v>
      </c>
      <c r="M35" s="98">
        <v>58.673999999999999</v>
      </c>
      <c r="N35" s="174">
        <f t="shared" si="0"/>
        <v>1754.1239999999998</v>
      </c>
      <c r="O35" s="144">
        <f t="shared" si="2"/>
        <v>92</v>
      </c>
    </row>
    <row r="36" spans="1:15" ht="14.25" x14ac:dyDescent="0.2">
      <c r="A36" s="178">
        <v>1931</v>
      </c>
      <c r="B36" s="98">
        <v>17.271999999999998</v>
      </c>
      <c r="C36" s="98">
        <v>16.256</v>
      </c>
      <c r="D36" s="98">
        <v>58.42</v>
      </c>
      <c r="E36" s="98">
        <v>36.83</v>
      </c>
      <c r="F36" s="98">
        <v>469.13799999999998</v>
      </c>
      <c r="G36" s="98">
        <v>399.28800000000001</v>
      </c>
      <c r="H36" s="98">
        <v>328.93</v>
      </c>
      <c r="I36" s="98">
        <v>282.702</v>
      </c>
      <c r="J36" s="98">
        <v>390.65199999999999</v>
      </c>
      <c r="K36" s="98">
        <v>306.83199999999999</v>
      </c>
      <c r="L36" s="98">
        <v>717.29600000000005</v>
      </c>
      <c r="M36" s="98">
        <v>71.628</v>
      </c>
      <c r="N36" s="174">
        <f t="shared" si="0"/>
        <v>3095.2440000000001</v>
      </c>
      <c r="O36" s="144">
        <f t="shared" si="2"/>
        <v>8</v>
      </c>
    </row>
    <row r="37" spans="1:15" ht="14.25" x14ac:dyDescent="0.2">
      <c r="A37" s="178">
        <v>1932</v>
      </c>
      <c r="B37" s="98">
        <v>52.323999999999998</v>
      </c>
      <c r="C37" s="98">
        <v>6.6040000000000001</v>
      </c>
      <c r="D37" s="98">
        <v>5.8419999999999996</v>
      </c>
      <c r="E37" s="98">
        <v>85.852000000000004</v>
      </c>
      <c r="F37" s="98">
        <v>398.52600000000001</v>
      </c>
      <c r="G37" s="98">
        <v>433.32400000000001</v>
      </c>
      <c r="H37" s="98">
        <v>214.12200000000001</v>
      </c>
      <c r="I37" s="98">
        <v>351.536</v>
      </c>
      <c r="J37" s="98">
        <v>248.666</v>
      </c>
      <c r="K37" s="98">
        <v>524.00199999999995</v>
      </c>
      <c r="L37" s="98">
        <v>709.93</v>
      </c>
      <c r="M37" s="98">
        <v>103.886</v>
      </c>
      <c r="N37" s="174">
        <f t="shared" si="0"/>
        <v>3134.6139999999996</v>
      </c>
      <c r="O37" s="144">
        <f t="shared" si="2"/>
        <v>6</v>
      </c>
    </row>
    <row r="38" spans="1:15" ht="14.25" x14ac:dyDescent="0.2">
      <c r="A38" s="178">
        <v>1933</v>
      </c>
      <c r="B38" s="98">
        <v>34.543999999999997</v>
      </c>
      <c r="C38" s="98">
        <v>2.2860002540000002</v>
      </c>
      <c r="D38" s="98">
        <v>13.97</v>
      </c>
      <c r="E38" s="98">
        <v>1.27</v>
      </c>
      <c r="F38" s="98">
        <v>271.77999999999997</v>
      </c>
      <c r="G38" s="98">
        <v>163.322</v>
      </c>
      <c r="H38" s="98">
        <v>348.488</v>
      </c>
      <c r="I38" s="98">
        <v>342.13799999999998</v>
      </c>
      <c r="J38" s="98">
        <v>368.3</v>
      </c>
      <c r="K38" s="98">
        <v>238.5060254</v>
      </c>
      <c r="L38" s="98">
        <v>463.80399999999997</v>
      </c>
      <c r="M38" s="98">
        <v>212.59799999999998</v>
      </c>
      <c r="N38" s="174">
        <f t="shared" si="0"/>
        <v>2461.0060256539996</v>
      </c>
      <c r="O38" s="144">
        <f t="shared" si="2"/>
        <v>40</v>
      </c>
    </row>
    <row r="39" spans="1:15" ht="14.25" x14ac:dyDescent="0.2">
      <c r="A39" s="178">
        <v>1934</v>
      </c>
      <c r="B39" s="98">
        <v>27.94</v>
      </c>
      <c r="C39" s="98">
        <v>9.1440000000000001</v>
      </c>
      <c r="D39" s="98">
        <v>17.526</v>
      </c>
      <c r="E39" s="98">
        <v>56.387999999999998</v>
      </c>
      <c r="F39" s="98">
        <v>388.87400000000002</v>
      </c>
      <c r="G39" s="98">
        <v>325.88200000000001</v>
      </c>
      <c r="H39" s="98">
        <v>153.416</v>
      </c>
      <c r="I39" s="98">
        <v>213.10602539999999</v>
      </c>
      <c r="J39" s="98">
        <v>324.86599999999999</v>
      </c>
      <c r="K39" s="98">
        <v>331.47</v>
      </c>
      <c r="L39" s="98">
        <v>462.28</v>
      </c>
      <c r="M39" s="98">
        <v>188.72200000000001</v>
      </c>
      <c r="N39" s="174">
        <f t="shared" si="0"/>
        <v>2499.6140254000002</v>
      </c>
      <c r="O39" s="144">
        <f t="shared" si="2"/>
        <v>33</v>
      </c>
    </row>
    <row r="40" spans="1:15" ht="14.25" x14ac:dyDescent="0.2">
      <c r="A40" s="178">
        <v>1935</v>
      </c>
      <c r="B40" s="98">
        <v>90.424000000000007</v>
      </c>
      <c r="C40" s="98">
        <v>21.844000000000001</v>
      </c>
      <c r="D40" s="98">
        <v>22.097999999999999</v>
      </c>
      <c r="E40" s="98">
        <v>96.52</v>
      </c>
      <c r="F40" s="98">
        <v>392.93799999999999</v>
      </c>
      <c r="G40" s="98">
        <v>405.13</v>
      </c>
      <c r="H40" s="98">
        <v>481.584</v>
      </c>
      <c r="I40" s="98">
        <v>477.26600000000002</v>
      </c>
      <c r="J40" s="98">
        <v>301.75200000000001</v>
      </c>
      <c r="K40" s="98">
        <v>228.346</v>
      </c>
      <c r="L40" s="98">
        <v>1247.902</v>
      </c>
      <c r="M40" s="98">
        <v>309.88</v>
      </c>
      <c r="N40" s="174">
        <f t="shared" si="0"/>
        <v>4075.6840000000002</v>
      </c>
      <c r="O40" s="144">
        <f t="shared" si="2"/>
        <v>1</v>
      </c>
    </row>
    <row r="41" spans="1:15" ht="14.25" x14ac:dyDescent="0.2">
      <c r="A41" s="178">
        <v>1936</v>
      </c>
      <c r="B41" s="98">
        <v>22.606000000000002</v>
      </c>
      <c r="C41" s="98">
        <v>3.81</v>
      </c>
      <c r="D41" s="98">
        <v>11.683999999999999</v>
      </c>
      <c r="E41" s="98">
        <v>65.024000000000001</v>
      </c>
      <c r="F41" s="98">
        <v>413.00400000000008</v>
      </c>
      <c r="G41" s="98">
        <v>364.74400000000003</v>
      </c>
      <c r="H41" s="98">
        <v>392.43</v>
      </c>
      <c r="I41" s="98">
        <v>259.334</v>
      </c>
      <c r="J41" s="98">
        <v>420.11599999999999</v>
      </c>
      <c r="K41" s="98">
        <v>281.68599999999998</v>
      </c>
      <c r="L41" s="98">
        <v>364.99799999999999</v>
      </c>
      <c r="M41" s="98">
        <v>27.94</v>
      </c>
      <c r="N41" s="174">
        <f t="shared" si="0"/>
        <v>2627.3760000000002</v>
      </c>
      <c r="O41" s="144">
        <f t="shared" si="2"/>
        <v>22</v>
      </c>
    </row>
    <row r="42" spans="1:15" ht="14.25" x14ac:dyDescent="0.2">
      <c r="A42" s="178">
        <v>1937</v>
      </c>
      <c r="B42" s="98">
        <v>121.666</v>
      </c>
      <c r="C42" s="98">
        <v>13.97</v>
      </c>
      <c r="D42" s="98">
        <v>3.81</v>
      </c>
      <c r="E42" s="98">
        <v>31.242000000000001</v>
      </c>
      <c r="F42" s="98">
        <v>303.78399999999999</v>
      </c>
      <c r="G42" s="98">
        <v>304.54599999999999</v>
      </c>
      <c r="H42" s="98">
        <v>375.15800000000002</v>
      </c>
      <c r="I42" s="98">
        <v>381.762</v>
      </c>
      <c r="J42" s="98">
        <v>303.02199999999999</v>
      </c>
      <c r="K42" s="98">
        <v>406.4</v>
      </c>
      <c r="L42" s="98">
        <v>487.17200000000003</v>
      </c>
      <c r="M42" s="98">
        <v>465.32799999999997</v>
      </c>
      <c r="N42" s="174">
        <f t="shared" si="0"/>
        <v>3197.8599999999997</v>
      </c>
      <c r="O42" s="144">
        <f t="shared" si="2"/>
        <v>5</v>
      </c>
    </row>
    <row r="43" spans="1:15" ht="14.25" x14ac:dyDescent="0.2">
      <c r="A43" s="178">
        <v>1938</v>
      </c>
      <c r="B43" s="98">
        <v>12.954000000000001</v>
      </c>
      <c r="C43" s="98">
        <v>6.8579999999999997</v>
      </c>
      <c r="D43" s="98">
        <v>4.8259999999999996</v>
      </c>
      <c r="E43" s="98">
        <v>148.08199999999999</v>
      </c>
      <c r="F43" s="98">
        <v>452.88200000000001</v>
      </c>
      <c r="G43" s="98">
        <v>240.28399999999999</v>
      </c>
      <c r="H43" s="98">
        <v>189.738</v>
      </c>
      <c r="I43" s="98">
        <v>367.28399999999999</v>
      </c>
      <c r="J43" s="98">
        <v>403.86</v>
      </c>
      <c r="K43" s="98">
        <v>414.52800000000002</v>
      </c>
      <c r="L43" s="98">
        <v>398.01799999999997</v>
      </c>
      <c r="M43" s="98">
        <v>353.06</v>
      </c>
      <c r="N43" s="174">
        <f t="shared" si="0"/>
        <v>2992.3740000000003</v>
      </c>
      <c r="O43" s="144">
        <f t="shared" si="2"/>
        <v>10</v>
      </c>
    </row>
    <row r="44" spans="1:15" ht="14.25" x14ac:dyDescent="0.2">
      <c r="A44" s="178">
        <v>1939</v>
      </c>
      <c r="B44" s="98">
        <v>6.8579999999999997</v>
      </c>
      <c r="C44" s="98">
        <v>2.032</v>
      </c>
      <c r="D44" s="98">
        <v>4.5720000000000001</v>
      </c>
      <c r="E44" s="98">
        <v>7.8739999999999997</v>
      </c>
      <c r="F44" s="98">
        <v>138.43</v>
      </c>
      <c r="G44" s="98">
        <v>251.96799999999999</v>
      </c>
      <c r="H44" s="98">
        <v>137.16</v>
      </c>
      <c r="I44" s="98">
        <v>202.69200000000001</v>
      </c>
      <c r="J44" s="98">
        <v>254.50800000000001</v>
      </c>
      <c r="K44" s="98">
        <v>336.04199999999997</v>
      </c>
      <c r="L44" s="98">
        <v>465.58199999999999</v>
      </c>
      <c r="M44" s="98">
        <v>210.82</v>
      </c>
      <c r="N44" s="174">
        <f t="shared" si="0"/>
        <v>2018.5379999999998</v>
      </c>
      <c r="O44" s="144">
        <f t="shared" si="2"/>
        <v>80</v>
      </c>
    </row>
    <row r="45" spans="1:15" ht="14.25" x14ac:dyDescent="0.2">
      <c r="A45" s="178">
        <v>1940</v>
      </c>
      <c r="B45" s="98">
        <v>49.021999999999998</v>
      </c>
      <c r="C45" s="98">
        <v>24.384</v>
      </c>
      <c r="D45" s="98">
        <v>3.556</v>
      </c>
      <c r="E45" s="98">
        <v>11.176</v>
      </c>
      <c r="F45" s="98">
        <v>237.99799999999999</v>
      </c>
      <c r="G45" s="98">
        <v>147.32</v>
      </c>
      <c r="H45" s="98">
        <v>206.24799999999996</v>
      </c>
      <c r="I45" s="98">
        <v>261.11200000000002</v>
      </c>
      <c r="J45" s="98">
        <v>286.00400000000002</v>
      </c>
      <c r="K45" s="98">
        <v>352.04399999999998</v>
      </c>
      <c r="L45" s="98">
        <v>419.86200000000002</v>
      </c>
      <c r="M45" s="98">
        <v>17.271999999999998</v>
      </c>
      <c r="N45" s="174">
        <f t="shared" si="0"/>
        <v>2015.998</v>
      </c>
      <c r="O45" s="144">
        <f t="shared" si="2"/>
        <v>81</v>
      </c>
    </row>
    <row r="46" spans="1:15" ht="14.25" x14ac:dyDescent="0.2">
      <c r="A46" s="178">
        <v>1941</v>
      </c>
      <c r="B46" s="98">
        <v>18.795999999999999</v>
      </c>
      <c r="C46" s="98">
        <v>87.122</v>
      </c>
      <c r="D46" s="98">
        <v>20.827999999999999</v>
      </c>
      <c r="E46" s="98">
        <v>53.085999999999991</v>
      </c>
      <c r="F46" s="98">
        <v>308.61</v>
      </c>
      <c r="G46" s="98">
        <v>415.29</v>
      </c>
      <c r="H46" s="98">
        <v>316.48399999999998</v>
      </c>
      <c r="I46" s="98">
        <v>294.89400000000001</v>
      </c>
      <c r="J46" s="98">
        <v>232.1560254</v>
      </c>
      <c r="K46" s="98">
        <v>363.47399999999999</v>
      </c>
      <c r="L46" s="98">
        <v>305.05399999999997</v>
      </c>
      <c r="M46" s="98">
        <v>134.36600000000001</v>
      </c>
      <c r="N46" s="174">
        <f t="shared" si="0"/>
        <v>2550.1600254</v>
      </c>
      <c r="O46" s="144">
        <f t="shared" si="2"/>
        <v>29</v>
      </c>
    </row>
    <row r="47" spans="1:15" ht="14.25" x14ac:dyDescent="0.2">
      <c r="A47" s="178">
        <v>1942</v>
      </c>
      <c r="B47" s="98">
        <v>18.033999999999999</v>
      </c>
      <c r="C47" s="98">
        <v>3.302</v>
      </c>
      <c r="D47" s="98">
        <v>16.001999999999999</v>
      </c>
      <c r="E47" s="98">
        <v>78.486000000000004</v>
      </c>
      <c r="F47" s="98">
        <v>213.10602539999999</v>
      </c>
      <c r="G47" s="98">
        <v>294.89400000000001</v>
      </c>
      <c r="H47" s="98">
        <v>228.6</v>
      </c>
      <c r="I47" s="98">
        <v>288.036</v>
      </c>
      <c r="J47" s="98">
        <v>315.214</v>
      </c>
      <c r="K47" s="98">
        <v>404.87599999999998</v>
      </c>
      <c r="L47" s="98">
        <v>123.952</v>
      </c>
      <c r="M47" s="98">
        <v>223.012</v>
      </c>
      <c r="N47" s="174">
        <f t="shared" si="0"/>
        <v>2207.5140253999998</v>
      </c>
      <c r="O47" s="144">
        <f t="shared" si="2"/>
        <v>65</v>
      </c>
    </row>
    <row r="48" spans="1:15" ht="14.25" x14ac:dyDescent="0.2">
      <c r="A48" s="178">
        <v>1943</v>
      </c>
      <c r="B48" s="98">
        <v>51.816000000000003</v>
      </c>
      <c r="C48" s="98">
        <v>36.322000000000003</v>
      </c>
      <c r="D48" s="98">
        <v>2.794</v>
      </c>
      <c r="E48" s="98">
        <v>96.52</v>
      </c>
      <c r="F48" s="98">
        <v>299.21199999999999</v>
      </c>
      <c r="G48" s="98">
        <v>258.82600000000002</v>
      </c>
      <c r="H48" s="98">
        <v>126.746</v>
      </c>
      <c r="I48" s="98">
        <v>205.99399999999997</v>
      </c>
      <c r="J48" s="98">
        <v>314.95999999999998</v>
      </c>
      <c r="K48" s="98">
        <v>310.89600000000002</v>
      </c>
      <c r="L48" s="98">
        <v>267.97000000000003</v>
      </c>
      <c r="M48" s="98">
        <v>351.79</v>
      </c>
      <c r="N48" s="174">
        <f t="shared" si="0"/>
        <v>2323.846</v>
      </c>
      <c r="O48" s="144">
        <f t="shared" si="2"/>
        <v>53</v>
      </c>
    </row>
    <row r="49" spans="1:15" ht="14.25" x14ac:dyDescent="0.2">
      <c r="A49" s="178">
        <v>1944</v>
      </c>
      <c r="B49" s="98">
        <v>24.638000000000002</v>
      </c>
      <c r="C49" s="98">
        <v>12.7</v>
      </c>
      <c r="D49" s="98">
        <v>1.778</v>
      </c>
      <c r="E49" s="98">
        <v>188.976</v>
      </c>
      <c r="F49" s="98">
        <v>251.714</v>
      </c>
      <c r="G49" s="98">
        <v>177.8</v>
      </c>
      <c r="H49" s="98">
        <v>223.012</v>
      </c>
      <c r="I49" s="98">
        <v>431.29199999999997</v>
      </c>
      <c r="J49" s="98">
        <v>276.35199999999998</v>
      </c>
      <c r="K49" s="98">
        <v>616.96600000000001</v>
      </c>
      <c r="L49" s="98">
        <v>271.77999999999997</v>
      </c>
      <c r="M49" s="98">
        <v>372.11</v>
      </c>
      <c r="N49" s="174">
        <f t="shared" si="0"/>
        <v>2849.1179999999999</v>
      </c>
      <c r="O49" s="144">
        <f t="shared" si="2"/>
        <v>15</v>
      </c>
    </row>
    <row r="50" spans="1:15" ht="14.25" x14ac:dyDescent="0.2">
      <c r="A50" s="178">
        <v>1945</v>
      </c>
      <c r="B50" s="98">
        <v>13.208</v>
      </c>
      <c r="C50" s="98">
        <v>3.302</v>
      </c>
      <c r="D50" s="98">
        <v>2.54</v>
      </c>
      <c r="E50" s="98">
        <v>8.89</v>
      </c>
      <c r="F50" s="98">
        <v>225.80602540000001</v>
      </c>
      <c r="G50" s="98">
        <v>229.87</v>
      </c>
      <c r="H50" s="98">
        <v>321.31</v>
      </c>
      <c r="I50" s="98">
        <v>243.33199999999999</v>
      </c>
      <c r="J50" s="98">
        <v>255.01599999999999</v>
      </c>
      <c r="K50" s="98">
        <v>204.72400000000002</v>
      </c>
      <c r="L50" s="98">
        <v>179.83199999999999</v>
      </c>
      <c r="M50" s="98">
        <v>252.73</v>
      </c>
      <c r="N50" s="174">
        <f t="shared" ref="N50:N113" si="3">IF(COUNT(B50:M50)=12,SUM(B50:M50),"")</f>
        <v>1940.5600254000001</v>
      </c>
      <c r="O50" s="144">
        <f t="shared" ref="O50:O66" si="4">RANK(N50,N$5:N$132,0)</f>
        <v>87</v>
      </c>
    </row>
    <row r="51" spans="1:15" ht="14.25" x14ac:dyDescent="0.2">
      <c r="A51" s="178">
        <v>1946</v>
      </c>
      <c r="B51" s="98">
        <v>3.302</v>
      </c>
      <c r="C51" s="98">
        <v>7.1120000000000001</v>
      </c>
      <c r="D51" s="98">
        <v>6.0960000000000001</v>
      </c>
      <c r="E51" s="98">
        <v>20.32</v>
      </c>
      <c r="F51" s="98">
        <v>302.26</v>
      </c>
      <c r="G51" s="98">
        <v>271.27199999999999</v>
      </c>
      <c r="H51" s="98">
        <v>345.18599999999998</v>
      </c>
      <c r="I51" s="98">
        <v>181.35599999999999</v>
      </c>
      <c r="J51" s="98">
        <v>434.59399999999999</v>
      </c>
      <c r="K51" s="98">
        <v>289.30599999999998</v>
      </c>
      <c r="L51" s="98">
        <v>215.13800000000001</v>
      </c>
      <c r="M51" s="98">
        <v>217.678</v>
      </c>
      <c r="N51" s="174">
        <f t="shared" si="3"/>
        <v>2293.62</v>
      </c>
      <c r="O51" s="144">
        <f t="shared" si="4"/>
        <v>55</v>
      </c>
    </row>
    <row r="52" spans="1:15" ht="14.25" x14ac:dyDescent="0.2">
      <c r="A52" s="183">
        <v>1947</v>
      </c>
      <c r="B52" s="98">
        <v>3.048</v>
      </c>
      <c r="C52" s="98">
        <v>6.35</v>
      </c>
      <c r="D52" s="98">
        <v>4.3179999999999996</v>
      </c>
      <c r="E52" s="98">
        <v>92.963999999999999</v>
      </c>
      <c r="F52" s="98">
        <v>194.05600000000001</v>
      </c>
      <c r="G52" s="98">
        <v>445.51600000000002</v>
      </c>
      <c r="H52" s="98">
        <v>267.20800000000003</v>
      </c>
      <c r="I52" s="98">
        <v>338.07400000000001</v>
      </c>
      <c r="J52" s="98">
        <v>276.86</v>
      </c>
      <c r="K52" s="98">
        <v>417.83</v>
      </c>
      <c r="L52" s="98">
        <v>249.93600000000001</v>
      </c>
      <c r="M52" s="98">
        <v>221.74199999999999</v>
      </c>
      <c r="N52" s="174">
        <f t="shared" si="3"/>
        <v>2517.9020000000005</v>
      </c>
      <c r="O52" s="144">
        <f t="shared" si="4"/>
        <v>32</v>
      </c>
    </row>
    <row r="53" spans="1:15" ht="14.25" x14ac:dyDescent="0.2">
      <c r="A53" s="183">
        <v>1948</v>
      </c>
      <c r="B53" s="98">
        <v>14.224</v>
      </c>
      <c r="C53" s="98">
        <v>1.778</v>
      </c>
      <c r="D53" s="98">
        <v>7.62</v>
      </c>
      <c r="E53" s="98">
        <v>10.922000000000001</v>
      </c>
      <c r="F53" s="98">
        <v>256.54000000000002</v>
      </c>
      <c r="G53" s="98">
        <v>221.488</v>
      </c>
      <c r="H53" s="98">
        <v>298.19600000000003</v>
      </c>
      <c r="I53" s="98">
        <v>299.21199999999999</v>
      </c>
      <c r="J53" s="98">
        <v>244.602</v>
      </c>
      <c r="K53" s="98">
        <v>265.17599999999999</v>
      </c>
      <c r="L53" s="98">
        <v>335.78800000000001</v>
      </c>
      <c r="M53" s="98">
        <v>64.516000000000005</v>
      </c>
      <c r="N53" s="174">
        <f t="shared" si="3"/>
        <v>2020.0620000000001</v>
      </c>
      <c r="O53" s="144">
        <f t="shared" si="4"/>
        <v>79</v>
      </c>
    </row>
    <row r="54" spans="1:15" ht="14.25" x14ac:dyDescent="0.2">
      <c r="A54" s="183">
        <v>1949</v>
      </c>
      <c r="B54" s="98">
        <v>6.35</v>
      </c>
      <c r="C54" s="98">
        <v>5.5880000000000001</v>
      </c>
      <c r="D54" s="98">
        <v>2.794</v>
      </c>
      <c r="E54" s="98">
        <v>28.448</v>
      </c>
      <c r="F54" s="98">
        <v>222.25</v>
      </c>
      <c r="G54" s="98">
        <v>505.20600000000002</v>
      </c>
      <c r="H54" s="98">
        <v>412.49599999999992</v>
      </c>
      <c r="I54" s="98">
        <v>290.06799999999998</v>
      </c>
      <c r="J54" s="98">
        <v>316.738</v>
      </c>
      <c r="K54" s="98">
        <v>216.916</v>
      </c>
      <c r="L54" s="98">
        <v>316.99200000000002</v>
      </c>
      <c r="M54" s="98">
        <v>157.73400000000001</v>
      </c>
      <c r="N54" s="174">
        <f t="shared" si="3"/>
        <v>2481.58</v>
      </c>
      <c r="O54" s="144">
        <f t="shared" si="4"/>
        <v>34</v>
      </c>
    </row>
    <row r="55" spans="1:15" ht="14.25" x14ac:dyDescent="0.2">
      <c r="A55" s="183">
        <v>1950</v>
      </c>
      <c r="B55" s="98">
        <v>7.1120000000000001</v>
      </c>
      <c r="C55" s="98">
        <v>16.001999999999999</v>
      </c>
      <c r="D55" s="98">
        <v>4.0640000000000001</v>
      </c>
      <c r="E55" s="98">
        <v>82.55</v>
      </c>
      <c r="F55" s="98">
        <v>222.75800000000001</v>
      </c>
      <c r="G55" s="98">
        <v>407.67</v>
      </c>
      <c r="H55" s="98">
        <v>258.06400000000002</v>
      </c>
      <c r="I55" s="98">
        <v>290.57600000000002</v>
      </c>
      <c r="J55" s="98">
        <v>286.512</v>
      </c>
      <c r="K55" s="98">
        <v>235.96600000000001</v>
      </c>
      <c r="L55" s="98">
        <v>355.6</v>
      </c>
      <c r="M55" s="98">
        <v>308.10199999999998</v>
      </c>
      <c r="N55" s="174">
        <f t="shared" si="3"/>
        <v>2474.9759999999997</v>
      </c>
      <c r="O55" s="144">
        <f t="shared" si="4"/>
        <v>39</v>
      </c>
    </row>
    <row r="56" spans="1:15" ht="14.25" x14ac:dyDescent="0.2">
      <c r="A56" s="183">
        <v>1951</v>
      </c>
      <c r="B56" s="98">
        <v>8.89</v>
      </c>
      <c r="C56" s="98">
        <v>137.66800000000001</v>
      </c>
      <c r="D56" s="98">
        <v>5.8419999999999996</v>
      </c>
      <c r="E56" s="98">
        <v>104.14</v>
      </c>
      <c r="F56" s="98">
        <v>311.91199999999998</v>
      </c>
      <c r="G56" s="98">
        <v>332.23200000000003</v>
      </c>
      <c r="H56" s="98">
        <v>202.69200000000001</v>
      </c>
      <c r="I56" s="98">
        <v>329.94600000000003</v>
      </c>
      <c r="J56" s="98">
        <v>166.87799999999999</v>
      </c>
      <c r="K56" s="98">
        <v>272.79599999999999</v>
      </c>
      <c r="L56" s="98">
        <v>224.79</v>
      </c>
      <c r="M56" s="98">
        <v>88.646000000000001</v>
      </c>
      <c r="N56" s="174">
        <f t="shared" si="3"/>
        <v>2186.4320000000002</v>
      </c>
      <c r="O56" s="144">
        <f t="shared" si="4"/>
        <v>67</v>
      </c>
    </row>
    <row r="57" spans="1:15" ht="14.25" x14ac:dyDescent="0.2">
      <c r="A57" s="183">
        <v>1952</v>
      </c>
      <c r="B57" s="98">
        <v>42.417999999999999</v>
      </c>
      <c r="C57" s="98">
        <v>8.89</v>
      </c>
      <c r="D57" s="98">
        <v>0</v>
      </c>
      <c r="E57" s="98">
        <v>82.296000000000006</v>
      </c>
      <c r="F57" s="98">
        <v>390.65199999999999</v>
      </c>
      <c r="G57" s="98">
        <v>239.52199999999999</v>
      </c>
      <c r="H57" s="98">
        <v>242.57</v>
      </c>
      <c r="I57" s="98">
        <v>213.10600000000002</v>
      </c>
      <c r="J57" s="98">
        <v>280.67</v>
      </c>
      <c r="K57" s="98">
        <v>495.80799999999999</v>
      </c>
      <c r="L57" s="98">
        <v>160.274</v>
      </c>
      <c r="M57" s="98">
        <v>280.16199999999998</v>
      </c>
      <c r="N57" s="174">
        <f t="shared" si="3"/>
        <v>2436.3679999999999</v>
      </c>
      <c r="O57" s="144">
        <f t="shared" si="4"/>
        <v>42</v>
      </c>
    </row>
    <row r="58" spans="1:15" ht="14.25" x14ac:dyDescent="0.2">
      <c r="A58" s="183">
        <v>1953</v>
      </c>
      <c r="B58" s="98">
        <v>105.91800000000001</v>
      </c>
      <c r="C58" s="98">
        <v>24.13</v>
      </c>
      <c r="D58" s="98">
        <v>9.9060000000000006</v>
      </c>
      <c r="E58" s="98">
        <v>75.945999999999998</v>
      </c>
      <c r="F58" s="98">
        <v>299.21199999999999</v>
      </c>
      <c r="G58" s="98">
        <v>192.27799999999999</v>
      </c>
      <c r="H58" s="98">
        <v>367.03</v>
      </c>
      <c r="I58" s="98">
        <v>205.99399999999997</v>
      </c>
      <c r="J58" s="98">
        <v>393.44600000000003</v>
      </c>
      <c r="K58" s="98">
        <v>373.88799999999998</v>
      </c>
      <c r="L58" s="98">
        <v>287.52800000000002</v>
      </c>
      <c r="M58" s="98">
        <v>227.33</v>
      </c>
      <c r="N58" s="174">
        <f t="shared" si="3"/>
        <v>2562.6059999999998</v>
      </c>
      <c r="O58" s="144">
        <f t="shared" si="4"/>
        <v>28</v>
      </c>
    </row>
    <row r="59" spans="1:15" ht="14.25" x14ac:dyDescent="0.2">
      <c r="A59" s="183">
        <v>1954</v>
      </c>
      <c r="B59" s="98">
        <v>20.065999999999999</v>
      </c>
      <c r="C59" s="98">
        <v>19.303999999999998</v>
      </c>
      <c r="D59" s="98">
        <v>24.638000000000002</v>
      </c>
      <c r="E59" s="98">
        <v>98.298000000000002</v>
      </c>
      <c r="F59" s="98">
        <v>233.68</v>
      </c>
      <c r="G59" s="98">
        <v>216.40799999999999</v>
      </c>
      <c r="H59" s="98">
        <v>347.21800000000002</v>
      </c>
      <c r="I59" s="98">
        <v>339.34399999999999</v>
      </c>
      <c r="J59" s="98">
        <v>250.69800000000001</v>
      </c>
      <c r="K59" s="98">
        <v>240.28399999999999</v>
      </c>
      <c r="L59" s="98">
        <v>279.14600000000002</v>
      </c>
      <c r="M59" s="98">
        <v>151.38399999999999</v>
      </c>
      <c r="N59" s="174">
        <f t="shared" si="3"/>
        <v>2220.4680000000003</v>
      </c>
      <c r="O59" s="144">
        <f t="shared" si="4"/>
        <v>63</v>
      </c>
    </row>
    <row r="60" spans="1:15" ht="14.25" x14ac:dyDescent="0.2">
      <c r="A60" s="183">
        <v>1955</v>
      </c>
      <c r="B60" s="98">
        <v>169.16399999999999</v>
      </c>
      <c r="C60" s="98">
        <v>4.0640000000000001</v>
      </c>
      <c r="D60" s="98">
        <v>14.731999999999999</v>
      </c>
      <c r="E60" s="98">
        <v>17.018000000000001</v>
      </c>
      <c r="F60" s="98">
        <v>153.66999999999999</v>
      </c>
      <c r="G60" s="98">
        <v>336.04199999999997</v>
      </c>
      <c r="H60" s="98">
        <v>302.51400000000001</v>
      </c>
      <c r="I60" s="98">
        <v>332.48599999999999</v>
      </c>
      <c r="J60" s="98">
        <v>135.38200000000001</v>
      </c>
      <c r="K60" s="98">
        <v>186.18199999999999</v>
      </c>
      <c r="L60" s="98">
        <v>347.21800000000002</v>
      </c>
      <c r="M60" s="98">
        <v>119.88800000000001</v>
      </c>
      <c r="N60" s="174">
        <f t="shared" si="3"/>
        <v>2118.36</v>
      </c>
      <c r="O60" s="144">
        <f t="shared" si="4"/>
        <v>72</v>
      </c>
    </row>
    <row r="61" spans="1:15" ht="14.25" x14ac:dyDescent="0.2">
      <c r="A61" s="183">
        <v>1956</v>
      </c>
      <c r="B61" s="98">
        <v>138.684</v>
      </c>
      <c r="C61" s="98">
        <v>22.352</v>
      </c>
      <c r="D61" s="98">
        <v>24.891999999999999</v>
      </c>
      <c r="E61" s="98">
        <v>60.706000000000003</v>
      </c>
      <c r="F61" s="98">
        <v>281.178</v>
      </c>
      <c r="G61" s="98">
        <v>195.58</v>
      </c>
      <c r="H61" s="98">
        <v>370.58600000000001</v>
      </c>
      <c r="I61" s="98">
        <v>176.78399999999999</v>
      </c>
      <c r="J61" s="98">
        <v>229.87</v>
      </c>
      <c r="K61" s="98">
        <v>334.26400000000001</v>
      </c>
      <c r="L61" s="98">
        <v>452.88200000000001</v>
      </c>
      <c r="M61" s="98">
        <v>65.531999999999996</v>
      </c>
      <c r="N61" s="174">
        <f t="shared" si="3"/>
        <v>2353.3100000000004</v>
      </c>
      <c r="O61" s="144">
        <f t="shared" si="4"/>
        <v>48</v>
      </c>
    </row>
    <row r="62" spans="1:15" ht="14.25" x14ac:dyDescent="0.2">
      <c r="A62" s="183">
        <v>1957</v>
      </c>
      <c r="B62" s="98">
        <v>4.3179999999999996</v>
      </c>
      <c r="C62" s="98">
        <v>1.778</v>
      </c>
      <c r="D62" s="98">
        <v>0</v>
      </c>
      <c r="E62" s="98">
        <v>0</v>
      </c>
      <c r="F62" s="98">
        <v>103.886</v>
      </c>
      <c r="G62" s="98">
        <v>179.32400000000001</v>
      </c>
      <c r="H62" s="98">
        <v>203.45400000000001</v>
      </c>
      <c r="I62" s="98">
        <v>209.042</v>
      </c>
      <c r="J62" s="98">
        <v>149.86000000000001</v>
      </c>
      <c r="K62" s="98">
        <v>295.65600000000001</v>
      </c>
      <c r="L62" s="98">
        <v>301.24400000000003</v>
      </c>
      <c r="M62" s="98">
        <v>59.69</v>
      </c>
      <c r="N62" s="174">
        <f t="shared" si="3"/>
        <v>1508.252</v>
      </c>
      <c r="O62" s="144">
        <f t="shared" si="4"/>
        <v>96</v>
      </c>
    </row>
    <row r="63" spans="1:15" ht="14.25" x14ac:dyDescent="0.2">
      <c r="A63" s="183">
        <v>1958</v>
      </c>
      <c r="B63" s="98">
        <v>24.638000000000002</v>
      </c>
      <c r="C63" s="98">
        <v>21.335999999999999</v>
      </c>
      <c r="D63" s="98">
        <v>63.246000000000002</v>
      </c>
      <c r="E63" s="98">
        <v>31.242000000000001</v>
      </c>
      <c r="F63" s="98">
        <v>270.76400000000001</v>
      </c>
      <c r="G63" s="98">
        <v>272.54199999999997</v>
      </c>
      <c r="H63" s="98">
        <v>261.87400000000002</v>
      </c>
      <c r="I63" s="98">
        <v>157.226</v>
      </c>
      <c r="J63" s="98">
        <v>263.90600000000001</v>
      </c>
      <c r="K63" s="98">
        <v>210.05799999999999</v>
      </c>
      <c r="L63" s="98">
        <v>254</v>
      </c>
      <c r="M63" s="98">
        <v>69.341999999999999</v>
      </c>
      <c r="N63" s="174">
        <f t="shared" si="3"/>
        <v>1900.174</v>
      </c>
      <c r="O63" s="144">
        <f t="shared" si="4"/>
        <v>88</v>
      </c>
    </row>
    <row r="64" spans="1:15" ht="14.25" x14ac:dyDescent="0.2">
      <c r="A64" s="183">
        <v>1959</v>
      </c>
      <c r="B64" s="98">
        <v>2.54</v>
      </c>
      <c r="C64" s="98">
        <v>0</v>
      </c>
      <c r="D64" s="98">
        <v>0</v>
      </c>
      <c r="E64" s="98">
        <v>27.431999999999999</v>
      </c>
      <c r="F64" s="98">
        <v>71.628</v>
      </c>
      <c r="G64" s="98">
        <v>292.608</v>
      </c>
      <c r="H64" s="98">
        <v>136.14400000000001</v>
      </c>
      <c r="I64" s="98">
        <v>276.35199999999998</v>
      </c>
      <c r="J64" s="98">
        <v>278.13</v>
      </c>
      <c r="K64" s="98">
        <v>256.286</v>
      </c>
      <c r="L64" s="98">
        <v>183.13399999999999</v>
      </c>
      <c r="M64" s="98">
        <v>366.01400000000001</v>
      </c>
      <c r="N64" s="174">
        <f t="shared" si="3"/>
        <v>1890.268</v>
      </c>
      <c r="O64" s="144">
        <f t="shared" si="4"/>
        <v>89</v>
      </c>
    </row>
    <row r="65" spans="1:16" ht="14.25" x14ac:dyDescent="0.2">
      <c r="A65" s="183">
        <v>1960</v>
      </c>
      <c r="B65" s="98">
        <v>83.82</v>
      </c>
      <c r="C65" s="98">
        <v>9.6519999999999992</v>
      </c>
      <c r="D65" s="98">
        <v>24.891999999999999</v>
      </c>
      <c r="E65" s="98">
        <v>108.96599999999999</v>
      </c>
      <c r="F65" s="98">
        <v>316.738</v>
      </c>
      <c r="G65" s="98">
        <v>272.79599999999999</v>
      </c>
      <c r="H65" s="98">
        <v>188.976</v>
      </c>
      <c r="I65" s="98">
        <v>348.74200000000002</v>
      </c>
      <c r="J65" s="98">
        <v>288.54399999999998</v>
      </c>
      <c r="K65" s="98">
        <v>330.2</v>
      </c>
      <c r="L65" s="98">
        <v>288.798</v>
      </c>
      <c r="M65" s="98">
        <v>318.262</v>
      </c>
      <c r="N65" s="174">
        <f t="shared" si="3"/>
        <v>2580.3860000000004</v>
      </c>
      <c r="O65" s="144">
        <f t="shared" si="4"/>
        <v>26</v>
      </c>
    </row>
    <row r="66" spans="1:16" ht="14.25" x14ac:dyDescent="0.2">
      <c r="A66" s="183">
        <v>1961</v>
      </c>
      <c r="B66" s="98">
        <v>4.5720000000000001</v>
      </c>
      <c r="C66" s="98">
        <v>3.556</v>
      </c>
      <c r="D66" s="98">
        <v>7.62</v>
      </c>
      <c r="E66" s="98">
        <v>127.508</v>
      </c>
      <c r="F66" s="98">
        <v>94.488</v>
      </c>
      <c r="G66" s="98">
        <v>362.45800000000003</v>
      </c>
      <c r="H66" s="98">
        <v>261.11200000000002</v>
      </c>
      <c r="I66" s="98">
        <v>433.57799999999997</v>
      </c>
      <c r="J66" s="98">
        <v>366.01400000000001</v>
      </c>
      <c r="K66" s="98">
        <v>357.37799999999999</v>
      </c>
      <c r="L66" s="98">
        <v>326.64400000000001</v>
      </c>
      <c r="M66" s="98">
        <v>135.88999999999999</v>
      </c>
      <c r="N66" s="174">
        <f t="shared" si="3"/>
        <v>2480.8179999999998</v>
      </c>
      <c r="O66" s="144">
        <f t="shared" si="4"/>
        <v>35</v>
      </c>
    </row>
    <row r="67" spans="1:16" x14ac:dyDescent="0.2">
      <c r="A67" s="183">
        <v>1962</v>
      </c>
      <c r="B67" s="98">
        <v>16.763999999999999</v>
      </c>
      <c r="C67" s="98">
        <v>2.794</v>
      </c>
      <c r="D67" s="98">
        <v>19.05</v>
      </c>
      <c r="E67" s="98">
        <v>18.033999999999999</v>
      </c>
      <c r="F67" s="98">
        <v>254</v>
      </c>
      <c r="G67" s="98">
        <v>251.46</v>
      </c>
      <c r="H67" s="98">
        <v>355.6</v>
      </c>
      <c r="I67" s="98">
        <v>433.07</v>
      </c>
      <c r="J67" s="98">
        <v>173.73599999999999</v>
      </c>
      <c r="K67" s="98">
        <v>390.65199999999999</v>
      </c>
      <c r="L67" s="98">
        <v>249.68199999999999</v>
      </c>
      <c r="M67" s="98"/>
      <c r="N67" s="174"/>
    </row>
    <row r="68" spans="1:16" ht="14.25" x14ac:dyDescent="0.2">
      <c r="A68" s="183">
        <v>1963</v>
      </c>
      <c r="B68" s="98">
        <v>153.66999999999999</v>
      </c>
      <c r="C68" s="98">
        <v>38.607999999999997</v>
      </c>
      <c r="D68" s="98">
        <v>3.302</v>
      </c>
      <c r="E68" s="98">
        <v>111.506</v>
      </c>
      <c r="F68" s="98">
        <v>162.05199999999999</v>
      </c>
      <c r="G68" s="98">
        <v>196.85</v>
      </c>
      <c r="H68" s="98">
        <v>368.3</v>
      </c>
      <c r="I68" s="98">
        <v>303.78399999999999</v>
      </c>
      <c r="J68" s="98">
        <v>244.85599999999999</v>
      </c>
      <c r="K68" s="98">
        <v>247.904</v>
      </c>
      <c r="L68" s="98">
        <v>402.08199999999999</v>
      </c>
      <c r="M68" s="98">
        <v>7.3659999999999997</v>
      </c>
      <c r="N68" s="174">
        <f t="shared" si="3"/>
        <v>2240.2800000000002</v>
      </c>
      <c r="O68" s="144">
        <f>RANK(N68,N$5:N$132,0)</f>
        <v>60</v>
      </c>
    </row>
    <row r="69" spans="1:16" x14ac:dyDescent="0.2">
      <c r="A69" s="183">
        <v>1964</v>
      </c>
      <c r="B69" s="98">
        <v>0</v>
      </c>
      <c r="C69" s="98">
        <v>0.254</v>
      </c>
      <c r="D69" s="98">
        <v>3.048</v>
      </c>
      <c r="E69" s="98">
        <v>130.048</v>
      </c>
      <c r="F69" s="98">
        <v>172.97399999999999</v>
      </c>
      <c r="G69" s="98" t="s">
        <v>60</v>
      </c>
      <c r="H69" s="98" t="s">
        <v>60</v>
      </c>
      <c r="I69" s="98">
        <v>281.43200000000002</v>
      </c>
      <c r="J69" s="98">
        <v>245.364</v>
      </c>
      <c r="K69" s="98">
        <v>418.084</v>
      </c>
      <c r="L69" s="98" t="s">
        <v>60</v>
      </c>
      <c r="M69" s="98" t="s">
        <v>60</v>
      </c>
      <c r="N69" s="174"/>
    </row>
    <row r="70" spans="1:16" x14ac:dyDescent="0.2">
      <c r="A70" s="183">
        <v>1965</v>
      </c>
      <c r="B70" s="98" t="s">
        <v>60</v>
      </c>
      <c r="C70" s="98">
        <v>1.524</v>
      </c>
      <c r="D70" s="98">
        <v>0.254</v>
      </c>
      <c r="E70" s="98"/>
      <c r="F70" s="98">
        <v>239.77600000000001</v>
      </c>
      <c r="G70" s="98"/>
      <c r="H70" s="98"/>
      <c r="I70" s="98"/>
      <c r="J70" s="98">
        <v>346.964</v>
      </c>
      <c r="K70" s="98">
        <v>248.41199999999995</v>
      </c>
      <c r="L70" s="98">
        <v>361.18799999999993</v>
      </c>
      <c r="M70" s="98">
        <v>156.21</v>
      </c>
      <c r="N70" s="174"/>
      <c r="P70" s="13"/>
    </row>
    <row r="71" spans="1:16" x14ac:dyDescent="0.2">
      <c r="A71" s="183">
        <v>1966</v>
      </c>
      <c r="B71" s="98">
        <v>30.734000000000005</v>
      </c>
      <c r="C71" s="98">
        <v>8.6359999999999992</v>
      </c>
      <c r="D71" s="98"/>
      <c r="E71" s="98"/>
      <c r="F71" s="98">
        <v>225.80599999999995</v>
      </c>
      <c r="G71" s="98"/>
      <c r="H71" s="98">
        <v>332.99399999999991</v>
      </c>
      <c r="I71" s="98"/>
      <c r="J71" s="98"/>
      <c r="K71" s="98"/>
      <c r="L71" s="98"/>
      <c r="M71" s="98">
        <v>266.95399999999995</v>
      </c>
      <c r="N71" s="174"/>
      <c r="P71" s="13"/>
    </row>
    <row r="72" spans="1:16" ht="14.25" x14ac:dyDescent="0.2">
      <c r="A72" s="183">
        <v>1967</v>
      </c>
      <c r="B72" s="98">
        <v>14.224</v>
      </c>
      <c r="C72" s="98">
        <v>3.556</v>
      </c>
      <c r="D72" s="98">
        <v>6.8579999999999997</v>
      </c>
      <c r="E72" s="98">
        <v>170.434</v>
      </c>
      <c r="F72" s="98">
        <v>156.71799999999999</v>
      </c>
      <c r="G72" s="98">
        <v>368.55400000000003</v>
      </c>
      <c r="H72" s="98">
        <v>343.66199999999992</v>
      </c>
      <c r="I72" s="98">
        <v>311.65800000000002</v>
      </c>
      <c r="J72" s="98">
        <v>267.71599999999995</v>
      </c>
      <c r="K72" s="98">
        <v>319.78599999999989</v>
      </c>
      <c r="L72" s="98">
        <v>309.62600000000003</v>
      </c>
      <c r="M72" s="98">
        <v>207.77199999999999</v>
      </c>
      <c r="N72" s="174">
        <f t="shared" si="3"/>
        <v>2480.5639999999994</v>
      </c>
      <c r="O72" s="144">
        <f>RANK(N72,N$5:N$132,0)</f>
        <v>36</v>
      </c>
      <c r="P72" s="13"/>
    </row>
    <row r="73" spans="1:16" x14ac:dyDescent="0.2">
      <c r="A73" s="183">
        <v>1968</v>
      </c>
      <c r="B73" s="98">
        <v>3.0480000000000005</v>
      </c>
      <c r="C73" s="98">
        <v>23.368000000000002</v>
      </c>
      <c r="D73" s="98">
        <v>17.018000000000004</v>
      </c>
      <c r="E73" s="98">
        <v>35.306000000000004</v>
      </c>
      <c r="F73" s="98">
        <v>233.93399999999994</v>
      </c>
      <c r="G73" s="98">
        <v>329.43800000000005</v>
      </c>
      <c r="H73" s="98">
        <v>98.551999999999978</v>
      </c>
      <c r="I73" s="98">
        <v>279.90800000000002</v>
      </c>
      <c r="J73" s="98"/>
      <c r="K73" s="98">
        <v>467.86799999999999</v>
      </c>
      <c r="L73" s="98">
        <v>351.79</v>
      </c>
      <c r="M73" s="98">
        <v>79.247999999999976</v>
      </c>
      <c r="N73" s="174"/>
      <c r="P73" s="13"/>
    </row>
    <row r="74" spans="1:16" ht="14.25" x14ac:dyDescent="0.2">
      <c r="A74" s="183">
        <v>1969</v>
      </c>
      <c r="B74" s="98">
        <v>18.542000000000002</v>
      </c>
      <c r="C74" s="98">
        <v>3.302</v>
      </c>
      <c r="D74" s="98">
        <v>22.352</v>
      </c>
      <c r="E74" s="98">
        <v>175.26</v>
      </c>
      <c r="F74" s="98">
        <v>251.20599999999996</v>
      </c>
      <c r="G74" s="98">
        <v>247.90399999999994</v>
      </c>
      <c r="H74" s="98">
        <v>121.92</v>
      </c>
      <c r="I74" s="98">
        <v>366.26799999999997</v>
      </c>
      <c r="J74" s="98">
        <v>394.97</v>
      </c>
      <c r="K74" s="98">
        <v>145.28799999999998</v>
      </c>
      <c r="L74" s="98">
        <v>195.58</v>
      </c>
      <c r="M74" s="98">
        <v>209.80399999999995</v>
      </c>
      <c r="N74" s="174">
        <f t="shared" si="3"/>
        <v>2152.3959999999997</v>
      </c>
      <c r="O74" s="144">
        <f>RANK(N74,N$5:N$132,0)</f>
        <v>71</v>
      </c>
      <c r="P74" s="13"/>
    </row>
    <row r="75" spans="1:16" x14ac:dyDescent="0.2">
      <c r="A75" s="183">
        <v>1970</v>
      </c>
      <c r="B75" s="98">
        <v>260.09599999999995</v>
      </c>
      <c r="C75" s="98">
        <v>17.526</v>
      </c>
      <c r="D75" s="98">
        <v>27.939999999999998</v>
      </c>
      <c r="E75" s="98">
        <v>349.50400000000002</v>
      </c>
      <c r="F75" s="98">
        <v>422.14799999999997</v>
      </c>
      <c r="G75" s="98">
        <v>213.614</v>
      </c>
      <c r="H75" s="98">
        <v>296.41800000000006</v>
      </c>
      <c r="I75" s="98">
        <v>273.30400000000003</v>
      </c>
      <c r="J75" s="98" t="s">
        <v>60</v>
      </c>
      <c r="K75" s="98">
        <v>257.81000000000006</v>
      </c>
      <c r="L75" s="98">
        <v>211.58200000000005</v>
      </c>
      <c r="M75" s="98">
        <v>253.49200000000002</v>
      </c>
      <c r="N75" s="174"/>
      <c r="P75" s="13"/>
    </row>
    <row r="76" spans="1:16" ht="14.25" x14ac:dyDescent="0.2">
      <c r="A76" s="183">
        <v>1971</v>
      </c>
      <c r="B76" s="98">
        <v>59.436000000000007</v>
      </c>
      <c r="C76" s="98">
        <v>6.6039999999999992</v>
      </c>
      <c r="D76" s="98">
        <v>71.628000000000014</v>
      </c>
      <c r="E76" s="98">
        <v>7.8739999999999997</v>
      </c>
      <c r="F76" s="98">
        <v>86.868000000000009</v>
      </c>
      <c r="G76" s="98">
        <v>353.05999999999995</v>
      </c>
      <c r="H76" s="98">
        <v>307.34000000000003</v>
      </c>
      <c r="I76" s="98">
        <v>358.14000000000004</v>
      </c>
      <c r="J76" s="98">
        <v>200.66</v>
      </c>
      <c r="K76" s="98">
        <v>309.88000000000011</v>
      </c>
      <c r="L76" s="98">
        <v>177.8</v>
      </c>
      <c r="M76" s="98">
        <v>7.62</v>
      </c>
      <c r="N76" s="174">
        <f t="shared" si="3"/>
        <v>1946.91</v>
      </c>
      <c r="O76" s="144">
        <f t="shared" ref="O76:O104" si="5">RANK(N76,N$5:N$132,0)</f>
        <v>86</v>
      </c>
      <c r="P76" s="13"/>
    </row>
    <row r="77" spans="1:16" ht="14.25" x14ac:dyDescent="0.2">
      <c r="A77" s="183">
        <v>1972</v>
      </c>
      <c r="B77" s="98">
        <v>160.02000000000001</v>
      </c>
      <c r="C77" s="98">
        <v>15.239999999999998</v>
      </c>
      <c r="D77" s="98">
        <v>40.64</v>
      </c>
      <c r="E77" s="98">
        <v>160.01999999999998</v>
      </c>
      <c r="F77" s="98">
        <v>193.04</v>
      </c>
      <c r="G77" s="98">
        <v>187.96</v>
      </c>
      <c r="H77" s="98">
        <v>96.519999999999982</v>
      </c>
      <c r="I77" s="98">
        <v>86.360000000000014</v>
      </c>
      <c r="J77" s="98">
        <v>279.40000000000003</v>
      </c>
      <c r="K77" s="98">
        <v>116.84000000000002</v>
      </c>
      <c r="L77" s="98">
        <v>198.11999999999998</v>
      </c>
      <c r="M77" s="98">
        <v>99.060000000000016</v>
      </c>
      <c r="N77" s="174">
        <f t="shared" si="3"/>
        <v>1633.2199999999998</v>
      </c>
      <c r="O77" s="144">
        <f t="shared" si="5"/>
        <v>94</v>
      </c>
      <c r="P77" s="13"/>
    </row>
    <row r="78" spans="1:16" ht="14.25" x14ac:dyDescent="0.2">
      <c r="A78" s="183">
        <v>1973</v>
      </c>
      <c r="B78" s="98">
        <v>15.239999999999998</v>
      </c>
      <c r="C78" s="98">
        <v>7.62</v>
      </c>
      <c r="D78" s="98">
        <v>0</v>
      </c>
      <c r="E78" s="98">
        <v>20.32</v>
      </c>
      <c r="F78" s="98">
        <v>325.12</v>
      </c>
      <c r="G78" s="98">
        <v>304.8</v>
      </c>
      <c r="H78" s="98">
        <v>269.24000000000007</v>
      </c>
      <c r="I78" s="98">
        <v>342.9</v>
      </c>
      <c r="J78" s="98">
        <v>182.87999999999997</v>
      </c>
      <c r="K78" s="98">
        <v>396.23999999999995</v>
      </c>
      <c r="L78" s="98">
        <v>492.76000000000005</v>
      </c>
      <c r="M78" s="98">
        <v>119.37999999999998</v>
      </c>
      <c r="N78" s="174">
        <f t="shared" si="3"/>
        <v>2476.5000000000005</v>
      </c>
      <c r="O78" s="144">
        <f t="shared" si="5"/>
        <v>37</v>
      </c>
      <c r="P78" s="13"/>
    </row>
    <row r="79" spans="1:16" ht="14.25" x14ac:dyDescent="0.2">
      <c r="A79" s="183">
        <v>1974</v>
      </c>
      <c r="B79" s="98">
        <v>7.62</v>
      </c>
      <c r="C79" s="98">
        <v>2.54</v>
      </c>
      <c r="D79" s="98">
        <v>5.08</v>
      </c>
      <c r="E79" s="98">
        <v>50.8</v>
      </c>
      <c r="F79" s="98">
        <v>177.8</v>
      </c>
      <c r="G79" s="98">
        <v>441.96000000000004</v>
      </c>
      <c r="H79" s="98">
        <v>187.95999999999998</v>
      </c>
      <c r="I79" s="98">
        <v>228.60000000000002</v>
      </c>
      <c r="J79" s="98">
        <v>213.35999999999999</v>
      </c>
      <c r="K79" s="98">
        <v>424.18</v>
      </c>
      <c r="L79" s="98">
        <v>269.24000000000007</v>
      </c>
      <c r="M79" s="98">
        <v>83.820000000000022</v>
      </c>
      <c r="N79" s="174">
        <f t="shared" si="3"/>
        <v>2092.96</v>
      </c>
      <c r="O79" s="144">
        <f t="shared" si="5"/>
        <v>73</v>
      </c>
      <c r="P79" s="13"/>
    </row>
    <row r="80" spans="1:16" ht="14.25" x14ac:dyDescent="0.2">
      <c r="A80" s="183">
        <v>1975</v>
      </c>
      <c r="B80" s="98">
        <v>7.62</v>
      </c>
      <c r="C80" s="98">
        <v>0</v>
      </c>
      <c r="D80" s="98">
        <v>38.1</v>
      </c>
      <c r="E80" s="98">
        <v>33.019999999999996</v>
      </c>
      <c r="F80" s="98">
        <v>363.22</v>
      </c>
      <c r="G80" s="98">
        <v>256.53999999999996</v>
      </c>
      <c r="H80" s="98">
        <v>381.00000000000006</v>
      </c>
      <c r="I80" s="98">
        <v>398.78000000000009</v>
      </c>
      <c r="J80" s="98">
        <v>185.42000000000004</v>
      </c>
      <c r="K80" s="98">
        <v>591.82000000000005</v>
      </c>
      <c r="L80" s="98">
        <v>271.78000000000003</v>
      </c>
      <c r="M80" s="98">
        <v>218.43999999999997</v>
      </c>
      <c r="N80" s="174">
        <f t="shared" si="3"/>
        <v>2745.7400000000007</v>
      </c>
      <c r="O80" s="144">
        <f t="shared" si="5"/>
        <v>16</v>
      </c>
      <c r="P80" s="13"/>
    </row>
    <row r="81" spans="1:16" ht="14.25" x14ac:dyDescent="0.2">
      <c r="A81" s="183">
        <v>1976</v>
      </c>
      <c r="B81" s="98">
        <v>30.479999999999997</v>
      </c>
      <c r="C81" s="98">
        <v>5.08</v>
      </c>
      <c r="D81" s="98">
        <v>7.62</v>
      </c>
      <c r="E81" s="98">
        <v>50.8</v>
      </c>
      <c r="F81" s="98">
        <v>157.47999999999999</v>
      </c>
      <c r="G81" s="98">
        <v>182.88</v>
      </c>
      <c r="H81" s="98">
        <v>81.280000000000015</v>
      </c>
      <c r="I81" s="98">
        <v>248.92</v>
      </c>
      <c r="J81" s="98">
        <v>259.08000000000004</v>
      </c>
      <c r="K81" s="98">
        <v>165.10000000000002</v>
      </c>
      <c r="L81" s="98">
        <v>198.11999999999998</v>
      </c>
      <c r="M81" s="98">
        <v>17.779999999999998</v>
      </c>
      <c r="N81" s="174">
        <f t="shared" si="3"/>
        <v>1404.62</v>
      </c>
      <c r="O81" s="144">
        <f t="shared" si="5"/>
        <v>97</v>
      </c>
      <c r="P81" s="13"/>
    </row>
    <row r="82" spans="1:16" ht="14.25" x14ac:dyDescent="0.2">
      <c r="A82" s="183">
        <v>1977</v>
      </c>
      <c r="B82" s="98">
        <v>15.239999999999998</v>
      </c>
      <c r="C82" s="98">
        <v>5.08</v>
      </c>
      <c r="D82" s="98">
        <v>0</v>
      </c>
      <c r="E82" s="98">
        <v>17.779999999999998</v>
      </c>
      <c r="F82" s="98">
        <v>223.51999999999998</v>
      </c>
      <c r="G82" s="98">
        <v>139.69999999999999</v>
      </c>
      <c r="H82" s="98">
        <v>96.52000000000001</v>
      </c>
      <c r="I82" s="98">
        <v>355.6</v>
      </c>
      <c r="J82" s="98">
        <v>193.04000000000005</v>
      </c>
      <c r="K82" s="98">
        <v>383.54</v>
      </c>
      <c r="L82" s="98">
        <v>226.05999999999995</v>
      </c>
      <c r="M82" s="98">
        <v>116.84</v>
      </c>
      <c r="N82" s="174">
        <f t="shared" si="3"/>
        <v>1772.9199999999998</v>
      </c>
      <c r="O82" s="144">
        <f t="shared" si="5"/>
        <v>91</v>
      </c>
      <c r="P82" s="13"/>
    </row>
    <row r="83" spans="1:16" ht="14.25" x14ac:dyDescent="0.2">
      <c r="A83" s="183">
        <v>1978</v>
      </c>
      <c r="B83" s="98">
        <v>15.239999999999998</v>
      </c>
      <c r="C83" s="98">
        <v>12.7</v>
      </c>
      <c r="D83" s="98">
        <v>22.86</v>
      </c>
      <c r="E83" s="98">
        <v>309.88</v>
      </c>
      <c r="F83" s="98">
        <v>190.50000000000003</v>
      </c>
      <c r="G83" s="98">
        <v>337.82</v>
      </c>
      <c r="H83" s="98">
        <v>147.32000000000002</v>
      </c>
      <c r="I83" s="98">
        <v>368.29999999999995</v>
      </c>
      <c r="J83" s="98">
        <v>284.48</v>
      </c>
      <c r="K83" s="98">
        <v>198.12</v>
      </c>
      <c r="L83" s="98">
        <v>480.06</v>
      </c>
      <c r="M83" s="98">
        <v>17.78</v>
      </c>
      <c r="N83" s="174">
        <f t="shared" si="3"/>
        <v>2385.06</v>
      </c>
      <c r="O83" s="144">
        <f t="shared" si="5"/>
        <v>47</v>
      </c>
      <c r="P83" s="13"/>
    </row>
    <row r="84" spans="1:16" ht="14.25" x14ac:dyDescent="0.2">
      <c r="A84" s="183">
        <v>1979</v>
      </c>
      <c r="B84" s="98">
        <v>2.54</v>
      </c>
      <c r="C84" s="98">
        <v>5.08</v>
      </c>
      <c r="D84" s="98">
        <v>2.54</v>
      </c>
      <c r="E84" s="98">
        <v>416.56</v>
      </c>
      <c r="F84" s="98">
        <v>180.34000000000003</v>
      </c>
      <c r="G84" s="98">
        <v>259.08000000000004</v>
      </c>
      <c r="H84" s="98">
        <v>256.53999999999996</v>
      </c>
      <c r="I84" s="98">
        <v>403.85999999999996</v>
      </c>
      <c r="J84" s="98">
        <v>152.4</v>
      </c>
      <c r="K84" s="98">
        <v>365.76</v>
      </c>
      <c r="L84" s="98">
        <v>274.32000000000005</v>
      </c>
      <c r="M84" s="98">
        <v>157.48000000000002</v>
      </c>
      <c r="N84" s="174">
        <f t="shared" si="3"/>
        <v>2476.5</v>
      </c>
      <c r="O84" s="144">
        <f t="shared" si="5"/>
        <v>38</v>
      </c>
      <c r="P84" s="13"/>
    </row>
    <row r="85" spans="1:16" ht="14.25" x14ac:dyDescent="0.2">
      <c r="A85" s="183">
        <v>1980</v>
      </c>
      <c r="B85" s="98">
        <v>83.820000000000022</v>
      </c>
      <c r="C85" s="98">
        <v>40.64</v>
      </c>
      <c r="D85" s="98">
        <v>7.62</v>
      </c>
      <c r="E85" s="98">
        <v>35.56</v>
      </c>
      <c r="F85" s="98">
        <v>287.02</v>
      </c>
      <c r="G85" s="98">
        <v>279.40000000000003</v>
      </c>
      <c r="H85" s="98">
        <v>190.5</v>
      </c>
      <c r="I85" s="98">
        <v>218.44000000000003</v>
      </c>
      <c r="J85" s="98">
        <v>281.94000000000005</v>
      </c>
      <c r="K85" s="98">
        <v>335.28000000000003</v>
      </c>
      <c r="L85" s="98">
        <v>330.2</v>
      </c>
      <c r="M85" s="98">
        <v>66.040000000000006</v>
      </c>
      <c r="N85" s="174">
        <f t="shared" si="3"/>
        <v>2156.46</v>
      </c>
      <c r="O85" s="144">
        <f t="shared" si="5"/>
        <v>70</v>
      </c>
      <c r="P85" s="13"/>
    </row>
    <row r="86" spans="1:16" ht="14.25" x14ac:dyDescent="0.2">
      <c r="A86" s="183">
        <v>1981</v>
      </c>
      <c r="B86" s="98">
        <v>48.259999999999991</v>
      </c>
      <c r="C86" s="98">
        <v>12.7</v>
      </c>
      <c r="D86" s="98">
        <v>53.34</v>
      </c>
      <c r="E86" s="98">
        <v>228.6</v>
      </c>
      <c r="F86" s="98">
        <v>154.94000000000003</v>
      </c>
      <c r="G86" s="98">
        <v>340.36</v>
      </c>
      <c r="H86" s="98">
        <v>414.02000000000004</v>
      </c>
      <c r="I86" s="98">
        <v>271.77999999999997</v>
      </c>
      <c r="J86" s="98">
        <v>177.8</v>
      </c>
      <c r="K86" s="98">
        <v>241.29999999999995</v>
      </c>
      <c r="L86" s="98">
        <v>342.90000000000009</v>
      </c>
      <c r="M86" s="98">
        <v>312.42000000000007</v>
      </c>
      <c r="N86" s="174">
        <f t="shared" si="3"/>
        <v>2598.42</v>
      </c>
      <c r="O86" s="144">
        <f t="shared" si="5"/>
        <v>23</v>
      </c>
      <c r="P86" s="13"/>
    </row>
    <row r="87" spans="1:16" ht="14.25" x14ac:dyDescent="0.2">
      <c r="A87" s="183">
        <v>1982</v>
      </c>
      <c r="B87" s="98">
        <v>88.9</v>
      </c>
      <c r="C87" s="98">
        <v>2.54</v>
      </c>
      <c r="D87" s="98">
        <v>2.54</v>
      </c>
      <c r="E87" s="98">
        <v>144.78</v>
      </c>
      <c r="F87" s="98">
        <v>259.08000000000004</v>
      </c>
      <c r="G87" s="98">
        <v>264.16000000000003</v>
      </c>
      <c r="H87" s="98">
        <v>215.9</v>
      </c>
      <c r="I87" s="98">
        <v>78.740000000000009</v>
      </c>
      <c r="J87" s="98">
        <v>127.00000000000003</v>
      </c>
      <c r="K87" s="98">
        <v>304.79999999999995</v>
      </c>
      <c r="L87" s="98">
        <v>154.94</v>
      </c>
      <c r="M87" s="98">
        <v>12.7</v>
      </c>
      <c r="N87" s="174">
        <f t="shared" si="3"/>
        <v>1656.08</v>
      </c>
      <c r="O87" s="144">
        <f t="shared" si="5"/>
        <v>93</v>
      </c>
      <c r="P87" s="13"/>
    </row>
    <row r="88" spans="1:16" ht="14.25" x14ac:dyDescent="0.2">
      <c r="A88" s="183">
        <v>1983</v>
      </c>
      <c r="B88" s="98">
        <v>2.54</v>
      </c>
      <c r="C88" s="98">
        <v>0</v>
      </c>
      <c r="D88" s="98">
        <v>22.86</v>
      </c>
      <c r="E88" s="98">
        <v>81.28</v>
      </c>
      <c r="F88" s="98">
        <v>200.66</v>
      </c>
      <c r="G88" s="98">
        <v>223.51999999999995</v>
      </c>
      <c r="H88" s="98">
        <v>86.36</v>
      </c>
      <c r="I88" s="98">
        <v>231.14</v>
      </c>
      <c r="J88" s="98">
        <v>439.41999999999996</v>
      </c>
      <c r="K88" s="98">
        <v>406.4</v>
      </c>
      <c r="L88" s="98">
        <v>370.83999999999992</v>
      </c>
      <c r="M88" s="98">
        <v>261.62</v>
      </c>
      <c r="N88" s="174">
        <f t="shared" si="3"/>
        <v>2326.6399999999994</v>
      </c>
      <c r="O88" s="144">
        <f t="shared" si="5"/>
        <v>51</v>
      </c>
      <c r="P88" s="13"/>
    </row>
    <row r="89" spans="1:16" ht="14.25" x14ac:dyDescent="0.2">
      <c r="A89" s="183">
        <v>1984</v>
      </c>
      <c r="B89" s="98">
        <v>20.32</v>
      </c>
      <c r="C89" s="98">
        <v>0</v>
      </c>
      <c r="D89" s="98">
        <v>0</v>
      </c>
      <c r="E89" s="98">
        <v>20.32</v>
      </c>
      <c r="F89" s="98">
        <v>254</v>
      </c>
      <c r="G89" s="98">
        <v>360.68</v>
      </c>
      <c r="H89" s="98">
        <v>248.92</v>
      </c>
      <c r="I89" s="98">
        <v>368.30000000000007</v>
      </c>
      <c r="J89" s="98">
        <v>248.92</v>
      </c>
      <c r="K89" s="98">
        <v>327.65999999999997</v>
      </c>
      <c r="L89" s="98">
        <v>320.04000000000008</v>
      </c>
      <c r="M89" s="98">
        <v>35.559999999999995</v>
      </c>
      <c r="N89" s="174">
        <f t="shared" si="3"/>
        <v>2204.7199999999998</v>
      </c>
      <c r="O89" s="144">
        <f t="shared" si="5"/>
        <v>66</v>
      </c>
      <c r="P89" s="13"/>
    </row>
    <row r="90" spans="1:16" ht="14.25" x14ac:dyDescent="0.2">
      <c r="A90" s="183">
        <v>1985</v>
      </c>
      <c r="B90" s="98">
        <v>40.64</v>
      </c>
      <c r="C90" s="98">
        <v>10.16</v>
      </c>
      <c r="D90" s="98">
        <v>25.4</v>
      </c>
      <c r="E90" s="98">
        <v>27.94</v>
      </c>
      <c r="F90" s="98">
        <v>284.48000000000008</v>
      </c>
      <c r="G90" s="98">
        <v>297.18000000000006</v>
      </c>
      <c r="H90" s="98">
        <v>190.5</v>
      </c>
      <c r="I90" s="98">
        <v>256.53999999999996</v>
      </c>
      <c r="J90" s="98">
        <v>375.92000000000007</v>
      </c>
      <c r="K90" s="98">
        <v>322.58000000000004</v>
      </c>
      <c r="L90" s="98">
        <v>228.60000000000002</v>
      </c>
      <c r="M90" s="98">
        <v>269.24000000000007</v>
      </c>
      <c r="N90" s="174">
        <f t="shared" si="3"/>
        <v>2329.1800000000003</v>
      </c>
      <c r="O90" s="144">
        <f t="shared" si="5"/>
        <v>50</v>
      </c>
      <c r="P90" s="13"/>
    </row>
    <row r="91" spans="1:16" ht="14.25" x14ac:dyDescent="0.2">
      <c r="A91" s="183">
        <v>1986</v>
      </c>
      <c r="B91" s="98">
        <v>7.62</v>
      </c>
      <c r="C91" s="98">
        <v>2.54</v>
      </c>
      <c r="D91" s="98">
        <v>2.54</v>
      </c>
      <c r="E91" s="98">
        <v>218.44000000000003</v>
      </c>
      <c r="F91" s="98">
        <v>119.38000000000001</v>
      </c>
      <c r="G91" s="98">
        <v>340.36</v>
      </c>
      <c r="H91" s="98">
        <v>106.68000000000002</v>
      </c>
      <c r="I91" s="98">
        <v>193.04000000000002</v>
      </c>
      <c r="J91" s="98">
        <v>322.58000000000004</v>
      </c>
      <c r="K91" s="98">
        <v>419.1</v>
      </c>
      <c r="L91" s="98">
        <v>210.81999999999996</v>
      </c>
      <c r="M91" s="98">
        <v>45.72</v>
      </c>
      <c r="N91" s="174">
        <f t="shared" si="3"/>
        <v>1988.8200000000002</v>
      </c>
      <c r="O91" s="144">
        <f t="shared" si="5"/>
        <v>82</v>
      </c>
      <c r="P91" s="13"/>
    </row>
    <row r="92" spans="1:16" ht="14.25" x14ac:dyDescent="0.2">
      <c r="A92" s="183">
        <v>1987</v>
      </c>
      <c r="B92" s="98">
        <v>12.7</v>
      </c>
      <c r="C92" s="98">
        <v>10.16</v>
      </c>
      <c r="D92" s="98">
        <v>2.54</v>
      </c>
      <c r="E92" s="98">
        <v>403.86000000000007</v>
      </c>
      <c r="F92" s="98">
        <v>251.45999999999998</v>
      </c>
      <c r="G92" s="98">
        <v>241.29999999999998</v>
      </c>
      <c r="H92" s="98">
        <v>414.0200000000001</v>
      </c>
      <c r="I92" s="98">
        <v>231.14000000000001</v>
      </c>
      <c r="J92" s="98">
        <v>264.16000000000003</v>
      </c>
      <c r="K92" s="98">
        <v>452.12</v>
      </c>
      <c r="L92" s="98">
        <v>322.5800000000001</v>
      </c>
      <c r="M92" s="98">
        <v>139.69999999999999</v>
      </c>
      <c r="N92" s="174">
        <f t="shared" si="3"/>
        <v>2745.74</v>
      </c>
      <c r="O92" s="144">
        <f t="shared" si="5"/>
        <v>17</v>
      </c>
      <c r="P92" s="13"/>
    </row>
    <row r="93" spans="1:16" ht="14.25" x14ac:dyDescent="0.2">
      <c r="A93" s="183">
        <v>1988</v>
      </c>
      <c r="B93" s="98">
        <v>0</v>
      </c>
      <c r="C93" s="98">
        <v>10.16</v>
      </c>
      <c r="D93" s="98">
        <v>10.16</v>
      </c>
      <c r="E93" s="98">
        <v>10.16</v>
      </c>
      <c r="F93" s="98">
        <v>200.66</v>
      </c>
      <c r="G93" s="98">
        <v>195.58</v>
      </c>
      <c r="H93" s="98">
        <v>434.34</v>
      </c>
      <c r="I93" s="98">
        <v>287.02000000000004</v>
      </c>
      <c r="J93" s="98">
        <v>327.65999999999997</v>
      </c>
      <c r="K93" s="98">
        <v>434.34000000000003</v>
      </c>
      <c r="L93" s="98">
        <v>325.12</v>
      </c>
      <c r="M93" s="98">
        <v>104.14</v>
      </c>
      <c r="N93" s="174">
        <f t="shared" si="3"/>
        <v>2339.3399999999997</v>
      </c>
      <c r="O93" s="144">
        <f t="shared" si="5"/>
        <v>49</v>
      </c>
      <c r="P93" s="13"/>
    </row>
    <row r="94" spans="1:16" ht="14.25" x14ac:dyDescent="0.2">
      <c r="A94" s="183">
        <v>1989</v>
      </c>
      <c r="B94" s="98">
        <v>20.319999999999997</v>
      </c>
      <c r="C94" s="98">
        <v>27.939999999999998</v>
      </c>
      <c r="D94" s="98">
        <v>2.54</v>
      </c>
      <c r="E94" s="98">
        <v>2.54</v>
      </c>
      <c r="F94" s="98">
        <v>83.82</v>
      </c>
      <c r="G94" s="98">
        <v>218.43999999999997</v>
      </c>
      <c r="H94" s="98">
        <v>304.8</v>
      </c>
      <c r="I94" s="98">
        <v>345.44000000000011</v>
      </c>
      <c r="J94" s="98">
        <v>167.64000000000001</v>
      </c>
      <c r="K94" s="98">
        <v>416.56000000000017</v>
      </c>
      <c r="L94" s="98">
        <v>312.42</v>
      </c>
      <c r="M94" s="98">
        <v>132.07999999999998</v>
      </c>
      <c r="N94" s="174">
        <f t="shared" si="3"/>
        <v>2034.5400000000002</v>
      </c>
      <c r="O94" s="144">
        <f t="shared" si="5"/>
        <v>77</v>
      </c>
      <c r="P94" s="13"/>
    </row>
    <row r="95" spans="1:16" ht="14.25" x14ac:dyDescent="0.2">
      <c r="A95" s="183">
        <v>1990</v>
      </c>
      <c r="B95" s="98">
        <v>76.200000000000017</v>
      </c>
      <c r="C95" s="98">
        <v>0</v>
      </c>
      <c r="D95" s="98">
        <v>17.78</v>
      </c>
      <c r="E95" s="98">
        <v>7.62</v>
      </c>
      <c r="F95" s="98">
        <v>226.05999999999997</v>
      </c>
      <c r="G95" s="98">
        <v>134.62</v>
      </c>
      <c r="H95" s="98">
        <v>220.98</v>
      </c>
      <c r="I95" s="98">
        <v>332.74000000000012</v>
      </c>
      <c r="J95" s="98">
        <v>340.36000000000007</v>
      </c>
      <c r="K95" s="98">
        <v>365.76000000000005</v>
      </c>
      <c r="L95" s="98">
        <v>215.90000000000003</v>
      </c>
      <c r="M95" s="98">
        <v>226.06</v>
      </c>
      <c r="N95" s="174">
        <f t="shared" si="3"/>
        <v>2164.0800000000004</v>
      </c>
      <c r="O95" s="144">
        <f t="shared" si="5"/>
        <v>69</v>
      </c>
      <c r="P95" s="13"/>
    </row>
    <row r="96" spans="1:16" ht="14.25" x14ac:dyDescent="0.2">
      <c r="A96" s="183">
        <v>1991</v>
      </c>
      <c r="B96" s="98">
        <v>27.939999999999998</v>
      </c>
      <c r="C96" s="98">
        <v>12.7</v>
      </c>
      <c r="D96" s="98">
        <v>27.939999999999998</v>
      </c>
      <c r="E96" s="98">
        <v>114.30000000000001</v>
      </c>
      <c r="F96" s="98">
        <v>281.94000000000005</v>
      </c>
      <c r="G96" s="98">
        <v>175.26000000000002</v>
      </c>
      <c r="H96" s="98">
        <v>180.33999999999997</v>
      </c>
      <c r="I96" s="98">
        <v>266.7</v>
      </c>
      <c r="J96" s="98">
        <v>289.55999999999995</v>
      </c>
      <c r="K96" s="98">
        <v>304.79999999999995</v>
      </c>
      <c r="L96" s="98">
        <v>304.80000000000007</v>
      </c>
      <c r="M96" s="98">
        <v>40.639999999999993</v>
      </c>
      <c r="N96" s="174">
        <f t="shared" si="3"/>
        <v>2026.9200000000003</v>
      </c>
      <c r="O96" s="144">
        <f t="shared" si="5"/>
        <v>78</v>
      </c>
      <c r="P96" s="13"/>
    </row>
    <row r="97" spans="1:16" ht="14.25" x14ac:dyDescent="0.2">
      <c r="A97" s="183">
        <v>1992</v>
      </c>
      <c r="B97" s="98">
        <v>7.62</v>
      </c>
      <c r="C97" s="98">
        <v>0</v>
      </c>
      <c r="D97" s="98">
        <v>2.54</v>
      </c>
      <c r="E97" s="98">
        <v>149.86000000000001</v>
      </c>
      <c r="F97" s="98">
        <v>274.32</v>
      </c>
      <c r="G97" s="98">
        <v>309.88</v>
      </c>
      <c r="H97" s="98">
        <v>238.76000000000002</v>
      </c>
      <c r="I97" s="98">
        <v>312.42000000000007</v>
      </c>
      <c r="J97" s="98">
        <v>213.36000000000004</v>
      </c>
      <c r="K97" s="98">
        <v>218.43999999999997</v>
      </c>
      <c r="L97" s="98">
        <v>177.8</v>
      </c>
      <c r="M97" s="98">
        <v>58.419999999999995</v>
      </c>
      <c r="N97" s="174">
        <f t="shared" si="3"/>
        <v>1963.4200000000003</v>
      </c>
      <c r="O97" s="144">
        <f t="shared" si="5"/>
        <v>83</v>
      </c>
      <c r="P97" s="13"/>
    </row>
    <row r="98" spans="1:16" ht="14.25" x14ac:dyDescent="0.2">
      <c r="A98" s="183">
        <v>1993</v>
      </c>
      <c r="B98" s="98">
        <v>43.179999999999993</v>
      </c>
      <c r="C98" s="98">
        <v>0</v>
      </c>
      <c r="D98" s="98">
        <v>76.2</v>
      </c>
      <c r="E98" s="98">
        <v>104.14000000000001</v>
      </c>
      <c r="F98" s="98">
        <v>218.44000000000003</v>
      </c>
      <c r="G98" s="98">
        <v>523.24</v>
      </c>
      <c r="H98" s="98">
        <v>162.56</v>
      </c>
      <c r="I98" s="98">
        <v>142.24</v>
      </c>
      <c r="J98" s="98">
        <v>386.07999999999993</v>
      </c>
      <c r="K98" s="98">
        <v>281.94</v>
      </c>
      <c r="L98" s="98">
        <v>317.50000000000006</v>
      </c>
      <c r="M98" s="98">
        <v>68.580000000000013</v>
      </c>
      <c r="N98" s="174">
        <f t="shared" si="3"/>
        <v>2324.1</v>
      </c>
      <c r="O98" s="144">
        <f t="shared" si="5"/>
        <v>52</v>
      </c>
      <c r="P98" s="13"/>
    </row>
    <row r="99" spans="1:16" ht="14.25" x14ac:dyDescent="0.2">
      <c r="A99" s="183">
        <v>1994</v>
      </c>
      <c r="B99" s="98">
        <v>22.86</v>
      </c>
      <c r="C99" s="98">
        <v>7.62</v>
      </c>
      <c r="D99" s="98">
        <v>30.48</v>
      </c>
      <c r="E99" s="98">
        <v>0</v>
      </c>
      <c r="F99" s="98">
        <v>299.71999999999997</v>
      </c>
      <c r="G99" s="98">
        <v>271.77999999999997</v>
      </c>
      <c r="H99" s="98">
        <v>157.48000000000002</v>
      </c>
      <c r="I99" s="98">
        <v>177.8</v>
      </c>
      <c r="J99" s="98">
        <v>297.18000000000006</v>
      </c>
      <c r="K99" s="98">
        <v>335.28</v>
      </c>
      <c r="L99" s="98">
        <v>259.08000000000004</v>
      </c>
      <c r="M99" s="98">
        <v>17.78</v>
      </c>
      <c r="N99" s="174">
        <f t="shared" si="3"/>
        <v>1877.0600000000002</v>
      </c>
      <c r="O99" s="144">
        <f t="shared" si="5"/>
        <v>90</v>
      </c>
      <c r="P99" s="13"/>
    </row>
    <row r="100" spans="1:16" ht="14.25" x14ac:dyDescent="0.2">
      <c r="A100" s="183">
        <v>1995</v>
      </c>
      <c r="B100" s="98">
        <v>25.4</v>
      </c>
      <c r="C100" s="98">
        <v>2.54</v>
      </c>
      <c r="D100" s="98">
        <v>58.42</v>
      </c>
      <c r="E100" s="98">
        <v>76.199999999999989</v>
      </c>
      <c r="F100" s="98">
        <v>154.94000000000003</v>
      </c>
      <c r="G100" s="98">
        <v>223.51999999999998</v>
      </c>
      <c r="H100" s="98">
        <v>264.15999999999997</v>
      </c>
      <c r="I100" s="98">
        <v>302.26</v>
      </c>
      <c r="J100" s="98">
        <v>251.45999999999998</v>
      </c>
      <c r="K100" s="98">
        <v>342.9</v>
      </c>
      <c r="L100" s="98">
        <v>340.36</v>
      </c>
      <c r="M100" s="98">
        <v>170.18</v>
      </c>
      <c r="N100" s="174">
        <f t="shared" si="3"/>
        <v>2212.34</v>
      </c>
      <c r="O100" s="144">
        <f t="shared" si="5"/>
        <v>64</v>
      </c>
      <c r="P100" s="13"/>
    </row>
    <row r="101" spans="1:16" ht="14.25" x14ac:dyDescent="0.2">
      <c r="A101" s="183">
        <v>1996</v>
      </c>
      <c r="B101" s="98">
        <v>182.88</v>
      </c>
      <c r="C101" s="98">
        <v>27.939999999999998</v>
      </c>
      <c r="D101" s="98">
        <v>43.18</v>
      </c>
      <c r="E101" s="98">
        <v>101.60000000000001</v>
      </c>
      <c r="F101" s="98">
        <v>180.33999999999997</v>
      </c>
      <c r="G101" s="98">
        <v>365.75999999999993</v>
      </c>
      <c r="H101" s="98">
        <v>104.14000000000001</v>
      </c>
      <c r="I101" s="98">
        <v>304.79999999999995</v>
      </c>
      <c r="J101" s="98">
        <v>337.82000000000011</v>
      </c>
      <c r="K101" s="98">
        <v>287.02000000000004</v>
      </c>
      <c r="L101" s="98">
        <v>248.92000000000002</v>
      </c>
      <c r="M101" s="98">
        <v>91.44</v>
      </c>
      <c r="N101" s="174">
        <f t="shared" si="3"/>
        <v>2275.84</v>
      </c>
      <c r="O101" s="144">
        <f t="shared" si="5"/>
        <v>56</v>
      </c>
      <c r="P101" s="13"/>
    </row>
    <row r="102" spans="1:16" ht="14.25" x14ac:dyDescent="0.2">
      <c r="A102" s="183">
        <v>1997</v>
      </c>
      <c r="B102" s="98">
        <v>2.54</v>
      </c>
      <c r="C102" s="98">
        <v>7.62</v>
      </c>
      <c r="D102" s="98">
        <v>0</v>
      </c>
      <c r="E102" s="98">
        <v>81.28</v>
      </c>
      <c r="F102" s="98">
        <v>187.96</v>
      </c>
      <c r="G102" s="98">
        <v>251.46</v>
      </c>
      <c r="H102" s="98">
        <v>121.92</v>
      </c>
      <c r="I102" s="98">
        <v>111.76000000000002</v>
      </c>
      <c r="J102" s="98">
        <v>220.98</v>
      </c>
      <c r="K102" s="98">
        <v>226.05999999999995</v>
      </c>
      <c r="L102" s="98">
        <v>93.98</v>
      </c>
      <c r="M102" s="98">
        <v>10.16</v>
      </c>
      <c r="N102" s="174">
        <f t="shared" si="3"/>
        <v>1315.72</v>
      </c>
      <c r="O102" s="144">
        <f t="shared" si="5"/>
        <v>98</v>
      </c>
      <c r="P102" s="13"/>
    </row>
    <row r="103" spans="1:16" ht="14.25" x14ac:dyDescent="0.2">
      <c r="A103" s="183">
        <v>1998</v>
      </c>
      <c r="B103" s="98">
        <v>7.62</v>
      </c>
      <c r="C103" s="98">
        <v>2.54</v>
      </c>
      <c r="D103" s="98">
        <v>2.54</v>
      </c>
      <c r="E103" s="98">
        <v>78.739999999999995</v>
      </c>
      <c r="F103" s="98">
        <v>284.47999999999996</v>
      </c>
      <c r="G103" s="98">
        <v>279.39999999999998</v>
      </c>
      <c r="H103" s="98">
        <v>198.12</v>
      </c>
      <c r="I103" s="98">
        <v>406.40000000000003</v>
      </c>
      <c r="J103" s="98">
        <v>312.42000000000007</v>
      </c>
      <c r="K103" s="98">
        <v>177.8</v>
      </c>
      <c r="L103" s="98">
        <v>175.26000000000008</v>
      </c>
      <c r="M103" s="98">
        <v>248.92000000000004</v>
      </c>
      <c r="N103" s="174">
        <f t="shared" si="3"/>
        <v>2174.2399999999998</v>
      </c>
      <c r="O103" s="144">
        <f t="shared" si="5"/>
        <v>68</v>
      </c>
      <c r="P103" s="13"/>
    </row>
    <row r="104" spans="1:16" ht="14.25" x14ac:dyDescent="0.2">
      <c r="A104" s="183">
        <v>1999</v>
      </c>
      <c r="B104" s="98">
        <v>40.64</v>
      </c>
      <c r="C104" s="98">
        <v>45.720000000000006</v>
      </c>
      <c r="D104" s="98">
        <v>30.48</v>
      </c>
      <c r="E104" s="98">
        <v>53.339999999999996</v>
      </c>
      <c r="F104" s="98">
        <v>360.68000000000012</v>
      </c>
      <c r="G104" s="98">
        <v>350.52</v>
      </c>
      <c r="H104" s="98">
        <v>370.84</v>
      </c>
      <c r="I104" s="98">
        <v>342.90000000000009</v>
      </c>
      <c r="J104" s="98">
        <v>320.03999999999996</v>
      </c>
      <c r="K104" s="98">
        <v>375.92</v>
      </c>
      <c r="L104" s="98">
        <v>622.30000000000018</v>
      </c>
      <c r="M104" s="98">
        <v>624.84000000000026</v>
      </c>
      <c r="N104" s="174">
        <f t="shared" si="3"/>
        <v>3538.2200000000003</v>
      </c>
      <c r="O104" s="144">
        <f t="shared" si="5"/>
        <v>3</v>
      </c>
      <c r="P104" s="13"/>
    </row>
    <row r="105" spans="1:16" x14ac:dyDescent="0.2">
      <c r="A105" s="183">
        <v>2000</v>
      </c>
      <c r="B105" s="98">
        <v>81.28</v>
      </c>
      <c r="C105" s="98">
        <v>12.7</v>
      </c>
      <c r="D105" s="98">
        <v>5.08</v>
      </c>
      <c r="E105" s="98">
        <v>76.2</v>
      </c>
      <c r="F105" s="98">
        <v>73.66</v>
      </c>
      <c r="G105" s="98">
        <v>350.52</v>
      </c>
      <c r="H105" s="98" t="s">
        <v>60</v>
      </c>
      <c r="I105" s="98" t="s">
        <v>60</v>
      </c>
      <c r="J105" s="98" t="s">
        <v>60</v>
      </c>
      <c r="K105" s="98" t="s">
        <v>60</v>
      </c>
      <c r="L105" s="98" t="s">
        <v>60</v>
      </c>
      <c r="M105" s="98" t="s">
        <v>60</v>
      </c>
      <c r="N105" s="174"/>
      <c r="P105" s="13"/>
    </row>
    <row r="106" spans="1:16" x14ac:dyDescent="0.2">
      <c r="A106" s="183">
        <v>2001</v>
      </c>
      <c r="B106" s="98" t="s">
        <v>60</v>
      </c>
      <c r="C106" s="98" t="s">
        <v>60</v>
      </c>
      <c r="D106" s="98" t="s">
        <v>60</v>
      </c>
      <c r="E106" s="98" t="s">
        <v>60</v>
      </c>
      <c r="F106" s="98" t="s">
        <v>60</v>
      </c>
      <c r="G106" s="98" t="s">
        <v>60</v>
      </c>
      <c r="H106" s="98" t="s">
        <v>60</v>
      </c>
      <c r="I106" s="98" t="s">
        <v>60</v>
      </c>
      <c r="J106" s="98" t="s">
        <v>60</v>
      </c>
      <c r="K106" s="98" t="s">
        <v>60</v>
      </c>
      <c r="L106" s="98" t="s">
        <v>60</v>
      </c>
      <c r="M106" s="98" t="s">
        <v>60</v>
      </c>
      <c r="N106" s="174"/>
    </row>
    <row r="107" spans="1:16" x14ac:dyDescent="0.2">
      <c r="A107" s="183">
        <v>2002</v>
      </c>
      <c r="B107" s="98" t="s">
        <v>60</v>
      </c>
      <c r="C107" s="98" t="s">
        <v>60</v>
      </c>
      <c r="D107" s="98" t="s">
        <v>60</v>
      </c>
      <c r="E107" s="98" t="s">
        <v>60</v>
      </c>
      <c r="F107" s="98" t="s">
        <v>60</v>
      </c>
      <c r="G107" s="98" t="s">
        <v>60</v>
      </c>
      <c r="H107" s="98" t="s">
        <v>60</v>
      </c>
      <c r="I107" s="98" t="s">
        <v>60</v>
      </c>
      <c r="J107" s="98" t="s">
        <v>60</v>
      </c>
      <c r="K107" s="98" t="s">
        <v>60</v>
      </c>
      <c r="L107" s="98" t="s">
        <v>60</v>
      </c>
      <c r="M107" s="98" t="s">
        <v>60</v>
      </c>
      <c r="N107" s="174"/>
    </row>
    <row r="108" spans="1:16" ht="14.25" x14ac:dyDescent="0.2">
      <c r="A108" s="183">
        <v>2003</v>
      </c>
      <c r="B108" s="98">
        <v>2.54</v>
      </c>
      <c r="C108" s="98">
        <v>10.16</v>
      </c>
      <c r="D108" s="98">
        <v>10.16</v>
      </c>
      <c r="E108" s="98">
        <v>175.26</v>
      </c>
      <c r="F108" s="98">
        <v>251.46</v>
      </c>
      <c r="G108" s="98">
        <v>220.97999999999996</v>
      </c>
      <c r="H108" s="98">
        <v>200.65999999999997</v>
      </c>
      <c r="I108" s="98">
        <v>251.46000000000004</v>
      </c>
      <c r="J108" s="98">
        <v>393.70000000000005</v>
      </c>
      <c r="K108" s="98">
        <v>302.26000000000005</v>
      </c>
      <c r="L108" s="98">
        <v>416.56000000000006</v>
      </c>
      <c r="M108" s="98">
        <v>350.52000000000015</v>
      </c>
      <c r="N108" s="174">
        <f t="shared" si="3"/>
        <v>2585.7199999999998</v>
      </c>
      <c r="O108" s="144">
        <f t="shared" ref="O108:O115" si="6">RANK(N108,N$5:N$132,0)</f>
        <v>25</v>
      </c>
    </row>
    <row r="109" spans="1:16" ht="14.25" x14ac:dyDescent="0.2">
      <c r="A109" s="183">
        <v>2004</v>
      </c>
      <c r="B109" s="98">
        <v>17.78</v>
      </c>
      <c r="C109" s="98">
        <v>5.08</v>
      </c>
      <c r="D109" s="98">
        <v>10.16</v>
      </c>
      <c r="E109" s="98">
        <v>119.38000000000002</v>
      </c>
      <c r="F109" s="98">
        <v>307.34000000000009</v>
      </c>
      <c r="G109" s="98">
        <v>172.72000000000003</v>
      </c>
      <c r="H109" s="98">
        <v>246.38000000000005</v>
      </c>
      <c r="I109" s="98">
        <v>335.28000000000003</v>
      </c>
      <c r="J109" s="98">
        <v>233.67999999999998</v>
      </c>
      <c r="K109" s="98">
        <v>637.54</v>
      </c>
      <c r="L109" s="98">
        <v>652.78</v>
      </c>
      <c r="M109" s="98">
        <v>127.00000000000001</v>
      </c>
      <c r="N109" s="174">
        <f t="shared" si="3"/>
        <v>2865.12</v>
      </c>
      <c r="O109" s="144">
        <f t="shared" si="6"/>
        <v>14</v>
      </c>
    </row>
    <row r="110" spans="1:16" ht="14.25" x14ac:dyDescent="0.2">
      <c r="A110" s="183">
        <v>2005</v>
      </c>
      <c r="B110" s="98">
        <v>162.56</v>
      </c>
      <c r="C110" s="98">
        <v>114.3</v>
      </c>
      <c r="D110" s="98">
        <v>15.24</v>
      </c>
      <c r="E110" s="98">
        <v>63.5</v>
      </c>
      <c r="F110" s="98">
        <v>467.36</v>
      </c>
      <c r="G110" s="98">
        <v>342.9</v>
      </c>
      <c r="H110" s="98">
        <v>337.82000000000005</v>
      </c>
      <c r="I110" s="98">
        <v>337.82</v>
      </c>
      <c r="J110" s="98">
        <v>287.02</v>
      </c>
      <c r="K110" s="98">
        <v>114.30000000000003</v>
      </c>
      <c r="L110" s="98">
        <v>246.37999999999997</v>
      </c>
      <c r="M110" s="98">
        <v>48.26</v>
      </c>
      <c r="N110" s="174">
        <f t="shared" si="3"/>
        <v>2537.4600000000009</v>
      </c>
      <c r="O110" s="144">
        <f t="shared" si="6"/>
        <v>30</v>
      </c>
    </row>
    <row r="111" spans="1:16" ht="14.25" x14ac:dyDescent="0.2">
      <c r="A111" s="183">
        <v>2006</v>
      </c>
      <c r="B111" s="98">
        <v>22.86</v>
      </c>
      <c r="C111" s="98">
        <v>96.52000000000001</v>
      </c>
      <c r="D111" s="98">
        <v>73.66</v>
      </c>
      <c r="E111" s="98">
        <v>116.83999999999999</v>
      </c>
      <c r="F111" s="98">
        <v>238.76000000000002</v>
      </c>
      <c r="G111" s="98">
        <v>304.8</v>
      </c>
      <c r="H111" s="98">
        <v>381.00000000000006</v>
      </c>
      <c r="I111" s="98">
        <v>406.4</v>
      </c>
      <c r="J111" s="98">
        <v>139.70000000000002</v>
      </c>
      <c r="K111" s="98">
        <v>469.90000000000009</v>
      </c>
      <c r="L111" s="98">
        <v>574.04</v>
      </c>
      <c r="M111" s="98">
        <v>114.3</v>
      </c>
      <c r="N111" s="174">
        <f t="shared" si="3"/>
        <v>2938.7800000000007</v>
      </c>
      <c r="O111" s="144">
        <f t="shared" si="6"/>
        <v>13</v>
      </c>
    </row>
    <row r="112" spans="1:16" ht="14.25" x14ac:dyDescent="0.2">
      <c r="A112" s="183">
        <v>2007</v>
      </c>
      <c r="B112" s="98">
        <v>2.54</v>
      </c>
      <c r="C112" s="98">
        <v>15.239999999999998</v>
      </c>
      <c r="D112" s="98">
        <v>5.08</v>
      </c>
      <c r="E112" s="98">
        <v>166</v>
      </c>
      <c r="F112" s="98">
        <v>366</v>
      </c>
      <c r="G112" s="98">
        <v>291</v>
      </c>
      <c r="H112" s="98">
        <v>341</v>
      </c>
      <c r="I112" s="98">
        <v>329</v>
      </c>
      <c r="J112" s="98">
        <v>325</v>
      </c>
      <c r="K112" s="98">
        <v>454</v>
      </c>
      <c r="L112" s="98">
        <v>449</v>
      </c>
      <c r="M112" s="98">
        <v>236</v>
      </c>
      <c r="N112" s="174">
        <f t="shared" si="3"/>
        <v>2979.86</v>
      </c>
      <c r="O112" s="144">
        <f t="shared" si="6"/>
        <v>11</v>
      </c>
    </row>
    <row r="113" spans="1:15" ht="14.25" x14ac:dyDescent="0.2">
      <c r="A113" s="183">
        <v>2008</v>
      </c>
      <c r="B113" s="98">
        <v>16</v>
      </c>
      <c r="C113" s="98">
        <v>21</v>
      </c>
      <c r="D113" s="98">
        <v>4</v>
      </c>
      <c r="E113" s="98">
        <v>66</v>
      </c>
      <c r="F113" s="98">
        <v>289</v>
      </c>
      <c r="G113" s="98">
        <v>222</v>
      </c>
      <c r="H113" s="98">
        <v>572</v>
      </c>
      <c r="I113" s="98">
        <v>298</v>
      </c>
      <c r="J113" s="98">
        <v>131</v>
      </c>
      <c r="K113" s="98">
        <v>365</v>
      </c>
      <c r="L113" s="98">
        <v>384</v>
      </c>
      <c r="M113" s="98">
        <v>43</v>
      </c>
      <c r="N113" s="174">
        <f t="shared" si="3"/>
        <v>2411</v>
      </c>
      <c r="O113" s="144">
        <f t="shared" si="6"/>
        <v>45</v>
      </c>
    </row>
    <row r="114" spans="1:15" ht="14.25" x14ac:dyDescent="0.2">
      <c r="A114" s="183">
        <v>2009</v>
      </c>
      <c r="B114" s="98">
        <v>35</v>
      </c>
      <c r="C114" s="98">
        <v>55</v>
      </c>
      <c r="D114" s="98">
        <v>17</v>
      </c>
      <c r="E114" s="98">
        <v>78</v>
      </c>
      <c r="F114" s="98">
        <v>233</v>
      </c>
      <c r="G114" s="98">
        <v>182</v>
      </c>
      <c r="H114" s="98">
        <v>314</v>
      </c>
      <c r="I114" s="98">
        <v>266</v>
      </c>
      <c r="J114" s="98">
        <v>242</v>
      </c>
      <c r="K114" s="98">
        <v>257</v>
      </c>
      <c r="L114" s="98">
        <v>574</v>
      </c>
      <c r="M114" s="98">
        <v>51</v>
      </c>
      <c r="N114" s="174">
        <f t="shared" ref="N114:N117" si="7">IF(COUNT(B114:M114)=12,SUM(B114:M114),"")</f>
        <v>2304</v>
      </c>
      <c r="O114" s="144">
        <f t="shared" si="6"/>
        <v>54</v>
      </c>
    </row>
    <row r="115" spans="1:15" ht="14.25" x14ac:dyDescent="0.2">
      <c r="A115" s="183">
        <v>2010</v>
      </c>
      <c r="B115" s="98">
        <v>18</v>
      </c>
      <c r="C115" s="98">
        <v>58</v>
      </c>
      <c r="D115" s="98">
        <v>21</v>
      </c>
      <c r="E115" s="98">
        <v>210</v>
      </c>
      <c r="F115" s="98">
        <v>173</v>
      </c>
      <c r="G115" s="98">
        <v>391</v>
      </c>
      <c r="H115" s="98">
        <v>331</v>
      </c>
      <c r="I115" s="98">
        <v>462</v>
      </c>
      <c r="J115" s="98">
        <v>195</v>
      </c>
      <c r="K115" s="98">
        <v>408</v>
      </c>
      <c r="L115" s="98">
        <v>640</v>
      </c>
      <c r="M115" s="98">
        <v>1006</v>
      </c>
      <c r="N115" s="174">
        <f t="shared" si="7"/>
        <v>3913</v>
      </c>
      <c r="O115" s="144">
        <f t="shared" si="6"/>
        <v>2</v>
      </c>
    </row>
    <row r="116" spans="1:15" x14ac:dyDescent="0.2">
      <c r="A116" s="183">
        <v>2011</v>
      </c>
      <c r="B116" s="98">
        <v>144</v>
      </c>
      <c r="C116" s="98">
        <v>50</v>
      </c>
      <c r="D116" s="98">
        <v>64</v>
      </c>
      <c r="E116" s="98" t="s">
        <v>60</v>
      </c>
      <c r="F116" s="98" t="s">
        <v>60</v>
      </c>
      <c r="G116" s="98" t="s">
        <v>60</v>
      </c>
      <c r="H116" s="98" t="s">
        <v>60</v>
      </c>
      <c r="I116" s="98" t="s">
        <v>60</v>
      </c>
      <c r="J116" s="98" t="s">
        <v>60</v>
      </c>
      <c r="K116" s="98" t="s">
        <v>60</v>
      </c>
      <c r="L116" s="98">
        <v>324.74465865705002</v>
      </c>
      <c r="M116" s="98">
        <v>419</v>
      </c>
      <c r="N116" s="174"/>
    </row>
    <row r="117" spans="1:15" ht="14.25" x14ac:dyDescent="0.2">
      <c r="A117" s="183">
        <v>2012</v>
      </c>
      <c r="B117" s="98">
        <v>22</v>
      </c>
      <c r="C117" s="98">
        <v>2</v>
      </c>
      <c r="D117" s="98">
        <v>19</v>
      </c>
      <c r="E117" s="98">
        <v>112</v>
      </c>
      <c r="F117" s="98">
        <v>163</v>
      </c>
      <c r="G117" s="98">
        <v>325</v>
      </c>
      <c r="H117" s="98">
        <v>353</v>
      </c>
      <c r="I117" s="98">
        <v>347</v>
      </c>
      <c r="J117" s="98">
        <v>315</v>
      </c>
      <c r="K117" s="98">
        <v>229</v>
      </c>
      <c r="L117" s="98">
        <v>324.45448262393001</v>
      </c>
      <c r="M117" s="98">
        <v>204</v>
      </c>
      <c r="N117" s="174">
        <f t="shared" si="7"/>
        <v>2415.4544826239298</v>
      </c>
      <c r="O117" s="144">
        <f>RANK(N117,N$5:N$132,0)</f>
        <v>44</v>
      </c>
    </row>
    <row r="118" spans="1:15" x14ac:dyDescent="0.2">
      <c r="A118" s="183">
        <v>2013</v>
      </c>
      <c r="B118" s="98">
        <v>2</v>
      </c>
      <c r="C118" s="98">
        <v>13</v>
      </c>
      <c r="D118" s="98">
        <v>15</v>
      </c>
      <c r="E118" s="98">
        <v>30</v>
      </c>
      <c r="F118" s="98">
        <v>99</v>
      </c>
      <c r="G118" s="98">
        <v>208</v>
      </c>
      <c r="H118" s="98">
        <v>353</v>
      </c>
      <c r="I118" s="98">
        <v>259</v>
      </c>
      <c r="J118" s="98">
        <v>247</v>
      </c>
      <c r="K118" s="98" t="s">
        <v>60</v>
      </c>
      <c r="L118" s="98">
        <v>324.16430659080999</v>
      </c>
      <c r="M118" s="98">
        <v>101</v>
      </c>
      <c r="N118" s="174"/>
    </row>
    <row r="119" spans="1:15" x14ac:dyDescent="0.2">
      <c r="A119" s="183">
        <v>2014</v>
      </c>
      <c r="B119" s="98">
        <v>61</v>
      </c>
      <c r="C119" s="98">
        <v>3</v>
      </c>
      <c r="D119" s="98">
        <v>1</v>
      </c>
      <c r="E119" s="98">
        <v>15</v>
      </c>
      <c r="F119" s="98" t="s">
        <v>60</v>
      </c>
      <c r="G119" s="98">
        <v>95</v>
      </c>
      <c r="H119" s="98">
        <v>84</v>
      </c>
      <c r="I119" s="98">
        <v>225</v>
      </c>
      <c r="J119" s="98" t="s">
        <v>60</v>
      </c>
      <c r="K119" s="98">
        <v>155</v>
      </c>
      <c r="L119" s="98">
        <v>323.87413055769002</v>
      </c>
      <c r="M119" s="98">
        <v>199</v>
      </c>
      <c r="N119" s="174"/>
    </row>
    <row r="120" spans="1:15" x14ac:dyDescent="0.2">
      <c r="A120" s="183">
        <v>2015</v>
      </c>
      <c r="B120" s="98">
        <v>17</v>
      </c>
      <c r="C120" s="98"/>
      <c r="D120" s="98"/>
      <c r="E120" s="98">
        <v>24</v>
      </c>
      <c r="F120" s="98">
        <v>102.5</v>
      </c>
      <c r="G120" s="98">
        <v>185.5</v>
      </c>
      <c r="H120" s="98">
        <v>187</v>
      </c>
      <c r="I120" s="98">
        <v>143</v>
      </c>
      <c r="J120" s="98"/>
      <c r="K120" s="98">
        <v>181</v>
      </c>
      <c r="L120" s="98">
        <v>323.58395452456898</v>
      </c>
      <c r="M120" s="98">
        <v>28</v>
      </c>
      <c r="N120" s="174"/>
    </row>
    <row r="121" spans="1:15" x14ac:dyDescent="0.2">
      <c r="A121" s="138">
        <v>2016</v>
      </c>
      <c r="B121" s="98">
        <v>5</v>
      </c>
      <c r="C121" s="98">
        <v>13</v>
      </c>
      <c r="D121" s="98">
        <v>0</v>
      </c>
      <c r="E121" s="98">
        <v>108</v>
      </c>
      <c r="F121" s="98">
        <v>358</v>
      </c>
      <c r="G121" s="98">
        <v>378</v>
      </c>
      <c r="H121" s="98">
        <v>139</v>
      </c>
      <c r="I121" s="98">
        <v>151</v>
      </c>
      <c r="J121" s="98">
        <v>314</v>
      </c>
      <c r="K121" s="98">
        <v>321</v>
      </c>
      <c r="L121" s="98">
        <v>323.29377849144902</v>
      </c>
      <c r="M121" s="98"/>
      <c r="N121" s="174"/>
    </row>
    <row r="122" spans="1:15" ht="14.25" x14ac:dyDescent="0.2">
      <c r="A122" s="138">
        <v>2017</v>
      </c>
      <c r="B122" s="3">
        <v>60</v>
      </c>
      <c r="C122" s="3">
        <v>1</v>
      </c>
      <c r="D122" s="3">
        <v>50</v>
      </c>
      <c r="E122" s="3">
        <v>109</v>
      </c>
      <c r="F122" s="3">
        <v>298</v>
      </c>
      <c r="G122" s="3">
        <v>193</v>
      </c>
      <c r="H122" s="3">
        <v>253</v>
      </c>
      <c r="I122" s="3">
        <v>330</v>
      </c>
      <c r="J122" s="3">
        <v>179</v>
      </c>
      <c r="K122" s="3">
        <v>203</v>
      </c>
      <c r="L122" s="98">
        <v>323.003602458329</v>
      </c>
      <c r="M122" s="98">
        <v>237</v>
      </c>
      <c r="N122" s="174">
        <f t="shared" ref="N122:N124" si="8">IF(COUNT(B122:M122)=12,SUM(B122:M122),"")</f>
        <v>2236.0036024583287</v>
      </c>
      <c r="O122" s="144">
        <f>RANK(N122,N$5:N$132,0)</f>
        <v>61</v>
      </c>
    </row>
    <row r="123" spans="1:15" ht="14.25" x14ac:dyDescent="0.2">
      <c r="A123" s="138">
        <v>2018</v>
      </c>
      <c r="B123" s="3">
        <v>156</v>
      </c>
      <c r="C123" s="3">
        <v>1</v>
      </c>
      <c r="D123" s="3">
        <v>22</v>
      </c>
      <c r="E123" s="3">
        <v>27</v>
      </c>
      <c r="F123" s="3">
        <v>189</v>
      </c>
      <c r="G123" s="3">
        <v>514</v>
      </c>
      <c r="H123" s="3">
        <v>244</v>
      </c>
      <c r="I123" s="3">
        <v>277</v>
      </c>
      <c r="J123" s="3">
        <v>334</v>
      </c>
      <c r="K123" s="3">
        <v>343</v>
      </c>
      <c r="L123" s="98">
        <v>322.71342642520898</v>
      </c>
      <c r="M123" s="98">
        <v>7</v>
      </c>
      <c r="N123" s="174">
        <f t="shared" si="8"/>
        <v>2436.713426425209</v>
      </c>
      <c r="O123" s="144">
        <f>RANK(N123,N$5:N$132,0)</f>
        <v>41</v>
      </c>
    </row>
    <row r="124" spans="1:15" ht="14.25" x14ac:dyDescent="0.2">
      <c r="A124" s="138">
        <v>2019</v>
      </c>
      <c r="B124" s="3">
        <v>10</v>
      </c>
      <c r="C124" s="3">
        <v>1</v>
      </c>
      <c r="D124" s="3">
        <v>3</v>
      </c>
      <c r="E124" s="3">
        <v>28</v>
      </c>
      <c r="F124" s="3">
        <v>160</v>
      </c>
      <c r="G124" s="3">
        <v>285</v>
      </c>
      <c r="H124" s="3">
        <v>300</v>
      </c>
      <c r="I124" s="3">
        <v>298</v>
      </c>
      <c r="J124" s="3">
        <v>301</v>
      </c>
      <c r="K124" s="3">
        <v>229</v>
      </c>
      <c r="L124" s="98">
        <v>322.42325039208902</v>
      </c>
      <c r="M124" s="98">
        <v>119</v>
      </c>
      <c r="N124" s="174">
        <f t="shared" si="8"/>
        <v>2056.4232503920889</v>
      </c>
      <c r="O124" s="144">
        <f>RANK(N124,N$5:N$132,0)</f>
        <v>74</v>
      </c>
    </row>
    <row r="125" spans="1:15" ht="14.25" x14ac:dyDescent="0.2">
      <c r="A125" s="138">
        <v>2020</v>
      </c>
      <c r="B125" s="3">
        <v>27</v>
      </c>
      <c r="C125" s="3">
        <v>5</v>
      </c>
      <c r="D125" s="3">
        <v>2</v>
      </c>
      <c r="E125" s="3">
        <v>67</v>
      </c>
      <c r="F125" s="3">
        <v>258</v>
      </c>
      <c r="G125" s="3">
        <v>292</v>
      </c>
      <c r="H125" s="3">
        <v>213</v>
      </c>
      <c r="I125" s="3">
        <v>318</v>
      </c>
      <c r="J125" s="3">
        <v>244</v>
      </c>
      <c r="K125" s="3">
        <v>161</v>
      </c>
      <c r="L125" s="98">
        <v>322.133074358969</v>
      </c>
      <c r="M125" s="98">
        <v>136</v>
      </c>
      <c r="N125" s="174">
        <f t="shared" ref="N125" si="9">IF(COUNT(B125:M125)=12,SUM(B125:M125),"")</f>
        <v>2045.133074358969</v>
      </c>
      <c r="O125" s="144">
        <f t="shared" ref="O125" si="10">RANK(N125,N$5:N$132,0)</f>
        <v>75</v>
      </c>
    </row>
    <row r="126" spans="1:15" ht="14.25" x14ac:dyDescent="0.2">
      <c r="A126" s="138">
        <v>2021</v>
      </c>
      <c r="B126" s="3">
        <v>44</v>
      </c>
      <c r="C126" s="3">
        <v>16</v>
      </c>
      <c r="D126" s="3">
        <v>35</v>
      </c>
      <c r="E126" s="3">
        <v>3</v>
      </c>
      <c r="F126" s="3">
        <v>336</v>
      </c>
      <c r="G126" s="3">
        <v>342</v>
      </c>
      <c r="H126" s="3">
        <v>216</v>
      </c>
      <c r="I126" s="3">
        <v>363</v>
      </c>
      <c r="J126" s="3">
        <v>350</v>
      </c>
      <c r="K126" s="3">
        <v>306</v>
      </c>
      <c r="L126" s="3">
        <v>315</v>
      </c>
      <c r="M126" s="3">
        <v>69</v>
      </c>
      <c r="N126" s="174">
        <f t="shared" ref="N126" si="11">IF(COUNT(B126:M126)=12,SUM(B126:M126),"")</f>
        <v>2395</v>
      </c>
      <c r="O126" s="144">
        <f t="shared" ref="O126" si="12">RANK(N126,N$5:N$132,0)</f>
        <v>46</v>
      </c>
    </row>
    <row r="127" spans="1:15" ht="14.25" x14ac:dyDescent="0.2">
      <c r="A127" s="138">
        <v>2022</v>
      </c>
      <c r="B127" s="3">
        <v>30</v>
      </c>
      <c r="C127" s="3">
        <v>25</v>
      </c>
      <c r="D127" s="3">
        <v>61</v>
      </c>
      <c r="E127" s="3">
        <v>218</v>
      </c>
      <c r="F127" s="3">
        <v>191</v>
      </c>
      <c r="G127" s="3">
        <v>280</v>
      </c>
      <c r="H127" s="3">
        <v>502</v>
      </c>
      <c r="I127" s="3">
        <v>536</v>
      </c>
      <c r="J127" s="3">
        <v>153</v>
      </c>
      <c r="K127" s="3">
        <v>208</v>
      </c>
      <c r="L127" s="3">
        <v>325</v>
      </c>
      <c r="M127" s="3">
        <v>61</v>
      </c>
      <c r="N127" s="174">
        <f t="shared" ref="N127:N128" si="13">IF(COUNT(B127:M127)=12,SUM(B127:M127),"")</f>
        <v>2590</v>
      </c>
      <c r="O127" s="144">
        <f t="shared" ref="O127:O128" si="14">RANK(N127,N$5:N$132,0)</f>
        <v>24</v>
      </c>
    </row>
    <row r="128" spans="1:15" ht="14.25" x14ac:dyDescent="0.2">
      <c r="A128" s="138">
        <v>2023</v>
      </c>
      <c r="B128" s="3">
        <v>43</v>
      </c>
      <c r="C128" s="3">
        <v>4</v>
      </c>
      <c r="D128" s="3">
        <v>5</v>
      </c>
      <c r="E128" s="3">
        <v>31</v>
      </c>
      <c r="F128" s="3">
        <v>131</v>
      </c>
      <c r="G128" s="3">
        <v>158</v>
      </c>
      <c r="H128" s="3">
        <v>192</v>
      </c>
      <c r="I128" s="3">
        <v>216</v>
      </c>
      <c r="J128" s="3">
        <v>249</v>
      </c>
      <c r="K128" s="3">
        <v>223</v>
      </c>
      <c r="L128" s="3">
        <v>242</v>
      </c>
      <c r="M128" s="3">
        <v>52</v>
      </c>
      <c r="N128" s="174">
        <f t="shared" si="13"/>
        <v>1546</v>
      </c>
      <c r="O128" s="144">
        <f t="shared" si="14"/>
        <v>95</v>
      </c>
    </row>
    <row r="129" spans="1:15" ht="14.25" x14ac:dyDescent="0.2">
      <c r="A129" s="138">
        <v>2024</v>
      </c>
      <c r="B129" s="3"/>
      <c r="C129" s="3"/>
      <c r="D129" s="3"/>
      <c r="E129" s="3"/>
      <c r="F129" s="3"/>
      <c r="G129" s="3"/>
      <c r="H129" s="3"/>
      <c r="I129" s="3"/>
      <c r="J129" s="3"/>
      <c r="K129" s="3"/>
      <c r="L129" s="98"/>
      <c r="M129" s="98"/>
      <c r="N129" s="174"/>
      <c r="O129" s="144"/>
    </row>
    <row r="130" spans="1:15" ht="14.25" x14ac:dyDescent="0.2">
      <c r="A130" s="138">
        <v>2025</v>
      </c>
      <c r="B130" s="3"/>
      <c r="C130" s="3"/>
      <c r="D130" s="3"/>
      <c r="E130" s="3"/>
      <c r="F130" s="3"/>
      <c r="G130" s="3"/>
      <c r="H130" s="3"/>
      <c r="I130" s="3"/>
      <c r="J130" s="3"/>
      <c r="K130" s="3"/>
      <c r="L130" s="98"/>
      <c r="M130" s="98"/>
      <c r="N130" s="174"/>
      <c r="O130" s="144"/>
    </row>
    <row r="131" spans="1:15" ht="14.25" x14ac:dyDescent="0.2">
      <c r="A131" s="138">
        <v>2026</v>
      </c>
      <c r="B131" s="3"/>
      <c r="C131" s="3"/>
      <c r="D131" s="3"/>
      <c r="E131" s="3"/>
      <c r="F131" s="3"/>
      <c r="G131" s="3"/>
      <c r="H131" s="3"/>
      <c r="I131" s="3"/>
      <c r="J131" s="3"/>
      <c r="K131" s="3"/>
      <c r="L131" s="98"/>
      <c r="M131" s="98"/>
      <c r="N131" s="174"/>
      <c r="O131" s="144"/>
    </row>
    <row r="132" spans="1:15" ht="13.5" thickBot="1" x14ac:dyDescent="0.25">
      <c r="A132" s="184"/>
      <c r="B132" s="98"/>
      <c r="C132" s="98"/>
      <c r="D132" s="98"/>
      <c r="E132" s="98"/>
      <c r="F132" s="98"/>
      <c r="G132" s="98"/>
      <c r="H132" s="98"/>
      <c r="I132" s="98"/>
      <c r="J132" s="98"/>
      <c r="K132" s="98"/>
      <c r="L132" s="98"/>
      <c r="M132" s="98"/>
      <c r="N132" s="175"/>
    </row>
    <row r="133" spans="1:15" x14ac:dyDescent="0.2">
      <c r="A133" s="147" t="s">
        <v>603</v>
      </c>
      <c r="B133" s="105">
        <f>AVERAGE(B5:B132)</f>
        <v>39.310660550458707</v>
      </c>
      <c r="C133" s="105">
        <f>AVERAGE(C5:C132)</f>
        <v>17.575211011504585</v>
      </c>
      <c r="D133" s="105">
        <f t="shared" ref="D133:N133" si="15">AVERAGE(D5:D132)</f>
        <v>15.975907407407409</v>
      </c>
      <c r="E133" s="105">
        <f t="shared" si="15"/>
        <v>88.003037037037018</v>
      </c>
      <c r="F133" s="105">
        <f t="shared" si="15"/>
        <v>247.82592890642198</v>
      </c>
      <c r="G133" s="105">
        <f t="shared" si="15"/>
        <v>287.71201869158887</v>
      </c>
      <c r="H133" s="105">
        <f t="shared" si="15"/>
        <v>271.16188785046728</v>
      </c>
      <c r="I133" s="105">
        <f t="shared" si="15"/>
        <v>290.94039276074756</v>
      </c>
      <c r="J133" s="105">
        <f t="shared" si="15"/>
        <v>283.73644255192318</v>
      </c>
      <c r="K133" s="105">
        <f t="shared" si="15"/>
        <v>334.67543948971951</v>
      </c>
      <c r="L133" s="105">
        <f t="shared" si="15"/>
        <v>337.03991356555639</v>
      </c>
      <c r="M133" s="105">
        <f t="shared" si="15"/>
        <v>157.66050467289719</v>
      </c>
      <c r="N133" s="105">
        <f t="shared" si="15"/>
        <v>2386.4704302399232</v>
      </c>
    </row>
    <row r="134" spans="1:15" x14ac:dyDescent="0.2">
      <c r="A134" s="148" t="s">
        <v>604</v>
      </c>
      <c r="B134" s="3">
        <f>STDEV(B5:B132)</f>
        <v>47.994892391104557</v>
      </c>
      <c r="C134" s="3">
        <f>STDEV(C5:C132)</f>
        <v>24.210656730804537</v>
      </c>
      <c r="D134" s="3">
        <f t="shared" ref="D134:N134" si="16">STDEV(D5:D132)</f>
        <v>18.508486997715874</v>
      </c>
      <c r="E134" s="3">
        <f t="shared" si="16"/>
        <v>83.97562808226985</v>
      </c>
      <c r="F134" s="3">
        <f t="shared" si="16"/>
        <v>94.519413588774114</v>
      </c>
      <c r="G134" s="3">
        <f t="shared" si="16"/>
        <v>88.036242486013506</v>
      </c>
      <c r="H134" s="3">
        <f t="shared" si="16"/>
        <v>118.82204577730656</v>
      </c>
      <c r="I134" s="3">
        <f t="shared" si="16"/>
        <v>86.980932601581614</v>
      </c>
      <c r="J134" s="3">
        <f t="shared" si="16"/>
        <v>78.996251689088893</v>
      </c>
      <c r="K134" s="3">
        <f t="shared" si="16"/>
        <v>118.20102002596599</v>
      </c>
      <c r="L134" s="3">
        <f t="shared" si="16"/>
        <v>152.4139803456365</v>
      </c>
      <c r="M134" s="3">
        <f t="shared" si="16"/>
        <v>140.40825831544549</v>
      </c>
      <c r="N134" s="114">
        <f t="shared" si="16"/>
        <v>477.83454628242896</v>
      </c>
    </row>
    <row r="135" spans="1:15" x14ac:dyDescent="0.2">
      <c r="A135" s="148" t="s">
        <v>605</v>
      </c>
      <c r="B135" s="3">
        <f>B134/B133*100</f>
        <v>122.09128953582164</v>
      </c>
      <c r="C135" s="3">
        <f>C134/C133*100</f>
        <v>137.75457213547219</v>
      </c>
      <c r="D135" s="3">
        <f t="shared" ref="D135:N135" si="17">D134/D133*100</f>
        <v>115.8524929177682</v>
      </c>
      <c r="E135" s="3">
        <f t="shared" si="17"/>
        <v>95.423556856256923</v>
      </c>
      <c r="F135" s="3">
        <f t="shared" si="17"/>
        <v>38.139436824007319</v>
      </c>
      <c r="G135" s="3">
        <f t="shared" si="17"/>
        <v>30.598736502691398</v>
      </c>
      <c r="H135" s="3">
        <f t="shared" si="17"/>
        <v>43.819596743193941</v>
      </c>
      <c r="I135" s="3">
        <f t="shared" si="17"/>
        <v>29.896478717243525</v>
      </c>
      <c r="J135" s="3">
        <f t="shared" si="17"/>
        <v>27.841418951544348</v>
      </c>
      <c r="K135" s="3">
        <f t="shared" si="17"/>
        <v>35.318104073064752</v>
      </c>
      <c r="L135" s="3">
        <f t="shared" si="17"/>
        <v>45.221344479128298</v>
      </c>
      <c r="M135" s="3">
        <f t="shared" si="17"/>
        <v>89.057344200917385</v>
      </c>
      <c r="N135" s="114">
        <f t="shared" si="17"/>
        <v>20.022646843958171</v>
      </c>
    </row>
    <row r="136" spans="1:15" x14ac:dyDescent="0.2">
      <c r="A136" s="148" t="s">
        <v>606</v>
      </c>
      <c r="B136" s="3">
        <f>MIN(B5:B132)</f>
        <v>0</v>
      </c>
      <c r="C136" s="3">
        <f>MIN(C5:C132)</f>
        <v>0</v>
      </c>
      <c r="D136" s="3">
        <f t="shared" ref="D136:N136" si="18">MIN(D5:D132)</f>
        <v>0</v>
      </c>
      <c r="E136" s="3">
        <f t="shared" si="18"/>
        <v>0</v>
      </c>
      <c r="F136" s="3">
        <f t="shared" si="18"/>
        <v>71.628</v>
      </c>
      <c r="G136" s="3">
        <f t="shared" si="18"/>
        <v>95</v>
      </c>
      <c r="H136" s="3">
        <f t="shared" si="18"/>
        <v>58.673999999999999</v>
      </c>
      <c r="I136" s="3">
        <f t="shared" si="18"/>
        <v>78.740000000000009</v>
      </c>
      <c r="J136" s="3">
        <f t="shared" si="18"/>
        <v>127.00000000000003</v>
      </c>
      <c r="K136" s="3">
        <f t="shared" si="18"/>
        <v>114.30000000000003</v>
      </c>
      <c r="L136" s="3">
        <f t="shared" si="18"/>
        <v>93.98</v>
      </c>
      <c r="M136" s="3">
        <f t="shared" si="18"/>
        <v>7</v>
      </c>
      <c r="N136" s="114">
        <f t="shared" si="18"/>
        <v>1315.72</v>
      </c>
    </row>
    <row r="137" spans="1:15" x14ac:dyDescent="0.2">
      <c r="A137" s="148" t="s">
        <v>607</v>
      </c>
      <c r="B137" s="15">
        <f>MAX(B5:B132)</f>
        <v>260.09599999999995</v>
      </c>
      <c r="C137" s="15">
        <f>MAX(C5:C132)</f>
        <v>137.66800000000001</v>
      </c>
      <c r="D137" s="15">
        <f t="shared" ref="D137:N137" si="19">MAX(D5:D132)</f>
        <v>76.2</v>
      </c>
      <c r="E137" s="15">
        <f t="shared" si="19"/>
        <v>416.56</v>
      </c>
      <c r="F137" s="15">
        <f t="shared" si="19"/>
        <v>493.01400000000001</v>
      </c>
      <c r="G137" s="15">
        <f t="shared" si="19"/>
        <v>523.24</v>
      </c>
      <c r="H137" s="15">
        <f t="shared" si="19"/>
        <v>754.38</v>
      </c>
      <c r="I137" s="15">
        <f t="shared" si="19"/>
        <v>536</v>
      </c>
      <c r="J137" s="15">
        <f t="shared" si="19"/>
        <v>477.774</v>
      </c>
      <c r="K137" s="15">
        <f t="shared" si="19"/>
        <v>803.14800000000002</v>
      </c>
      <c r="L137" s="15">
        <f t="shared" si="19"/>
        <v>1247.902</v>
      </c>
      <c r="M137" s="15">
        <f t="shared" si="19"/>
        <v>1006</v>
      </c>
      <c r="N137" s="164">
        <f t="shared" si="19"/>
        <v>4075.6840000000002</v>
      </c>
    </row>
    <row r="138" spans="1:15" x14ac:dyDescent="0.2">
      <c r="A138" s="148" t="s">
        <v>608</v>
      </c>
      <c r="B138" s="15">
        <f>QUARTILE(B103:B132,1)</f>
        <v>14.5</v>
      </c>
      <c r="C138" s="15">
        <f>QUARTILE(C103:C132,1)</f>
        <v>3.5</v>
      </c>
      <c r="D138" s="15">
        <f t="shared" ref="D138:N138" si="20">QUARTILE(D103:D132,1)</f>
        <v>4.5</v>
      </c>
      <c r="E138" s="15">
        <f t="shared" si="20"/>
        <v>30.5</v>
      </c>
      <c r="F138" s="15">
        <f t="shared" si="20"/>
        <v>165.5</v>
      </c>
      <c r="G138" s="15">
        <f t="shared" si="20"/>
        <v>200.5</v>
      </c>
      <c r="H138" s="15">
        <f t="shared" si="20"/>
        <v>203.74499999999998</v>
      </c>
      <c r="I138" s="15">
        <f t="shared" si="20"/>
        <v>260.75</v>
      </c>
      <c r="J138" s="15">
        <f t="shared" si="20"/>
        <v>224.01</v>
      </c>
      <c r="K138" s="15">
        <f t="shared" si="20"/>
        <v>203</v>
      </c>
      <c r="L138" s="15">
        <f t="shared" si="20"/>
        <v>322.56833840864897</v>
      </c>
      <c r="M138" s="15">
        <f t="shared" si="20"/>
        <v>54.25</v>
      </c>
      <c r="N138" s="164">
        <f t="shared" si="20"/>
        <v>2253.0027018437468</v>
      </c>
    </row>
    <row r="139" spans="1:15" x14ac:dyDescent="0.2">
      <c r="A139" s="148" t="s">
        <v>609</v>
      </c>
      <c r="B139" s="15">
        <f>QUARTILE(B103:B132,2)</f>
        <v>24.93</v>
      </c>
      <c r="C139" s="15">
        <f>QUARTILE(C103:C132,2)</f>
        <v>13</v>
      </c>
      <c r="D139" s="15">
        <f t="shared" ref="D139:N139" si="21">QUARTILE(D103:D132,2)</f>
        <v>15</v>
      </c>
      <c r="E139" s="15">
        <f t="shared" si="21"/>
        <v>76.2</v>
      </c>
      <c r="F139" s="15">
        <f t="shared" si="21"/>
        <v>245.11</v>
      </c>
      <c r="G139" s="15">
        <f t="shared" si="21"/>
        <v>285</v>
      </c>
      <c r="H139" s="15">
        <f t="shared" si="21"/>
        <v>276.5</v>
      </c>
      <c r="I139" s="15">
        <f t="shared" si="21"/>
        <v>323.5</v>
      </c>
      <c r="J139" s="15">
        <f t="shared" si="21"/>
        <v>268.01</v>
      </c>
      <c r="K139" s="15">
        <f t="shared" si="21"/>
        <v>257</v>
      </c>
      <c r="L139" s="15">
        <f t="shared" si="21"/>
        <v>324.16430659080999</v>
      </c>
      <c r="M139" s="15">
        <f t="shared" si="21"/>
        <v>123</v>
      </c>
      <c r="N139" s="164">
        <f t="shared" si="21"/>
        <v>2426.0839545245694</v>
      </c>
    </row>
    <row r="140" spans="1:15" x14ac:dyDescent="0.2">
      <c r="A140" s="148" t="s">
        <v>610</v>
      </c>
      <c r="B140" s="15">
        <f>QUARTILE(B103:B132,3)</f>
        <v>48</v>
      </c>
      <c r="C140" s="15">
        <f>QUARTILE(C103:C132,3)</f>
        <v>35.36</v>
      </c>
      <c r="D140" s="15">
        <f t="shared" ref="D140:N140" si="22">QUARTILE(D103:D132,3)</f>
        <v>26.240000000000002</v>
      </c>
      <c r="E140" s="15">
        <f t="shared" si="22"/>
        <v>114.41999999999999</v>
      </c>
      <c r="F140" s="15">
        <f t="shared" si="22"/>
        <v>305.00500000000005</v>
      </c>
      <c r="G140" s="15">
        <f t="shared" si="22"/>
        <v>342.45</v>
      </c>
      <c r="H140" s="15">
        <f t="shared" si="22"/>
        <v>350</v>
      </c>
      <c r="I140" s="15">
        <f t="shared" si="22"/>
        <v>345.97500000000002</v>
      </c>
      <c r="J140" s="15">
        <f t="shared" si="22"/>
        <v>316.26</v>
      </c>
      <c r="K140" s="15">
        <f t="shared" si="22"/>
        <v>365</v>
      </c>
      <c r="L140" s="15">
        <f t="shared" si="22"/>
        <v>432.78000000000003</v>
      </c>
      <c r="M140" s="15">
        <f t="shared" si="22"/>
        <v>236.75</v>
      </c>
      <c r="N140" s="164">
        <f t="shared" si="22"/>
        <v>2796.34</v>
      </c>
    </row>
    <row r="141" spans="1:15" x14ac:dyDescent="0.2">
      <c r="A141" s="148" t="s">
        <v>611</v>
      </c>
      <c r="B141" s="10">
        <f>RANK(B128,B5:B132,0)</f>
        <v>31</v>
      </c>
      <c r="C141" s="10">
        <f t="shared" ref="C141:N141" si="23">RANK(C128,C5:C132,0)</f>
        <v>77</v>
      </c>
      <c r="D141" s="10">
        <f t="shared" si="23"/>
        <v>67</v>
      </c>
      <c r="E141" s="10">
        <f t="shared" si="23"/>
        <v>74</v>
      </c>
      <c r="F141" s="10">
        <f t="shared" si="23"/>
        <v>98</v>
      </c>
      <c r="G141" s="10">
        <f t="shared" si="23"/>
        <v>103</v>
      </c>
      <c r="H141" s="10">
        <f t="shared" si="23"/>
        <v>79</v>
      </c>
      <c r="I141" s="10">
        <f t="shared" si="23"/>
        <v>84</v>
      </c>
      <c r="J141" s="10">
        <f t="shared" si="23"/>
        <v>69</v>
      </c>
      <c r="K141" s="10">
        <f t="shared" si="23"/>
        <v>91</v>
      </c>
      <c r="L141" s="10">
        <f t="shared" si="23"/>
        <v>84</v>
      </c>
      <c r="M141" s="10">
        <f t="shared" si="23"/>
        <v>86</v>
      </c>
      <c r="N141" s="142">
        <f t="shared" si="23"/>
        <v>95</v>
      </c>
    </row>
    <row r="142" spans="1:15" x14ac:dyDescent="0.2">
      <c r="A142" s="148" t="s">
        <v>612</v>
      </c>
      <c r="B142" s="10">
        <f>COUNT(B5:B132)</f>
        <v>109</v>
      </c>
      <c r="C142" s="10">
        <f t="shared" ref="C142:N142" si="24">COUNT(C5:C132)</f>
        <v>109</v>
      </c>
      <c r="D142" s="10">
        <f t="shared" si="24"/>
        <v>108</v>
      </c>
      <c r="E142" s="10">
        <f t="shared" si="24"/>
        <v>108</v>
      </c>
      <c r="F142" s="10">
        <f t="shared" si="24"/>
        <v>109</v>
      </c>
      <c r="G142" s="10">
        <f t="shared" si="24"/>
        <v>107</v>
      </c>
      <c r="H142" s="10">
        <f t="shared" si="24"/>
        <v>107</v>
      </c>
      <c r="I142" s="10">
        <f t="shared" si="24"/>
        <v>107</v>
      </c>
      <c r="J142" s="10">
        <f t="shared" si="24"/>
        <v>104</v>
      </c>
      <c r="K142" s="10">
        <f t="shared" si="24"/>
        <v>107</v>
      </c>
      <c r="L142" s="10">
        <f t="shared" si="24"/>
        <v>108</v>
      </c>
      <c r="M142" s="10">
        <f t="shared" si="24"/>
        <v>107</v>
      </c>
      <c r="N142" s="10">
        <f t="shared" si="24"/>
        <v>98</v>
      </c>
    </row>
    <row r="143" spans="1:15" x14ac:dyDescent="0.2">
      <c r="A143" s="148" t="s">
        <v>614</v>
      </c>
      <c r="B143" s="15">
        <f>B128</f>
        <v>43</v>
      </c>
      <c r="C143" s="15">
        <f>B143+C128</f>
        <v>47</v>
      </c>
      <c r="D143" s="15">
        <f t="shared" ref="D143:M143" si="25">C143+D128</f>
        <v>52</v>
      </c>
      <c r="E143" s="15">
        <f t="shared" si="25"/>
        <v>83</v>
      </c>
      <c r="F143" s="15">
        <f t="shared" si="25"/>
        <v>214</v>
      </c>
      <c r="G143" s="15">
        <f t="shared" si="25"/>
        <v>372</v>
      </c>
      <c r="H143" s="15">
        <f t="shared" si="25"/>
        <v>564</v>
      </c>
      <c r="I143" s="15">
        <f t="shared" si="25"/>
        <v>780</v>
      </c>
      <c r="J143" s="15">
        <f t="shared" si="25"/>
        <v>1029</v>
      </c>
      <c r="K143" s="15">
        <f t="shared" si="25"/>
        <v>1252</v>
      </c>
      <c r="L143" s="15">
        <f t="shared" si="25"/>
        <v>1494</v>
      </c>
      <c r="M143" s="15">
        <f t="shared" si="25"/>
        <v>1546</v>
      </c>
      <c r="N143" s="10"/>
    </row>
    <row r="144" spans="1:15" x14ac:dyDescent="0.2">
      <c r="A144" s="148" t="s">
        <v>613</v>
      </c>
      <c r="B144" s="15">
        <f>B133</f>
        <v>39.310660550458707</v>
      </c>
      <c r="C144" s="15">
        <f>B144+C133</f>
        <v>56.885871561963292</v>
      </c>
      <c r="D144" s="15">
        <f t="shared" ref="D144:M144" si="26">C144+D133</f>
        <v>72.861778969370704</v>
      </c>
      <c r="E144" s="15">
        <f t="shared" si="26"/>
        <v>160.86481600640772</v>
      </c>
      <c r="F144" s="15">
        <f t="shared" si="26"/>
        <v>408.6907449128297</v>
      </c>
      <c r="G144" s="15">
        <f t="shared" si="26"/>
        <v>696.40276360441862</v>
      </c>
      <c r="H144" s="15">
        <f t="shared" si="26"/>
        <v>967.56465145488596</v>
      </c>
      <c r="I144" s="15">
        <f t="shared" si="26"/>
        <v>1258.5050442156335</v>
      </c>
      <c r="J144" s="15">
        <f t="shared" si="26"/>
        <v>1542.2414867675566</v>
      </c>
      <c r="K144" s="15">
        <f t="shared" si="26"/>
        <v>1876.9169262572761</v>
      </c>
      <c r="L144" s="15">
        <f t="shared" si="26"/>
        <v>2213.9568398228325</v>
      </c>
      <c r="M144" s="15">
        <f t="shared" si="26"/>
        <v>2371.6173444957299</v>
      </c>
      <c r="N144" s="10"/>
    </row>
  </sheetData>
  <customSheetViews>
    <customSheetView guid="{5162BB63-DB3B-11D3-AA0A-00104B61DA78}" showRuler="0">
      <pane xSplit="1" ySplit="4" topLeftCell="B111"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132">
    <cfRule type="top10" dxfId="313" priority="79" bottom="1" rank="1"/>
    <cfRule type="top10" dxfId="312" priority="80" rank="1"/>
  </conditionalFormatting>
  <conditionalFormatting sqref="C5:C132">
    <cfRule type="top10" dxfId="311" priority="25" bottom="1" rank="1"/>
    <cfRule type="top10" dxfId="310" priority="26" rank="1"/>
  </conditionalFormatting>
  <conditionalFormatting sqref="D5:D132">
    <cfRule type="top10" dxfId="309" priority="23" bottom="1" rank="1"/>
    <cfRule type="top10" dxfId="308" priority="24" rank="1"/>
  </conditionalFormatting>
  <conditionalFormatting sqref="E5:E132">
    <cfRule type="top10" dxfId="307" priority="21" bottom="1" rank="1"/>
    <cfRule type="top10" dxfId="306" priority="22" rank="1"/>
  </conditionalFormatting>
  <conditionalFormatting sqref="F5:F132">
    <cfRule type="top10" dxfId="305" priority="19" bottom="1" rank="1"/>
    <cfRule type="top10" dxfId="304" priority="20" rank="1"/>
  </conditionalFormatting>
  <conditionalFormatting sqref="G5:G132">
    <cfRule type="top10" dxfId="303" priority="17" bottom="1" rank="1"/>
    <cfRule type="top10" dxfId="302" priority="18" rank="1"/>
  </conditionalFormatting>
  <conditionalFormatting sqref="H5:H132">
    <cfRule type="top10" dxfId="301" priority="15" bottom="1" rank="1"/>
    <cfRule type="top10" dxfId="300" priority="16" rank="1"/>
  </conditionalFormatting>
  <conditionalFormatting sqref="I5:I132">
    <cfRule type="top10" dxfId="299" priority="13" bottom="1" rank="1"/>
    <cfRule type="top10" dxfId="298" priority="14" rank="1"/>
  </conditionalFormatting>
  <conditionalFormatting sqref="J5:J132">
    <cfRule type="top10" dxfId="297" priority="11" bottom="1" rank="1"/>
    <cfRule type="top10" dxfId="296" priority="12" rank="1"/>
  </conditionalFormatting>
  <conditionalFormatting sqref="K5:K132">
    <cfRule type="top10" dxfId="295" priority="9" bottom="1" rank="1"/>
    <cfRule type="top10" dxfId="294" priority="10" rank="1"/>
  </conditionalFormatting>
  <conditionalFormatting sqref="L5:L132">
    <cfRule type="top10" dxfId="293" priority="7" bottom="1" rank="1"/>
    <cfRule type="top10" dxfId="292" priority="8" rank="1"/>
  </conditionalFormatting>
  <conditionalFormatting sqref="M5:M132">
    <cfRule type="top10" dxfId="291" priority="5" bottom="1" rank="1"/>
    <cfRule type="top10" dxfId="290" priority="6" rank="1"/>
  </conditionalFormatting>
  <conditionalFormatting sqref="N5:N132">
    <cfRule type="top10" dxfId="289" priority="3" bottom="1" rank="1"/>
    <cfRule type="top10" dxfId="288" priority="4"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2"/>
  <dimension ref="A1:AJ37"/>
  <sheetViews>
    <sheetView zoomScale="75" zoomScaleNormal="75" workbookViewId="0">
      <selection activeCell="N5" sqref="N5:N25"/>
    </sheetView>
  </sheetViews>
  <sheetFormatPr defaultRowHeight="12.75" x14ac:dyDescent="0.2"/>
  <cols>
    <col min="1" max="1" width="9.85546875" style="139" bestFit="1" customWidth="1"/>
    <col min="2" max="13" width="7.7109375" customWidth="1"/>
    <col min="14" max="14" width="9.140625" style="103" bestFit="1" customWidth="1"/>
    <col min="16" max="36" width="9.140625" style="10"/>
  </cols>
  <sheetData>
    <row r="1" spans="1:27" ht="16.5" thickBot="1" x14ac:dyDescent="0.3">
      <c r="A1" s="243" t="s">
        <v>85</v>
      </c>
      <c r="B1" s="244"/>
      <c r="C1" s="244"/>
      <c r="D1" s="244"/>
      <c r="E1" s="245"/>
      <c r="F1" s="245"/>
      <c r="G1" s="245"/>
      <c r="H1" s="245"/>
      <c r="I1" s="245"/>
      <c r="J1" s="245"/>
      <c r="K1" s="245"/>
      <c r="L1" s="245"/>
      <c r="M1" s="245"/>
      <c r="N1" s="246"/>
    </row>
    <row r="2" spans="1:27" ht="13.5" thickBot="1" x14ac:dyDescent="0.25">
      <c r="A2" s="135" t="s">
        <v>162</v>
      </c>
      <c r="B2" s="40" t="s">
        <v>175</v>
      </c>
      <c r="C2" s="37" t="s">
        <v>506</v>
      </c>
      <c r="D2" s="38"/>
      <c r="E2" s="58"/>
      <c r="F2" s="68"/>
      <c r="G2" s="247" t="s">
        <v>80</v>
      </c>
      <c r="H2" s="247"/>
      <c r="I2" s="69"/>
      <c r="J2" s="69"/>
      <c r="K2" s="69"/>
      <c r="L2" s="69"/>
      <c r="M2" s="69"/>
      <c r="N2" s="165"/>
    </row>
    <row r="3" spans="1:27" ht="13.5" thickBot="1" x14ac:dyDescent="0.25">
      <c r="A3" s="136"/>
      <c r="B3" s="41" t="s">
        <v>176</v>
      </c>
      <c r="C3" s="36" t="s">
        <v>507</v>
      </c>
      <c r="D3" s="39"/>
      <c r="E3" s="41" t="s">
        <v>78</v>
      </c>
      <c r="F3" s="65">
        <v>334.64566929133861</v>
      </c>
      <c r="G3" s="17"/>
      <c r="H3" s="66" t="s">
        <v>81</v>
      </c>
      <c r="I3" s="67">
        <v>102</v>
      </c>
      <c r="J3" s="17"/>
      <c r="K3" s="17"/>
      <c r="L3" s="17"/>
      <c r="M3" s="17"/>
      <c r="N3" s="39"/>
    </row>
    <row r="4" spans="1:27" ht="15.75" thickBot="1" x14ac:dyDescent="0.3">
      <c r="A4" s="137" t="s">
        <v>1</v>
      </c>
      <c r="B4" s="49" t="s">
        <v>2</v>
      </c>
      <c r="C4" s="43" t="s">
        <v>3</v>
      </c>
      <c r="D4" s="49" t="s">
        <v>4</v>
      </c>
      <c r="E4" s="43" t="s">
        <v>5</v>
      </c>
      <c r="F4" s="49" t="s">
        <v>6</v>
      </c>
      <c r="G4" s="43" t="s">
        <v>7</v>
      </c>
      <c r="H4" s="49" t="s">
        <v>8</v>
      </c>
      <c r="I4" s="43" t="s">
        <v>9</v>
      </c>
      <c r="J4" s="49" t="s">
        <v>10</v>
      </c>
      <c r="K4" s="43" t="s">
        <v>11</v>
      </c>
      <c r="L4" s="49" t="s">
        <v>12</v>
      </c>
      <c r="M4" s="49" t="s">
        <v>13</v>
      </c>
      <c r="N4" s="140" t="s">
        <v>582</v>
      </c>
      <c r="O4" s="143" t="s">
        <v>611</v>
      </c>
      <c r="P4" s="23"/>
      <c r="Q4" s="23"/>
      <c r="R4" s="23"/>
      <c r="S4" s="23"/>
      <c r="T4" s="23"/>
      <c r="U4" s="23"/>
      <c r="V4" s="23"/>
      <c r="W4" s="23"/>
      <c r="X4" s="23"/>
      <c r="Y4" s="23"/>
      <c r="Z4" s="23"/>
      <c r="AA4" s="23"/>
    </row>
    <row r="5" spans="1:27" ht="14.25" x14ac:dyDescent="0.2">
      <c r="A5" s="138">
        <v>2007</v>
      </c>
      <c r="B5" s="98" t="s">
        <v>60</v>
      </c>
      <c r="C5" s="98" t="s">
        <v>60</v>
      </c>
      <c r="D5" s="98" t="s">
        <v>60</v>
      </c>
      <c r="E5" s="98" t="s">
        <v>60</v>
      </c>
      <c r="F5" s="98">
        <v>262</v>
      </c>
      <c r="G5" s="98">
        <v>284</v>
      </c>
      <c r="H5" s="98">
        <v>248</v>
      </c>
      <c r="I5" s="98">
        <v>424</v>
      </c>
      <c r="J5" s="98">
        <v>262</v>
      </c>
      <c r="K5" s="98">
        <v>375</v>
      </c>
      <c r="L5" s="98">
        <v>312</v>
      </c>
      <c r="M5" s="98">
        <v>185</v>
      </c>
      <c r="N5" s="173" t="str">
        <f t="shared" ref="N5:N6" si="0">IF(COUNT(B5:M5)=12,SUM(B5:M5),"")</f>
        <v/>
      </c>
      <c r="O5" s="144"/>
    </row>
    <row r="6" spans="1:27" ht="14.25" x14ac:dyDescent="0.2">
      <c r="A6" s="138">
        <v>2008</v>
      </c>
      <c r="B6" s="98">
        <v>16</v>
      </c>
      <c r="C6" s="98">
        <v>8</v>
      </c>
      <c r="D6" s="98">
        <v>28</v>
      </c>
      <c r="E6" s="98">
        <v>68</v>
      </c>
      <c r="F6" s="98">
        <v>123</v>
      </c>
      <c r="G6" s="98">
        <v>186</v>
      </c>
      <c r="H6" s="98">
        <v>371</v>
      </c>
      <c r="I6" s="98">
        <v>164</v>
      </c>
      <c r="J6" s="98">
        <v>91</v>
      </c>
      <c r="K6" s="98">
        <v>169</v>
      </c>
      <c r="L6" s="98">
        <v>457</v>
      </c>
      <c r="M6" s="98">
        <v>104</v>
      </c>
      <c r="N6" s="174">
        <f t="shared" si="0"/>
        <v>1785</v>
      </c>
      <c r="O6" s="144">
        <f t="shared" ref="O6:O17" si="1">RANK(N6,N$5:N$25,0)</f>
        <v>13</v>
      </c>
    </row>
    <row r="7" spans="1:27" ht="14.25" x14ac:dyDescent="0.2">
      <c r="A7" s="138">
        <v>2009</v>
      </c>
      <c r="B7" s="98">
        <v>63</v>
      </c>
      <c r="C7" s="98">
        <v>14</v>
      </c>
      <c r="D7" s="98">
        <v>19</v>
      </c>
      <c r="E7" s="98">
        <v>56</v>
      </c>
      <c r="F7" s="98">
        <v>99</v>
      </c>
      <c r="G7" s="98">
        <v>208</v>
      </c>
      <c r="H7" s="98">
        <v>194</v>
      </c>
      <c r="I7" s="98">
        <v>315</v>
      </c>
      <c r="J7" s="98">
        <v>167</v>
      </c>
      <c r="K7" s="98">
        <v>342</v>
      </c>
      <c r="L7" s="98">
        <v>475</v>
      </c>
      <c r="M7" s="98">
        <v>62</v>
      </c>
      <c r="N7" s="174">
        <f t="shared" ref="N7:N17" si="2">IF(COUNT(B7:M7)=12,SUM(B7:M7),"")</f>
        <v>2014</v>
      </c>
      <c r="O7" s="144">
        <f t="shared" si="1"/>
        <v>10</v>
      </c>
    </row>
    <row r="8" spans="1:27" ht="14.25" x14ac:dyDescent="0.2">
      <c r="A8" s="138">
        <v>2010</v>
      </c>
      <c r="B8" s="98">
        <v>19</v>
      </c>
      <c r="C8" s="98">
        <v>24</v>
      </c>
      <c r="D8" s="98">
        <v>8</v>
      </c>
      <c r="E8" s="98">
        <v>165</v>
      </c>
      <c r="F8" s="98">
        <v>180</v>
      </c>
      <c r="G8" s="98">
        <v>254</v>
      </c>
      <c r="H8" s="98">
        <v>407</v>
      </c>
      <c r="I8" s="98">
        <v>310</v>
      </c>
      <c r="J8" s="98">
        <v>275</v>
      </c>
      <c r="K8" s="98">
        <v>381</v>
      </c>
      <c r="L8" s="98">
        <v>291</v>
      </c>
      <c r="M8" s="98">
        <v>609</v>
      </c>
      <c r="N8" s="174">
        <f t="shared" si="2"/>
        <v>2923</v>
      </c>
      <c r="O8" s="144">
        <f t="shared" si="1"/>
        <v>1</v>
      </c>
    </row>
    <row r="9" spans="1:27" ht="14.25" x14ac:dyDescent="0.2">
      <c r="A9" s="138">
        <v>2011</v>
      </c>
      <c r="B9" s="98">
        <v>89</v>
      </c>
      <c r="C9" s="98">
        <v>33</v>
      </c>
      <c r="D9" s="98">
        <v>41</v>
      </c>
      <c r="E9" s="98">
        <v>62</v>
      </c>
      <c r="F9" s="98">
        <v>275</v>
      </c>
      <c r="G9" s="98">
        <v>302</v>
      </c>
      <c r="H9" s="98">
        <v>231</v>
      </c>
      <c r="I9" s="98">
        <v>260</v>
      </c>
      <c r="J9" s="98">
        <v>267</v>
      </c>
      <c r="K9" s="98">
        <v>234</v>
      </c>
      <c r="L9" s="98">
        <v>522</v>
      </c>
      <c r="M9" s="98">
        <v>306</v>
      </c>
      <c r="N9" s="174">
        <f t="shared" si="2"/>
        <v>2622</v>
      </c>
      <c r="O9" s="144">
        <f t="shared" si="1"/>
        <v>3</v>
      </c>
    </row>
    <row r="10" spans="1:27" ht="14.25" x14ac:dyDescent="0.2">
      <c r="A10" s="138">
        <v>2012</v>
      </c>
      <c r="B10" s="98">
        <v>34</v>
      </c>
      <c r="C10" s="98">
        <v>3</v>
      </c>
      <c r="D10" s="98">
        <v>21</v>
      </c>
      <c r="E10" s="98">
        <v>160</v>
      </c>
      <c r="F10" s="98">
        <v>211</v>
      </c>
      <c r="G10" s="98">
        <v>248</v>
      </c>
      <c r="H10" s="98">
        <v>336</v>
      </c>
      <c r="I10" s="98">
        <v>199</v>
      </c>
      <c r="J10" s="98">
        <v>142</v>
      </c>
      <c r="K10" s="98">
        <v>358</v>
      </c>
      <c r="L10" s="98">
        <v>338</v>
      </c>
      <c r="M10" s="98">
        <v>155</v>
      </c>
      <c r="N10" s="174">
        <f t="shared" si="2"/>
        <v>2205</v>
      </c>
      <c r="O10" s="144">
        <f t="shared" si="1"/>
        <v>8</v>
      </c>
    </row>
    <row r="11" spans="1:27" ht="14.25" x14ac:dyDescent="0.2">
      <c r="A11" s="138">
        <v>2013</v>
      </c>
      <c r="B11" s="98">
        <v>1</v>
      </c>
      <c r="C11" s="98">
        <v>26</v>
      </c>
      <c r="D11" s="98">
        <v>16</v>
      </c>
      <c r="E11" s="98">
        <v>50</v>
      </c>
      <c r="F11" s="98">
        <v>181</v>
      </c>
      <c r="G11" s="98">
        <v>128</v>
      </c>
      <c r="H11" s="98">
        <v>187</v>
      </c>
      <c r="I11" s="98">
        <v>316</v>
      </c>
      <c r="J11" s="98">
        <v>370</v>
      </c>
      <c r="K11" s="98">
        <v>420</v>
      </c>
      <c r="L11" s="98">
        <v>140</v>
      </c>
      <c r="M11" s="98">
        <v>137</v>
      </c>
      <c r="N11" s="174">
        <f t="shared" si="2"/>
        <v>1972</v>
      </c>
      <c r="O11" s="144">
        <f t="shared" si="1"/>
        <v>11</v>
      </c>
    </row>
    <row r="12" spans="1:27" ht="14.25" x14ac:dyDescent="0.2">
      <c r="A12" s="138">
        <v>2014</v>
      </c>
      <c r="B12" s="98">
        <v>17</v>
      </c>
      <c r="C12" s="98">
        <v>21</v>
      </c>
      <c r="D12" s="98">
        <v>36</v>
      </c>
      <c r="E12" s="98">
        <v>135</v>
      </c>
      <c r="F12" s="98">
        <v>324</v>
      </c>
      <c r="G12" s="98">
        <v>227</v>
      </c>
      <c r="H12" s="98">
        <v>119</v>
      </c>
      <c r="I12" s="98">
        <v>200.9</v>
      </c>
      <c r="J12" s="98">
        <v>342</v>
      </c>
      <c r="K12" s="98">
        <v>244</v>
      </c>
      <c r="L12" s="98">
        <v>301</v>
      </c>
      <c r="M12" s="98">
        <v>183</v>
      </c>
      <c r="N12" s="174">
        <f t="shared" si="2"/>
        <v>2149.9</v>
      </c>
      <c r="O12" s="144">
        <f t="shared" si="1"/>
        <v>9</v>
      </c>
    </row>
    <row r="13" spans="1:27" ht="14.25" x14ac:dyDescent="0.2">
      <c r="A13" s="138">
        <v>2015</v>
      </c>
      <c r="B13" s="98">
        <v>14</v>
      </c>
      <c r="C13" s="98">
        <v>12</v>
      </c>
      <c r="D13" s="98">
        <v>35</v>
      </c>
      <c r="E13" s="98">
        <v>59</v>
      </c>
      <c r="F13" s="98">
        <v>261</v>
      </c>
      <c r="G13" s="98">
        <v>115</v>
      </c>
      <c r="H13" s="98">
        <v>67</v>
      </c>
      <c r="I13" s="98">
        <v>160</v>
      </c>
      <c r="J13" s="98">
        <v>182</v>
      </c>
      <c r="K13" s="98">
        <v>257</v>
      </c>
      <c r="L13" s="98">
        <v>155</v>
      </c>
      <c r="M13" s="98">
        <v>24</v>
      </c>
      <c r="N13" s="174">
        <f t="shared" si="2"/>
        <v>1341</v>
      </c>
      <c r="O13" s="144">
        <f t="shared" si="1"/>
        <v>16</v>
      </c>
    </row>
    <row r="14" spans="1:27" ht="14.25" x14ac:dyDescent="0.2">
      <c r="A14" s="138">
        <v>2016</v>
      </c>
      <c r="B14" s="98">
        <v>9</v>
      </c>
      <c r="C14" s="98">
        <v>12</v>
      </c>
      <c r="D14" s="98">
        <v>1</v>
      </c>
      <c r="E14" s="98">
        <v>72</v>
      </c>
      <c r="F14" s="98">
        <v>185</v>
      </c>
      <c r="G14" s="98">
        <v>360</v>
      </c>
      <c r="H14" s="98">
        <v>175</v>
      </c>
      <c r="I14" s="98">
        <v>124</v>
      </c>
      <c r="J14" s="98">
        <v>373</v>
      </c>
      <c r="K14" s="98">
        <v>307</v>
      </c>
      <c r="L14" s="98">
        <v>608</v>
      </c>
      <c r="M14" s="98">
        <v>119</v>
      </c>
      <c r="N14" s="174">
        <f t="shared" si="2"/>
        <v>2345</v>
      </c>
      <c r="O14" s="144">
        <f t="shared" si="1"/>
        <v>7</v>
      </c>
    </row>
    <row r="15" spans="1:27" ht="14.25" x14ac:dyDescent="0.2">
      <c r="A15" s="138">
        <v>2017</v>
      </c>
      <c r="B15" s="3">
        <v>2</v>
      </c>
      <c r="C15" s="3">
        <v>1</v>
      </c>
      <c r="D15" s="3">
        <v>36</v>
      </c>
      <c r="E15" s="3">
        <v>126</v>
      </c>
      <c r="F15" s="3">
        <v>309</v>
      </c>
      <c r="G15" s="3">
        <v>234</v>
      </c>
      <c r="H15" s="3">
        <v>182</v>
      </c>
      <c r="I15" s="3">
        <v>237</v>
      </c>
      <c r="J15" s="3">
        <v>148</v>
      </c>
      <c r="K15" s="3">
        <v>186</v>
      </c>
      <c r="L15" s="3">
        <v>370</v>
      </c>
      <c r="M15" s="3">
        <v>131</v>
      </c>
      <c r="N15" s="174">
        <f t="shared" si="2"/>
        <v>1962</v>
      </c>
      <c r="O15" s="144">
        <f t="shared" si="1"/>
        <v>12</v>
      </c>
    </row>
    <row r="16" spans="1:27" ht="14.25" x14ac:dyDescent="0.2">
      <c r="A16" s="138">
        <v>2018</v>
      </c>
      <c r="B16" s="3">
        <v>83</v>
      </c>
      <c r="C16" s="3">
        <v>4</v>
      </c>
      <c r="D16" s="3">
        <v>58</v>
      </c>
      <c r="E16" s="3">
        <v>102</v>
      </c>
      <c r="F16" s="3">
        <v>187</v>
      </c>
      <c r="G16" s="3">
        <v>529</v>
      </c>
      <c r="H16" s="3">
        <v>289</v>
      </c>
      <c r="I16" s="3">
        <v>250</v>
      </c>
      <c r="J16" s="3">
        <v>380</v>
      </c>
      <c r="K16" s="3">
        <v>399</v>
      </c>
      <c r="L16" s="3">
        <v>172</v>
      </c>
      <c r="M16" s="3">
        <v>13</v>
      </c>
      <c r="N16" s="174">
        <f t="shared" si="2"/>
        <v>2466</v>
      </c>
      <c r="O16" s="144">
        <f t="shared" si="1"/>
        <v>6</v>
      </c>
    </row>
    <row r="17" spans="1:15" ht="14.25" x14ac:dyDescent="0.2">
      <c r="A17" s="138">
        <v>2019</v>
      </c>
      <c r="B17" s="3">
        <v>3</v>
      </c>
      <c r="C17" s="3">
        <v>0</v>
      </c>
      <c r="D17" s="3">
        <v>11</v>
      </c>
      <c r="E17" s="3">
        <v>32</v>
      </c>
      <c r="F17" s="3">
        <v>246</v>
      </c>
      <c r="G17" s="3">
        <v>263</v>
      </c>
      <c r="H17" s="3">
        <v>249</v>
      </c>
      <c r="I17" s="3">
        <v>176</v>
      </c>
      <c r="J17" s="3">
        <v>138</v>
      </c>
      <c r="K17" s="3">
        <v>248</v>
      </c>
      <c r="L17" s="3">
        <v>233</v>
      </c>
      <c r="M17" s="3">
        <v>151</v>
      </c>
      <c r="N17" s="174">
        <f t="shared" si="2"/>
        <v>1750</v>
      </c>
      <c r="O17" s="144">
        <f t="shared" si="1"/>
        <v>14</v>
      </c>
    </row>
    <row r="18" spans="1:15" ht="14.25" x14ac:dyDescent="0.2">
      <c r="A18" s="138">
        <v>2020</v>
      </c>
      <c r="B18" s="3">
        <v>42</v>
      </c>
      <c r="C18" s="3">
        <v>5</v>
      </c>
      <c r="D18" s="3">
        <v>18</v>
      </c>
      <c r="E18" s="3">
        <v>146</v>
      </c>
      <c r="F18" s="3">
        <v>430</v>
      </c>
      <c r="G18" s="3">
        <v>393</v>
      </c>
      <c r="H18" s="3">
        <v>350</v>
      </c>
      <c r="I18" s="3">
        <v>199</v>
      </c>
      <c r="J18" s="3">
        <v>252</v>
      </c>
      <c r="K18" s="3">
        <v>261</v>
      </c>
      <c r="L18" s="3">
        <v>432</v>
      </c>
      <c r="M18" s="3">
        <v>147</v>
      </c>
      <c r="N18" s="174">
        <f t="shared" ref="N18" si="3">IF(COUNT(B18:M18)=12,SUM(B18:M18),"")</f>
        <v>2675</v>
      </c>
      <c r="O18" s="144">
        <f t="shared" ref="O18" si="4">RANK(N18,N$5:N$25,0)</f>
        <v>2</v>
      </c>
    </row>
    <row r="19" spans="1:15" ht="14.25" x14ac:dyDescent="0.2">
      <c r="A19" s="138">
        <v>2021</v>
      </c>
      <c r="B19" s="3">
        <v>19</v>
      </c>
      <c r="C19" s="3">
        <v>0</v>
      </c>
      <c r="D19" s="3">
        <v>49</v>
      </c>
      <c r="E19" s="3">
        <v>279</v>
      </c>
      <c r="F19" s="3">
        <v>135</v>
      </c>
      <c r="G19" s="3">
        <v>334</v>
      </c>
      <c r="H19" s="3">
        <v>307</v>
      </c>
      <c r="I19" s="3">
        <v>434</v>
      </c>
      <c r="J19" s="3">
        <v>184</v>
      </c>
      <c r="K19" s="3">
        <v>320</v>
      </c>
      <c r="L19" s="3">
        <v>410</v>
      </c>
      <c r="M19" s="3">
        <v>65</v>
      </c>
      <c r="N19" s="174">
        <f t="shared" ref="N19" si="5">IF(COUNT(B19:M19)=12,SUM(B19:M19),"")</f>
        <v>2536</v>
      </c>
      <c r="O19" s="144">
        <f t="shared" ref="O19" si="6">RANK(N19,N$5:N$25,0)</f>
        <v>5</v>
      </c>
    </row>
    <row r="20" spans="1:15" ht="14.25" x14ac:dyDescent="0.2">
      <c r="A20" s="138">
        <v>2022</v>
      </c>
      <c r="B20" s="3">
        <v>52</v>
      </c>
      <c r="C20" s="3">
        <v>15</v>
      </c>
      <c r="D20" s="3">
        <v>55</v>
      </c>
      <c r="E20" s="3">
        <v>205</v>
      </c>
      <c r="F20" s="3">
        <v>263</v>
      </c>
      <c r="G20" s="3">
        <v>460</v>
      </c>
      <c r="H20" s="3">
        <v>248</v>
      </c>
      <c r="I20" s="3">
        <v>337</v>
      </c>
      <c r="J20" s="3">
        <v>193</v>
      </c>
      <c r="K20" s="3">
        <v>264</v>
      </c>
      <c r="L20" s="3">
        <v>485</v>
      </c>
      <c r="M20" s="3">
        <v>25</v>
      </c>
      <c r="N20" s="174">
        <f t="shared" ref="N20:N21" si="7">IF(COUNT(B20:M20)=12,SUM(B20:M20),"")</f>
        <v>2602</v>
      </c>
      <c r="O20" s="144">
        <f t="shared" ref="O20:O21" si="8">RANK(N20,N$5:N$25,0)</f>
        <v>4</v>
      </c>
    </row>
    <row r="21" spans="1:15" ht="14.25" x14ac:dyDescent="0.2">
      <c r="A21" s="138">
        <v>2023</v>
      </c>
      <c r="B21" s="3">
        <v>83</v>
      </c>
      <c r="C21" s="3">
        <v>9</v>
      </c>
      <c r="D21" s="3">
        <v>29</v>
      </c>
      <c r="E21" s="3">
        <v>11</v>
      </c>
      <c r="F21" s="3">
        <v>123</v>
      </c>
      <c r="G21" s="3">
        <v>135</v>
      </c>
      <c r="H21" s="3">
        <v>218</v>
      </c>
      <c r="I21" s="3">
        <v>91</v>
      </c>
      <c r="J21" s="3">
        <v>194</v>
      </c>
      <c r="K21" s="3">
        <v>198</v>
      </c>
      <c r="L21" s="3">
        <v>317</v>
      </c>
      <c r="M21" s="3">
        <v>119</v>
      </c>
      <c r="N21" s="174">
        <f t="shared" si="7"/>
        <v>1527</v>
      </c>
      <c r="O21" s="144">
        <f t="shared" si="8"/>
        <v>15</v>
      </c>
    </row>
    <row r="22" spans="1:15" ht="14.25" x14ac:dyDescent="0.2">
      <c r="A22" s="138">
        <v>2024</v>
      </c>
      <c r="B22" s="3"/>
      <c r="C22" s="3"/>
      <c r="D22" s="3"/>
      <c r="E22" s="3"/>
      <c r="F22" s="3"/>
      <c r="G22" s="3"/>
      <c r="H22" s="3"/>
      <c r="I22" s="3"/>
      <c r="J22" s="3"/>
      <c r="K22" s="3"/>
      <c r="L22" s="3"/>
      <c r="M22" s="3"/>
      <c r="N22" s="174"/>
      <c r="O22" s="144"/>
    </row>
    <row r="23" spans="1:15" ht="14.25" x14ac:dyDescent="0.2">
      <c r="A23" s="138">
        <v>2025</v>
      </c>
      <c r="B23" s="3"/>
      <c r="C23" s="3"/>
      <c r="D23" s="3"/>
      <c r="E23" s="3"/>
      <c r="F23" s="3"/>
      <c r="G23" s="3"/>
      <c r="H23" s="3"/>
      <c r="I23" s="3"/>
      <c r="J23" s="3"/>
      <c r="K23" s="3"/>
      <c r="L23" s="3"/>
      <c r="M23" s="3"/>
      <c r="N23" s="174"/>
      <c r="O23" s="144"/>
    </row>
    <row r="24" spans="1:15" ht="14.25" x14ac:dyDescent="0.2">
      <c r="A24" s="138">
        <v>2026</v>
      </c>
      <c r="B24" s="3"/>
      <c r="C24" s="3"/>
      <c r="D24" s="3"/>
      <c r="E24" s="3"/>
      <c r="F24" s="3"/>
      <c r="G24" s="3"/>
      <c r="H24" s="3"/>
      <c r="I24" s="3"/>
      <c r="J24" s="3"/>
      <c r="K24" s="3"/>
      <c r="L24" s="3"/>
      <c r="M24" s="3"/>
      <c r="N24" s="174"/>
      <c r="O24" s="144"/>
    </row>
    <row r="25" spans="1:15" ht="13.5" thickBot="1" x14ac:dyDescent="0.25">
      <c r="A25" s="146"/>
      <c r="B25" s="98"/>
      <c r="C25" s="98"/>
      <c r="D25" s="98"/>
      <c r="E25" s="98"/>
      <c r="F25" s="98"/>
      <c r="G25" s="98"/>
      <c r="H25" s="98"/>
      <c r="I25" s="98"/>
      <c r="J25" s="98"/>
      <c r="K25" s="98"/>
      <c r="L25" s="98"/>
      <c r="M25" s="98"/>
      <c r="N25" s="175"/>
    </row>
    <row r="26" spans="1:15" x14ac:dyDescent="0.2">
      <c r="A26" s="147" t="s">
        <v>603</v>
      </c>
      <c r="B26" s="105">
        <f>AVERAGE(B5:B25)</f>
        <v>34.125</v>
      </c>
      <c r="C26" s="105">
        <f>AVERAGE(C5:C25)</f>
        <v>11.6875</v>
      </c>
      <c r="D26" s="105">
        <f t="shared" ref="D26:N26" si="9">AVERAGE(D5:D25)</f>
        <v>28.8125</v>
      </c>
      <c r="E26" s="105">
        <f t="shared" si="9"/>
        <v>108</v>
      </c>
      <c r="F26" s="105">
        <f t="shared" si="9"/>
        <v>223.1764705882353</v>
      </c>
      <c r="G26" s="105">
        <f t="shared" si="9"/>
        <v>274.11764705882354</v>
      </c>
      <c r="H26" s="105">
        <f t="shared" si="9"/>
        <v>245.76470588235293</v>
      </c>
      <c r="I26" s="105">
        <f t="shared" si="9"/>
        <v>246.87647058823526</v>
      </c>
      <c r="J26" s="105">
        <f t="shared" si="9"/>
        <v>232.94117647058823</v>
      </c>
      <c r="K26" s="105">
        <f t="shared" si="9"/>
        <v>291.94117647058823</v>
      </c>
      <c r="L26" s="105">
        <f t="shared" si="9"/>
        <v>354</v>
      </c>
      <c r="M26" s="105">
        <f t="shared" si="9"/>
        <v>149.11764705882354</v>
      </c>
      <c r="N26" s="105">
        <f t="shared" si="9"/>
        <v>2179.6812500000001</v>
      </c>
    </row>
    <row r="27" spans="1:15" x14ac:dyDescent="0.2">
      <c r="A27" s="148" t="s">
        <v>604</v>
      </c>
      <c r="B27" s="3">
        <f>STDEV(B5:B25)</f>
        <v>30.787172653558169</v>
      </c>
      <c r="C27" s="3">
        <f>STDEV(C5:C25)</f>
        <v>10.00479051921295</v>
      </c>
      <c r="D27" s="3">
        <f t="shared" ref="D27:N27" si="10">STDEV(D5:D25)</f>
        <v>16.730087666636219</v>
      </c>
      <c r="E27" s="3">
        <f t="shared" si="10"/>
        <v>71.087739214766614</v>
      </c>
      <c r="F27" s="3">
        <f t="shared" si="10"/>
        <v>85.827031940786028</v>
      </c>
      <c r="G27" s="3">
        <f t="shared" si="10"/>
        <v>114.2053426688859</v>
      </c>
      <c r="H27" s="3">
        <f t="shared" si="10"/>
        <v>90.328933218933713</v>
      </c>
      <c r="I27" s="3">
        <f t="shared" si="10"/>
        <v>98.020071473982952</v>
      </c>
      <c r="J27" s="3">
        <f t="shared" si="10"/>
        <v>91.226004097129092</v>
      </c>
      <c r="K27" s="3">
        <f t="shared" si="10"/>
        <v>77.573731530263601</v>
      </c>
      <c r="L27" s="3">
        <f t="shared" si="10"/>
        <v>134.15382961361931</v>
      </c>
      <c r="M27" s="3">
        <f t="shared" si="10"/>
        <v>138.55499014513208</v>
      </c>
      <c r="N27" s="114">
        <f t="shared" si="10"/>
        <v>447.02031157245273</v>
      </c>
    </row>
    <row r="28" spans="1:15" x14ac:dyDescent="0.2">
      <c r="A28" s="148" t="s">
        <v>605</v>
      </c>
      <c r="B28" s="3">
        <f>B27/B26*100</f>
        <v>90.218820962807825</v>
      </c>
      <c r="C28" s="3">
        <f>C27/C26*100</f>
        <v>85.602485725886197</v>
      </c>
      <c r="D28" s="3">
        <f t="shared" ref="D28:N28" si="11">D27/D26*100</f>
        <v>58.065380187891435</v>
      </c>
      <c r="E28" s="3">
        <f t="shared" si="11"/>
        <v>65.821980754413531</v>
      </c>
      <c r="F28" s="3">
        <f t="shared" si="11"/>
        <v>38.457025382007444</v>
      </c>
      <c r="G28" s="3">
        <f t="shared" si="11"/>
        <v>41.662893248306013</v>
      </c>
      <c r="H28" s="3">
        <f t="shared" si="11"/>
        <v>36.754233238915106</v>
      </c>
      <c r="I28" s="3">
        <f t="shared" si="11"/>
        <v>39.704096239074325</v>
      </c>
      <c r="J28" s="3">
        <f t="shared" si="11"/>
        <v>39.162678526545321</v>
      </c>
      <c r="K28" s="3">
        <f t="shared" si="11"/>
        <v>26.571699295073163</v>
      </c>
      <c r="L28" s="3">
        <f t="shared" si="11"/>
        <v>37.896562037745568</v>
      </c>
      <c r="M28" s="3">
        <f t="shared" si="11"/>
        <v>92.916561438550104</v>
      </c>
      <c r="N28" s="114">
        <f t="shared" si="11"/>
        <v>20.508517544592941</v>
      </c>
    </row>
    <row r="29" spans="1:15" x14ac:dyDescent="0.2">
      <c r="A29" s="148" t="s">
        <v>606</v>
      </c>
      <c r="B29" s="3">
        <f>MIN(B5:B25)</f>
        <v>1</v>
      </c>
      <c r="C29" s="3">
        <f>MIN(C5:C25)</f>
        <v>0</v>
      </c>
      <c r="D29" s="3">
        <f t="shared" ref="D29:N29" si="12">MIN(D5:D25)</f>
        <v>1</v>
      </c>
      <c r="E29" s="3">
        <f t="shared" si="12"/>
        <v>11</v>
      </c>
      <c r="F29" s="3">
        <f t="shared" si="12"/>
        <v>99</v>
      </c>
      <c r="G29" s="3">
        <f t="shared" si="12"/>
        <v>115</v>
      </c>
      <c r="H29" s="3">
        <f t="shared" si="12"/>
        <v>67</v>
      </c>
      <c r="I29" s="3">
        <f t="shared" si="12"/>
        <v>91</v>
      </c>
      <c r="J29" s="3">
        <f t="shared" si="12"/>
        <v>91</v>
      </c>
      <c r="K29" s="3">
        <f t="shared" si="12"/>
        <v>169</v>
      </c>
      <c r="L29" s="3">
        <f t="shared" si="12"/>
        <v>140</v>
      </c>
      <c r="M29" s="3">
        <f t="shared" si="12"/>
        <v>13</v>
      </c>
      <c r="N29" s="114">
        <f t="shared" si="12"/>
        <v>1341</v>
      </c>
    </row>
    <row r="30" spans="1:15" x14ac:dyDescent="0.2">
      <c r="A30" s="148" t="s">
        <v>607</v>
      </c>
      <c r="B30" s="15">
        <f>MAX(B5:B25)</f>
        <v>89</v>
      </c>
      <c r="C30" s="15">
        <f>MAX(C5:C25)</f>
        <v>33</v>
      </c>
      <c r="D30" s="15">
        <f t="shared" ref="D30:N30" si="13">MAX(D5:D25)</f>
        <v>58</v>
      </c>
      <c r="E30" s="15">
        <f t="shared" si="13"/>
        <v>279</v>
      </c>
      <c r="F30" s="15">
        <f t="shared" si="13"/>
        <v>430</v>
      </c>
      <c r="G30" s="15">
        <f t="shared" si="13"/>
        <v>529</v>
      </c>
      <c r="H30" s="15">
        <f t="shared" si="13"/>
        <v>407</v>
      </c>
      <c r="I30" s="15">
        <f t="shared" si="13"/>
        <v>434</v>
      </c>
      <c r="J30" s="15">
        <f t="shared" si="13"/>
        <v>380</v>
      </c>
      <c r="K30" s="15">
        <f t="shared" si="13"/>
        <v>420</v>
      </c>
      <c r="L30" s="15">
        <f t="shared" si="13"/>
        <v>608</v>
      </c>
      <c r="M30" s="15">
        <f t="shared" si="13"/>
        <v>609</v>
      </c>
      <c r="N30" s="164">
        <f t="shared" si="13"/>
        <v>2923</v>
      </c>
    </row>
    <row r="31" spans="1:15" x14ac:dyDescent="0.2">
      <c r="A31" s="148" t="s">
        <v>608</v>
      </c>
      <c r="B31" s="15">
        <f>QUARTILE(B5:B25,1)</f>
        <v>12.75</v>
      </c>
      <c r="C31" s="15">
        <f>QUARTILE(C5:C25,1)</f>
        <v>3.75</v>
      </c>
      <c r="D31" s="15">
        <f t="shared" ref="D31:N31" si="14">QUARTILE(D5:D25,1)</f>
        <v>17.5</v>
      </c>
      <c r="E31" s="15">
        <f t="shared" si="14"/>
        <v>58.25</v>
      </c>
      <c r="F31" s="15">
        <f t="shared" si="14"/>
        <v>180</v>
      </c>
      <c r="G31" s="15">
        <f t="shared" si="14"/>
        <v>208</v>
      </c>
      <c r="H31" s="15">
        <f t="shared" si="14"/>
        <v>187</v>
      </c>
      <c r="I31" s="15">
        <f t="shared" si="14"/>
        <v>176</v>
      </c>
      <c r="J31" s="15">
        <f t="shared" si="14"/>
        <v>167</v>
      </c>
      <c r="K31" s="15">
        <f t="shared" si="14"/>
        <v>244</v>
      </c>
      <c r="L31" s="15">
        <f t="shared" si="14"/>
        <v>291</v>
      </c>
      <c r="M31" s="15">
        <f t="shared" si="14"/>
        <v>65</v>
      </c>
      <c r="N31" s="164">
        <f t="shared" si="14"/>
        <v>1917.75</v>
      </c>
    </row>
    <row r="32" spans="1:15" x14ac:dyDescent="0.2">
      <c r="A32" s="148" t="s">
        <v>609</v>
      </c>
      <c r="B32" s="15">
        <f>QUARTILE(B5:B25,2)</f>
        <v>19</v>
      </c>
      <c r="C32" s="15">
        <f>QUARTILE(C5:C25,2)</f>
        <v>10.5</v>
      </c>
      <c r="D32" s="15">
        <f t="shared" ref="D32:N32" si="15">QUARTILE(D5:D25,2)</f>
        <v>28.5</v>
      </c>
      <c r="E32" s="15">
        <f t="shared" si="15"/>
        <v>87</v>
      </c>
      <c r="F32" s="15">
        <f t="shared" si="15"/>
        <v>211</v>
      </c>
      <c r="G32" s="15">
        <f t="shared" si="15"/>
        <v>254</v>
      </c>
      <c r="H32" s="15">
        <f t="shared" si="15"/>
        <v>248</v>
      </c>
      <c r="I32" s="15">
        <f t="shared" si="15"/>
        <v>237</v>
      </c>
      <c r="J32" s="15">
        <f t="shared" si="15"/>
        <v>194</v>
      </c>
      <c r="K32" s="15">
        <f t="shared" si="15"/>
        <v>264</v>
      </c>
      <c r="L32" s="15">
        <f t="shared" si="15"/>
        <v>338</v>
      </c>
      <c r="M32" s="15">
        <f t="shared" si="15"/>
        <v>131</v>
      </c>
      <c r="N32" s="164">
        <f t="shared" si="15"/>
        <v>2177.4499999999998</v>
      </c>
    </row>
    <row r="33" spans="1:14" x14ac:dyDescent="0.2">
      <c r="A33" s="148" t="s">
        <v>610</v>
      </c>
      <c r="B33" s="15">
        <f>QUARTILE(B5:B25,3)</f>
        <v>54.75</v>
      </c>
      <c r="C33" s="15">
        <f>QUARTILE(C5:C25,3)</f>
        <v>16.5</v>
      </c>
      <c r="D33" s="15">
        <f t="shared" ref="D33:N33" si="16">QUARTILE(D5:D25,3)</f>
        <v>37.25</v>
      </c>
      <c r="E33" s="15">
        <f t="shared" si="16"/>
        <v>149.5</v>
      </c>
      <c r="F33" s="15">
        <f t="shared" si="16"/>
        <v>263</v>
      </c>
      <c r="G33" s="15">
        <f t="shared" si="16"/>
        <v>334</v>
      </c>
      <c r="H33" s="15">
        <f t="shared" si="16"/>
        <v>307</v>
      </c>
      <c r="I33" s="15">
        <f t="shared" si="16"/>
        <v>315</v>
      </c>
      <c r="J33" s="15">
        <f t="shared" si="16"/>
        <v>275</v>
      </c>
      <c r="K33" s="15">
        <f t="shared" si="16"/>
        <v>358</v>
      </c>
      <c r="L33" s="15">
        <f t="shared" si="16"/>
        <v>457</v>
      </c>
      <c r="M33" s="15">
        <f t="shared" si="16"/>
        <v>155</v>
      </c>
      <c r="N33" s="164">
        <f t="shared" si="16"/>
        <v>2552.5</v>
      </c>
    </row>
    <row r="34" spans="1:14" x14ac:dyDescent="0.2">
      <c r="A34" s="148" t="s">
        <v>611</v>
      </c>
      <c r="B34" s="10">
        <f>RANK(B21,B5:B25,0)</f>
        <v>2</v>
      </c>
      <c r="C34" s="10">
        <f t="shared" ref="C34:N34" si="17">RANK(C21,C5:C25,0)</f>
        <v>9</v>
      </c>
      <c r="D34" s="10">
        <f t="shared" si="17"/>
        <v>8</v>
      </c>
      <c r="E34" s="10">
        <f t="shared" si="17"/>
        <v>16</v>
      </c>
      <c r="F34" s="10">
        <f t="shared" si="17"/>
        <v>15</v>
      </c>
      <c r="G34" s="10">
        <f t="shared" si="17"/>
        <v>15</v>
      </c>
      <c r="H34" s="10">
        <f t="shared" si="17"/>
        <v>11</v>
      </c>
      <c r="I34" s="10">
        <f t="shared" si="17"/>
        <v>17</v>
      </c>
      <c r="J34" s="10">
        <f t="shared" si="17"/>
        <v>9</v>
      </c>
      <c r="K34" s="10">
        <f t="shared" si="17"/>
        <v>15</v>
      </c>
      <c r="L34" s="10">
        <f t="shared" si="17"/>
        <v>10</v>
      </c>
      <c r="M34" s="10">
        <f t="shared" si="17"/>
        <v>10</v>
      </c>
      <c r="N34" s="142">
        <f t="shared" si="17"/>
        <v>15</v>
      </c>
    </row>
    <row r="35" spans="1:14" x14ac:dyDescent="0.2">
      <c r="A35" s="148" t="s">
        <v>612</v>
      </c>
      <c r="B35" s="10">
        <f>COUNT(B5:B25)</f>
        <v>16</v>
      </c>
      <c r="C35" s="10">
        <f>COUNT(C5:C25)</f>
        <v>16</v>
      </c>
      <c r="D35" s="10">
        <f t="shared" ref="D35:N35" si="18">COUNT(D5:D25)</f>
        <v>16</v>
      </c>
      <c r="E35" s="10">
        <f t="shared" si="18"/>
        <v>16</v>
      </c>
      <c r="F35" s="10">
        <f t="shared" si="18"/>
        <v>17</v>
      </c>
      <c r="G35" s="10">
        <f t="shared" si="18"/>
        <v>17</v>
      </c>
      <c r="H35" s="10">
        <f t="shared" si="18"/>
        <v>17</v>
      </c>
      <c r="I35" s="10">
        <f t="shared" si="18"/>
        <v>17</v>
      </c>
      <c r="J35" s="10">
        <f t="shared" si="18"/>
        <v>17</v>
      </c>
      <c r="K35" s="10">
        <f t="shared" si="18"/>
        <v>17</v>
      </c>
      <c r="L35" s="10">
        <f t="shared" si="18"/>
        <v>17</v>
      </c>
      <c r="M35" s="10">
        <f t="shared" si="18"/>
        <v>17</v>
      </c>
      <c r="N35" s="142">
        <f t="shared" si="18"/>
        <v>16</v>
      </c>
    </row>
    <row r="36" spans="1:14" x14ac:dyDescent="0.2">
      <c r="A36" s="148" t="s">
        <v>614</v>
      </c>
      <c r="B36" s="15">
        <f>B21</f>
        <v>83</v>
      </c>
      <c r="C36" s="15">
        <f>B36+C21</f>
        <v>92</v>
      </c>
      <c r="D36" s="15">
        <f t="shared" ref="D36:M36" si="19">C36+D21</f>
        <v>121</v>
      </c>
      <c r="E36" s="15">
        <f t="shared" si="19"/>
        <v>132</v>
      </c>
      <c r="F36" s="15">
        <f t="shared" si="19"/>
        <v>255</v>
      </c>
      <c r="G36" s="15">
        <f t="shared" si="19"/>
        <v>390</v>
      </c>
      <c r="H36" s="15">
        <f t="shared" si="19"/>
        <v>608</v>
      </c>
      <c r="I36" s="15">
        <f t="shared" si="19"/>
        <v>699</v>
      </c>
      <c r="J36" s="15">
        <f t="shared" si="19"/>
        <v>893</v>
      </c>
      <c r="K36" s="15">
        <f t="shared" si="19"/>
        <v>1091</v>
      </c>
      <c r="L36" s="15">
        <f t="shared" si="19"/>
        <v>1408</v>
      </c>
      <c r="M36" s="15">
        <f t="shared" si="19"/>
        <v>1527</v>
      </c>
      <c r="N36" s="10"/>
    </row>
    <row r="37" spans="1:14" x14ac:dyDescent="0.2">
      <c r="A37" s="148" t="s">
        <v>613</v>
      </c>
      <c r="B37" s="15">
        <f>B26</f>
        <v>34.125</v>
      </c>
      <c r="C37" s="15">
        <f>B37+C26</f>
        <v>45.8125</v>
      </c>
      <c r="D37" s="15">
        <f t="shared" ref="D37:M37" si="20">C37+D26</f>
        <v>74.625</v>
      </c>
      <c r="E37" s="15">
        <f t="shared" si="20"/>
        <v>182.625</v>
      </c>
      <c r="F37" s="15">
        <f t="shared" si="20"/>
        <v>405.8014705882353</v>
      </c>
      <c r="G37" s="15">
        <f t="shared" si="20"/>
        <v>679.91911764705878</v>
      </c>
      <c r="H37" s="15">
        <f t="shared" si="20"/>
        <v>925.68382352941171</v>
      </c>
      <c r="I37" s="15">
        <f t="shared" si="20"/>
        <v>1172.5602941176469</v>
      </c>
      <c r="J37" s="15">
        <f t="shared" si="20"/>
        <v>1405.5014705882352</v>
      </c>
      <c r="K37" s="15">
        <f t="shared" si="20"/>
        <v>1697.4426470588235</v>
      </c>
      <c r="L37" s="15">
        <f t="shared" si="20"/>
        <v>2051.4426470588232</v>
      </c>
      <c r="M37" s="15">
        <f t="shared" si="20"/>
        <v>2200.5602941176467</v>
      </c>
      <c r="N37" s="10"/>
    </row>
  </sheetData>
  <mergeCells count="2">
    <mergeCell ref="A1:N1"/>
    <mergeCell ref="G2:H2"/>
  </mergeCells>
  <phoneticPr fontId="7" type="noConversion"/>
  <conditionalFormatting sqref="B5:B25">
    <cfRule type="top10" dxfId="287" priority="109" bottom="1" rank="1"/>
    <cfRule type="top10" dxfId="286" priority="110" rank="1"/>
  </conditionalFormatting>
  <conditionalFormatting sqref="C5:C25">
    <cfRule type="top10" dxfId="285" priority="25" bottom="1" rank="1"/>
    <cfRule type="top10" dxfId="284" priority="26" rank="1"/>
  </conditionalFormatting>
  <conditionalFormatting sqref="D5:D25">
    <cfRule type="top10" dxfId="283" priority="23" bottom="1" rank="1"/>
    <cfRule type="top10" dxfId="282" priority="24" rank="1"/>
  </conditionalFormatting>
  <conditionalFormatting sqref="E5:E25">
    <cfRule type="top10" dxfId="281" priority="21" bottom="1" rank="1"/>
    <cfRule type="top10" dxfId="280" priority="22" rank="1"/>
  </conditionalFormatting>
  <conditionalFormatting sqref="F5:F25">
    <cfRule type="top10" dxfId="279" priority="19" bottom="1" rank="1"/>
    <cfRule type="top10" dxfId="278" priority="20" rank="1"/>
  </conditionalFormatting>
  <conditionalFormatting sqref="G5:G25">
    <cfRule type="top10" dxfId="277" priority="17" bottom="1" rank="1"/>
    <cfRule type="top10" dxfId="276" priority="18" rank="1"/>
  </conditionalFormatting>
  <conditionalFormatting sqref="H5:H25">
    <cfRule type="top10" dxfId="275" priority="15" bottom="1" rank="1"/>
    <cfRule type="top10" dxfId="274" priority="16" rank="1"/>
  </conditionalFormatting>
  <conditionalFormatting sqref="I5:I25">
    <cfRule type="top10" dxfId="273" priority="13" bottom="1" rank="1"/>
    <cfRule type="top10" dxfId="272" priority="14" rank="1"/>
  </conditionalFormatting>
  <conditionalFormatting sqref="J5:J25">
    <cfRule type="top10" dxfId="271" priority="11" bottom="1" rank="1"/>
    <cfRule type="top10" dxfId="270" priority="12" rank="1"/>
  </conditionalFormatting>
  <conditionalFormatting sqref="K5:K25">
    <cfRule type="top10" dxfId="269" priority="9" bottom="1" rank="1"/>
    <cfRule type="top10" dxfId="268" priority="10" rank="1"/>
  </conditionalFormatting>
  <conditionalFormatting sqref="L5:L25">
    <cfRule type="top10" dxfId="267" priority="7" bottom="1" rank="1"/>
    <cfRule type="top10" dxfId="266" priority="8" rank="1"/>
  </conditionalFormatting>
  <conditionalFormatting sqref="M5:M25">
    <cfRule type="top10" dxfId="265" priority="5" bottom="1" rank="1"/>
    <cfRule type="top10" dxfId="264" priority="6" rank="1"/>
  </conditionalFormatting>
  <conditionalFormatting sqref="N5:N25">
    <cfRule type="top10" dxfId="263" priority="3" bottom="1" rank="1"/>
    <cfRule type="top10" dxfId="262" priority="4" rank="1"/>
  </conditionalFormatting>
  <pageMargins left="0.75" right="0.75" top="1" bottom="1" header="0.5" footer="0.5"/>
  <headerFooter alignWithMargins="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2"/>
  <dimension ref="A1:AJ107"/>
  <sheetViews>
    <sheetView zoomScale="75" zoomScaleNormal="75" workbookViewId="0">
      <pane xSplit="1" ySplit="4" topLeftCell="B34" activePane="bottomRight" state="frozen"/>
      <selection activeCell="C149" sqref="C149:O149"/>
      <selection pane="topRight" activeCell="C149" sqref="C149:O149"/>
      <selection pane="bottomLeft" activeCell="C149" sqref="C149:O149"/>
      <selection pane="bottomRight" activeCell="N86" sqref="N86:N87"/>
    </sheetView>
  </sheetViews>
  <sheetFormatPr defaultRowHeight="12.75" x14ac:dyDescent="0.2"/>
  <cols>
    <col min="1" max="1" width="9.85546875" style="148" bestFit="1" customWidth="1"/>
    <col min="2" max="13" width="7.7109375" style="1" customWidth="1"/>
    <col min="14" max="14" width="9.140625" style="169" bestFit="1" customWidth="1"/>
    <col min="16" max="36" width="9.140625" style="10"/>
  </cols>
  <sheetData>
    <row r="1" spans="1:27" ht="16.5" thickBot="1" x14ac:dyDescent="0.3">
      <c r="A1" s="248" t="s">
        <v>42</v>
      </c>
      <c r="B1" s="249"/>
      <c r="C1" s="249"/>
      <c r="D1" s="249"/>
      <c r="E1" s="250"/>
      <c r="F1" s="250"/>
      <c r="G1" s="250"/>
      <c r="H1" s="250"/>
      <c r="I1" s="250"/>
      <c r="J1" s="250"/>
      <c r="K1" s="250"/>
      <c r="L1" s="250"/>
      <c r="M1" s="250"/>
      <c r="N1" s="251"/>
    </row>
    <row r="2" spans="1:27" ht="13.5" thickBot="1" x14ac:dyDescent="0.25">
      <c r="A2" s="150" t="s">
        <v>163</v>
      </c>
      <c r="B2" s="40" t="s">
        <v>175</v>
      </c>
      <c r="C2" s="37" t="s">
        <v>508</v>
      </c>
      <c r="D2" s="38"/>
      <c r="E2" s="58"/>
      <c r="F2" s="68"/>
      <c r="G2" s="247" t="s">
        <v>80</v>
      </c>
      <c r="H2" s="247"/>
      <c r="I2" s="69"/>
      <c r="J2" s="71"/>
      <c r="K2" s="71"/>
      <c r="L2" s="71"/>
      <c r="M2" s="71"/>
      <c r="N2" s="167"/>
    </row>
    <row r="3" spans="1:27" ht="13.5" thickBot="1" x14ac:dyDescent="0.25">
      <c r="A3" s="151"/>
      <c r="B3" s="41" t="s">
        <v>176</v>
      </c>
      <c r="C3" s="36" t="s">
        <v>509</v>
      </c>
      <c r="D3" s="39"/>
      <c r="E3" s="41" t="s">
        <v>78</v>
      </c>
      <c r="F3" s="65">
        <v>1706.0000000000002</v>
      </c>
      <c r="G3" s="17"/>
      <c r="H3" s="66" t="s">
        <v>81</v>
      </c>
      <c r="I3" s="67">
        <v>519.98880000000008</v>
      </c>
      <c r="J3" s="20"/>
      <c r="K3" s="20"/>
      <c r="L3" s="20"/>
      <c r="M3" s="20"/>
      <c r="N3" s="168"/>
    </row>
    <row r="4" spans="1:27" ht="15.75" thickBot="1" x14ac:dyDescent="0.3">
      <c r="A4" s="149"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c r="P4" s="56"/>
      <c r="Q4" s="56"/>
      <c r="R4" s="56"/>
      <c r="S4" s="56"/>
      <c r="T4" s="56"/>
      <c r="U4" s="56"/>
      <c r="V4" s="56"/>
      <c r="W4" s="56"/>
      <c r="X4" s="56"/>
      <c r="Y4" s="56"/>
      <c r="Z4" s="56"/>
      <c r="AA4" s="56"/>
    </row>
    <row r="5" spans="1:27" ht="14.25" x14ac:dyDescent="0.2">
      <c r="A5" s="152">
        <v>1941</v>
      </c>
      <c r="B5" s="98"/>
      <c r="C5" s="98"/>
      <c r="D5" s="98"/>
      <c r="E5" s="98">
        <v>89.408000000000001</v>
      </c>
      <c r="F5" s="98">
        <v>384.048</v>
      </c>
      <c r="G5" s="98">
        <v>486.15600000000001</v>
      </c>
      <c r="H5" s="98">
        <v>319.786</v>
      </c>
      <c r="I5" s="98">
        <v>422.91</v>
      </c>
      <c r="J5" s="98">
        <v>233.68</v>
      </c>
      <c r="K5" s="98">
        <v>627.88800000000003</v>
      </c>
      <c r="L5" s="98">
        <v>478.536</v>
      </c>
      <c r="M5" s="98">
        <v>130.048</v>
      </c>
      <c r="N5" s="173"/>
      <c r="O5" s="144"/>
    </row>
    <row r="6" spans="1:27" ht="14.25" x14ac:dyDescent="0.2">
      <c r="A6" s="152">
        <v>1942</v>
      </c>
      <c r="B6" s="98">
        <v>67.31</v>
      </c>
      <c r="C6" s="98">
        <v>65.786000000000001</v>
      </c>
      <c r="D6" s="98">
        <v>220.21799999999999</v>
      </c>
      <c r="E6" s="98">
        <v>187.19800000000001</v>
      </c>
      <c r="F6" s="98">
        <v>255.27</v>
      </c>
      <c r="G6" s="98">
        <v>555.49800000000005</v>
      </c>
      <c r="H6" s="98">
        <v>251.20602539999999</v>
      </c>
      <c r="I6" s="98">
        <v>323.596</v>
      </c>
      <c r="J6" s="98">
        <v>306.07</v>
      </c>
      <c r="K6" s="98">
        <v>447.80200000000002</v>
      </c>
      <c r="L6" s="98">
        <v>192.024</v>
      </c>
      <c r="M6" s="98">
        <v>277.36799999999999</v>
      </c>
      <c r="N6" s="174">
        <f t="shared" ref="N6:N8" si="0">IF(COUNT(B6:M6)=12,SUM(B6:M6),"")</f>
        <v>3149.3460254000001</v>
      </c>
      <c r="O6" s="144">
        <f>RANK(N6,N$5:N$91,0)</f>
        <v>52</v>
      </c>
    </row>
    <row r="7" spans="1:27" ht="14.25" x14ac:dyDescent="0.2">
      <c r="A7" s="152">
        <v>1943</v>
      </c>
      <c r="B7" s="98">
        <v>71.373999999999995</v>
      </c>
      <c r="C7" s="98">
        <v>67.817999999999998</v>
      </c>
      <c r="D7" s="98">
        <v>43.433999999999997</v>
      </c>
      <c r="E7" s="98">
        <v>184.15</v>
      </c>
      <c r="F7" s="98">
        <v>381.50799999999998</v>
      </c>
      <c r="G7" s="98">
        <v>296.41800000000001</v>
      </c>
      <c r="H7" s="98">
        <v>166.87799999999999</v>
      </c>
      <c r="I7" s="98">
        <v>306.57799999999997</v>
      </c>
      <c r="J7" s="98">
        <v>352.298</v>
      </c>
      <c r="K7" s="98">
        <v>196.596</v>
      </c>
      <c r="L7" s="98">
        <v>234.18799999999999</v>
      </c>
      <c r="M7" s="98">
        <v>541.274</v>
      </c>
      <c r="N7" s="174">
        <f t="shared" si="0"/>
        <v>2842.5139999999997</v>
      </c>
      <c r="O7" s="144">
        <f>RANK(N7,N$5:N$91,0)</f>
        <v>62</v>
      </c>
    </row>
    <row r="8" spans="1:27" ht="14.25" x14ac:dyDescent="0.2">
      <c r="A8" s="152">
        <v>1944</v>
      </c>
      <c r="B8" s="98">
        <v>68.58</v>
      </c>
      <c r="C8" s="98">
        <v>45.973999999999997</v>
      </c>
      <c r="D8" s="98">
        <v>20.827999999999999</v>
      </c>
      <c r="E8" s="98">
        <v>151.892</v>
      </c>
      <c r="F8" s="98">
        <v>216.40802540000001</v>
      </c>
      <c r="G8" s="98">
        <v>286.512</v>
      </c>
      <c r="H8" s="98">
        <v>224.02799999999999</v>
      </c>
      <c r="I8" s="98">
        <v>342.13799999999998</v>
      </c>
      <c r="J8" s="98">
        <v>292.35399999999998</v>
      </c>
      <c r="K8" s="98">
        <v>549.65599999999995</v>
      </c>
      <c r="L8" s="98">
        <v>293.87799999999999</v>
      </c>
      <c r="M8" s="98">
        <v>436.88</v>
      </c>
      <c r="N8" s="174">
        <f t="shared" si="0"/>
        <v>2929.1280254000003</v>
      </c>
      <c r="O8" s="144">
        <f>RANK(N8,N$5:N$91,0)</f>
        <v>58</v>
      </c>
    </row>
    <row r="9" spans="1:27" ht="14.25" x14ac:dyDescent="0.2">
      <c r="A9" s="152">
        <v>1945</v>
      </c>
      <c r="B9" s="98">
        <v>50.037999999999997</v>
      </c>
      <c r="C9" s="98">
        <v>21.082000000000001</v>
      </c>
      <c r="D9" s="98">
        <v>17.78</v>
      </c>
      <c r="E9" s="98">
        <v>63.5</v>
      </c>
      <c r="F9" s="98">
        <v>295.40199999999999</v>
      </c>
      <c r="G9" s="98">
        <v>383.54</v>
      </c>
      <c r="H9" s="98">
        <v>442.46800000000002</v>
      </c>
      <c r="I9" s="98">
        <v>433.83199999999999</v>
      </c>
      <c r="J9" s="98">
        <v>255.524</v>
      </c>
      <c r="K9" s="98">
        <v>236.72800000000001</v>
      </c>
      <c r="L9" s="98">
        <v>247.39599999999999</v>
      </c>
      <c r="M9" s="98">
        <v>284.48</v>
      </c>
      <c r="N9" s="174">
        <f t="shared" ref="N9:N72" si="1">IF(COUNT(B9:M9)=12,SUM(B9:M9),"")</f>
        <v>2731.7700000000004</v>
      </c>
      <c r="O9" s="144">
        <f>RANK(N9,N$5:N$91,0)</f>
        <v>66</v>
      </c>
    </row>
    <row r="10" spans="1:27" ht="14.25" x14ac:dyDescent="0.2">
      <c r="A10" s="152">
        <v>1946</v>
      </c>
      <c r="B10" s="98">
        <v>12.7</v>
      </c>
      <c r="C10" s="98">
        <v>17.018000000000001</v>
      </c>
      <c r="D10" s="98">
        <v>39.624000000000002</v>
      </c>
      <c r="E10" s="98">
        <v>45.973999999999997</v>
      </c>
      <c r="F10" s="98">
        <v>399.03399999999999</v>
      </c>
      <c r="G10" s="98">
        <v>250.1900254</v>
      </c>
      <c r="H10" s="98">
        <v>468.37599999999998</v>
      </c>
      <c r="I10" s="98">
        <v>220.7259746</v>
      </c>
      <c r="J10" s="98">
        <v>268.47800000000001</v>
      </c>
      <c r="K10" s="98">
        <v>202.184</v>
      </c>
      <c r="L10" s="98">
        <v>153.16200000000001</v>
      </c>
      <c r="M10" s="98">
        <v>341.63</v>
      </c>
      <c r="N10" s="174">
        <f t="shared" si="1"/>
        <v>2419.096</v>
      </c>
      <c r="O10" s="144">
        <f>RANK(N10,N$5:N$91,0)</f>
        <v>69</v>
      </c>
    </row>
    <row r="11" spans="1:27" x14ac:dyDescent="0.2">
      <c r="A11" s="152">
        <v>1947</v>
      </c>
      <c r="B11" s="98">
        <v>12.954000000000001</v>
      </c>
      <c r="C11" s="98">
        <v>46.735999999999997</v>
      </c>
      <c r="D11" s="98">
        <v>20.32</v>
      </c>
      <c r="E11" s="98">
        <v>140.71600000000001</v>
      </c>
      <c r="F11" s="98">
        <v>135.88999999999999</v>
      </c>
      <c r="G11" s="98">
        <v>371.09399999999999</v>
      </c>
      <c r="H11" s="98">
        <v>185.67400000000001</v>
      </c>
      <c r="I11" s="98">
        <v>399.28800000000001</v>
      </c>
      <c r="J11" s="98">
        <v>221.488</v>
      </c>
      <c r="K11" s="98"/>
      <c r="L11" s="98"/>
      <c r="M11" s="98">
        <v>196.85</v>
      </c>
      <c r="N11" s="174"/>
    </row>
    <row r="12" spans="1:27" ht="14.25" x14ac:dyDescent="0.2">
      <c r="A12" s="152">
        <v>1948</v>
      </c>
      <c r="B12" s="98">
        <v>39.624000000000002</v>
      </c>
      <c r="C12" s="98">
        <v>18.795999999999999</v>
      </c>
      <c r="D12" s="98">
        <v>26.923999999999999</v>
      </c>
      <c r="E12" s="98">
        <v>41.402000000000001</v>
      </c>
      <c r="F12" s="98">
        <v>153.66999999999999</v>
      </c>
      <c r="G12" s="98">
        <v>279.39999999999998</v>
      </c>
      <c r="H12" s="98">
        <v>310.38799999999998</v>
      </c>
      <c r="I12" s="98">
        <v>247.904</v>
      </c>
      <c r="J12" s="98">
        <v>232.1560254</v>
      </c>
      <c r="K12" s="98">
        <v>220.98</v>
      </c>
      <c r="L12" s="98">
        <v>364.23599999999999</v>
      </c>
      <c r="M12" s="98">
        <v>55.625999999999998</v>
      </c>
      <c r="N12" s="174">
        <f t="shared" si="1"/>
        <v>1991.1060254000001</v>
      </c>
      <c r="O12" s="144">
        <f t="shared" ref="O12:O23" si="2">RANK(N12,N$5:N$91,0)</f>
        <v>71</v>
      </c>
    </row>
    <row r="13" spans="1:27" ht="14.25" x14ac:dyDescent="0.2">
      <c r="A13" s="152">
        <v>1949</v>
      </c>
      <c r="B13" s="98">
        <v>5.8419999999999996</v>
      </c>
      <c r="C13" s="98">
        <v>16.256</v>
      </c>
      <c r="D13" s="98">
        <v>10.922000000000001</v>
      </c>
      <c r="E13" s="98">
        <v>107.44199999999999</v>
      </c>
      <c r="F13" s="98">
        <v>262.12799999999999</v>
      </c>
      <c r="G13" s="98">
        <v>506.98399999999998</v>
      </c>
      <c r="H13" s="98">
        <v>387.858</v>
      </c>
      <c r="I13" s="98">
        <v>357.37799999999999</v>
      </c>
      <c r="J13" s="98">
        <v>335.53399999999999</v>
      </c>
      <c r="K13" s="98">
        <v>379.73</v>
      </c>
      <c r="L13" s="98">
        <v>397.25599999999997</v>
      </c>
      <c r="M13" s="98">
        <v>144.27199999999999</v>
      </c>
      <c r="N13" s="174">
        <f t="shared" si="1"/>
        <v>2911.6019999999999</v>
      </c>
      <c r="O13" s="144">
        <f t="shared" si="2"/>
        <v>59</v>
      </c>
    </row>
    <row r="14" spans="1:27" ht="14.25" x14ac:dyDescent="0.2">
      <c r="A14" s="152">
        <v>1950</v>
      </c>
      <c r="B14" s="98">
        <v>16.510000000000002</v>
      </c>
      <c r="C14" s="98">
        <v>58.673999999999999</v>
      </c>
      <c r="D14" s="98">
        <v>7.3659999999999997</v>
      </c>
      <c r="E14" s="98">
        <v>248.666</v>
      </c>
      <c r="F14" s="98">
        <v>338.58199999999999</v>
      </c>
      <c r="G14" s="98">
        <v>281.178</v>
      </c>
      <c r="H14" s="98">
        <v>402.33600000000001</v>
      </c>
      <c r="I14" s="98">
        <v>531.87599999999998</v>
      </c>
      <c r="J14" s="98">
        <v>213.86799999999999</v>
      </c>
      <c r="K14" s="98">
        <v>281.178</v>
      </c>
      <c r="L14" s="98">
        <v>319.786</v>
      </c>
      <c r="M14" s="98">
        <v>394.71600000000001</v>
      </c>
      <c r="N14" s="174">
        <f t="shared" si="1"/>
        <v>3094.7359999999999</v>
      </c>
      <c r="O14" s="144">
        <f t="shared" si="2"/>
        <v>54</v>
      </c>
    </row>
    <row r="15" spans="1:27" ht="14.25" x14ac:dyDescent="0.2">
      <c r="A15" s="152">
        <v>1951</v>
      </c>
      <c r="B15" s="98">
        <v>31.75</v>
      </c>
      <c r="C15" s="98">
        <v>135.12799999999999</v>
      </c>
      <c r="D15" s="98">
        <v>24.638000000000002</v>
      </c>
      <c r="E15" s="98">
        <v>247.39599999999999</v>
      </c>
      <c r="F15" s="98">
        <v>287.274</v>
      </c>
      <c r="G15" s="98">
        <v>254.762</v>
      </c>
      <c r="H15" s="98">
        <v>188.214</v>
      </c>
      <c r="I15" s="98">
        <v>440.94400000000002</v>
      </c>
      <c r="J15" s="98">
        <v>311.404</v>
      </c>
      <c r="K15" s="98">
        <v>389.63600000000002</v>
      </c>
      <c r="L15" s="98">
        <v>229.36199999999999</v>
      </c>
      <c r="M15" s="98">
        <v>162.81399999999999</v>
      </c>
      <c r="N15" s="174">
        <f t="shared" si="1"/>
        <v>2703.3219999999997</v>
      </c>
      <c r="O15" s="144">
        <f t="shared" si="2"/>
        <v>68</v>
      </c>
    </row>
    <row r="16" spans="1:27" ht="14.25" x14ac:dyDescent="0.2">
      <c r="A16" s="152">
        <v>1952</v>
      </c>
      <c r="B16" s="98">
        <v>37.084000000000003</v>
      </c>
      <c r="C16" s="98">
        <v>4.8259999999999996</v>
      </c>
      <c r="D16" s="98">
        <v>1.016</v>
      </c>
      <c r="E16" s="98">
        <v>195.58</v>
      </c>
      <c r="F16" s="98">
        <v>457.96199999999999</v>
      </c>
      <c r="G16" s="98">
        <v>241.554</v>
      </c>
      <c r="H16" s="98">
        <v>536.95600000000002</v>
      </c>
      <c r="I16" s="98">
        <v>545.59199999999998</v>
      </c>
      <c r="J16" s="98">
        <v>519.17600000000004</v>
      </c>
      <c r="K16" s="98">
        <v>560.32399999999996</v>
      </c>
      <c r="L16" s="98">
        <v>232.91800000000001</v>
      </c>
      <c r="M16" s="98">
        <v>533.4</v>
      </c>
      <c r="N16" s="174">
        <f t="shared" si="1"/>
        <v>3866.3880000000004</v>
      </c>
      <c r="O16" s="144">
        <f t="shared" si="2"/>
        <v>25</v>
      </c>
    </row>
    <row r="17" spans="1:16" ht="14.25" x14ac:dyDescent="0.2">
      <c r="A17" s="152">
        <v>1953</v>
      </c>
      <c r="B17" s="98">
        <v>434.59399999999999</v>
      </c>
      <c r="C17" s="98">
        <v>112.52200000000001</v>
      </c>
      <c r="D17" s="98">
        <v>130.81</v>
      </c>
      <c r="E17" s="98">
        <v>142.74799999999999</v>
      </c>
      <c r="F17" s="98">
        <v>458.21600000000001</v>
      </c>
      <c r="G17" s="98">
        <v>183.13399999999999</v>
      </c>
      <c r="H17" s="98">
        <v>405.892</v>
      </c>
      <c r="I17" s="98">
        <v>386.58800000000002</v>
      </c>
      <c r="J17" s="98">
        <v>180.59399999999999</v>
      </c>
      <c r="K17" s="98">
        <v>324.61200000000002</v>
      </c>
      <c r="L17" s="98">
        <v>382.27</v>
      </c>
      <c r="M17" s="98">
        <v>403.09800000000001</v>
      </c>
      <c r="N17" s="174">
        <f t="shared" si="1"/>
        <v>3545.078</v>
      </c>
      <c r="O17" s="144">
        <f t="shared" si="2"/>
        <v>40</v>
      </c>
    </row>
    <row r="18" spans="1:16" ht="14.25" x14ac:dyDescent="0.2">
      <c r="A18" s="152">
        <v>1954</v>
      </c>
      <c r="B18" s="98">
        <v>104.648</v>
      </c>
      <c r="C18" s="98">
        <v>132.58799999999999</v>
      </c>
      <c r="D18" s="98">
        <v>89.408000000000001</v>
      </c>
      <c r="E18" s="98">
        <v>185.42</v>
      </c>
      <c r="F18" s="98">
        <v>398.52600000000001</v>
      </c>
      <c r="G18" s="98">
        <v>417.83</v>
      </c>
      <c r="H18" s="98">
        <v>423.92600000000004</v>
      </c>
      <c r="I18" s="98">
        <v>452.62799999999999</v>
      </c>
      <c r="J18" s="98">
        <v>262.89</v>
      </c>
      <c r="K18" s="98">
        <v>267.46199999999999</v>
      </c>
      <c r="L18" s="98">
        <v>667.76599999999996</v>
      </c>
      <c r="M18" s="98">
        <v>566.41999999999996</v>
      </c>
      <c r="N18" s="174">
        <f t="shared" si="1"/>
        <v>3969.5120000000002</v>
      </c>
      <c r="O18" s="144">
        <f t="shared" si="2"/>
        <v>23</v>
      </c>
    </row>
    <row r="19" spans="1:16" ht="14.25" x14ac:dyDescent="0.2">
      <c r="A19" s="152">
        <v>1955</v>
      </c>
      <c r="B19" s="98">
        <v>545.846</v>
      </c>
      <c r="C19" s="98">
        <v>67.31</v>
      </c>
      <c r="D19" s="98">
        <v>127</v>
      </c>
      <c r="E19" s="98">
        <v>70.103999999999999</v>
      </c>
      <c r="F19" s="98">
        <v>309.37200000000001</v>
      </c>
      <c r="G19" s="98">
        <v>223.012</v>
      </c>
      <c r="H19" s="98">
        <v>401.32</v>
      </c>
      <c r="I19" s="98">
        <v>510.79399999999998</v>
      </c>
      <c r="J19" s="98">
        <v>237.49002540000001</v>
      </c>
      <c r="K19" s="98">
        <v>181.35599999999999</v>
      </c>
      <c r="L19" s="98">
        <v>927.35400000000004</v>
      </c>
      <c r="M19" s="98">
        <v>398.78</v>
      </c>
      <c r="N19" s="174">
        <f t="shared" si="1"/>
        <v>3999.7380254</v>
      </c>
      <c r="O19" s="144">
        <f t="shared" si="2"/>
        <v>22</v>
      </c>
    </row>
    <row r="20" spans="1:16" ht="14.25" x14ac:dyDescent="0.2">
      <c r="A20" s="152">
        <v>1956</v>
      </c>
      <c r="B20" s="98">
        <v>481.83800000000002</v>
      </c>
      <c r="C20" s="98">
        <v>117.09399999999999</v>
      </c>
      <c r="D20" s="98">
        <v>276.86</v>
      </c>
      <c r="E20" s="98">
        <v>216.40802540000001</v>
      </c>
      <c r="F20" s="98">
        <v>587.24800000000005</v>
      </c>
      <c r="G20" s="98">
        <v>320.04000000000002</v>
      </c>
      <c r="H20" s="98">
        <v>463.29599999999999</v>
      </c>
      <c r="I20" s="98">
        <v>426.97399999999993</v>
      </c>
      <c r="J20" s="98">
        <v>266.7</v>
      </c>
      <c r="K20" s="98">
        <v>292.35399999999998</v>
      </c>
      <c r="L20" s="98">
        <v>528.57399999999996</v>
      </c>
      <c r="M20" s="98">
        <v>392.93799999999999</v>
      </c>
      <c r="N20" s="174">
        <f t="shared" si="1"/>
        <v>4370.3240253999993</v>
      </c>
      <c r="O20" s="144">
        <f t="shared" si="2"/>
        <v>12</v>
      </c>
    </row>
    <row r="21" spans="1:16" ht="14.25" x14ac:dyDescent="0.2">
      <c r="A21" s="152">
        <v>1957</v>
      </c>
      <c r="B21" s="98">
        <v>81.28</v>
      </c>
      <c r="C21" s="98">
        <v>78.231999999999999</v>
      </c>
      <c r="D21" s="98">
        <v>12.192</v>
      </c>
      <c r="E21" s="98">
        <v>32.003999999999998</v>
      </c>
      <c r="F21" s="98">
        <v>381.762</v>
      </c>
      <c r="G21" s="98">
        <v>202.946</v>
      </c>
      <c r="H21" s="98">
        <v>169.16399999999999</v>
      </c>
      <c r="I21" s="98">
        <v>301.49799999999999</v>
      </c>
      <c r="J21" s="98">
        <v>201.16800000000001</v>
      </c>
      <c r="K21" s="98">
        <v>441.96</v>
      </c>
      <c r="L21" s="98">
        <v>772.92200000000003</v>
      </c>
      <c r="M21" s="98">
        <v>345.18599999999998</v>
      </c>
      <c r="N21" s="174">
        <f t="shared" si="1"/>
        <v>3020.3140000000003</v>
      </c>
      <c r="O21" s="144">
        <f t="shared" si="2"/>
        <v>56</v>
      </c>
    </row>
    <row r="22" spans="1:16" ht="14.25" x14ac:dyDescent="0.2">
      <c r="A22" s="152">
        <v>1958</v>
      </c>
      <c r="B22" s="98">
        <v>336.80399999999997</v>
      </c>
      <c r="C22" s="98">
        <v>149.60599999999999</v>
      </c>
      <c r="D22" s="98">
        <v>148.59</v>
      </c>
      <c r="E22" s="98">
        <v>92.201999999999998</v>
      </c>
      <c r="F22" s="98">
        <v>314.70600000000002</v>
      </c>
      <c r="G22" s="98">
        <v>241.554</v>
      </c>
      <c r="H22" s="98">
        <v>465.83600000000001</v>
      </c>
      <c r="I22" s="98">
        <v>238.5060254</v>
      </c>
      <c r="J22" s="98">
        <v>418.084</v>
      </c>
      <c r="K22" s="98">
        <v>308.61</v>
      </c>
      <c r="L22" s="98">
        <v>395.98599999999999</v>
      </c>
      <c r="M22" s="98">
        <v>280.67</v>
      </c>
      <c r="N22" s="174">
        <f t="shared" si="1"/>
        <v>3391.1540254000001</v>
      </c>
      <c r="O22" s="144">
        <f t="shared" si="2"/>
        <v>46</v>
      </c>
    </row>
    <row r="23" spans="1:16" ht="14.25" x14ac:dyDescent="0.2">
      <c r="A23" s="152">
        <v>1959</v>
      </c>
      <c r="B23" s="98">
        <v>66.802000000000007</v>
      </c>
      <c r="C23" s="98">
        <v>36.067999999999998</v>
      </c>
      <c r="D23" s="98">
        <v>27.94</v>
      </c>
      <c r="E23" s="98">
        <v>230.37799999999999</v>
      </c>
      <c r="F23" s="98">
        <v>287.78199999999998</v>
      </c>
      <c r="G23" s="98">
        <v>486.66399999999999</v>
      </c>
      <c r="H23" s="98">
        <v>364.49</v>
      </c>
      <c r="I23" s="98">
        <v>276.86</v>
      </c>
      <c r="J23" s="98">
        <v>663.95600000000002</v>
      </c>
      <c r="K23" s="98">
        <v>416.56</v>
      </c>
      <c r="L23" s="98">
        <v>673.1</v>
      </c>
      <c r="M23" s="98">
        <v>711.70799999999997</v>
      </c>
      <c r="N23" s="174">
        <f t="shared" si="1"/>
        <v>4242.308</v>
      </c>
      <c r="O23" s="144">
        <f t="shared" si="2"/>
        <v>18</v>
      </c>
    </row>
    <row r="24" spans="1:16" x14ac:dyDescent="0.2">
      <c r="A24" s="152">
        <v>1960</v>
      </c>
      <c r="B24" s="98"/>
      <c r="C24" s="98">
        <v>71.12</v>
      </c>
      <c r="D24" s="98">
        <v>141.47800000000001</v>
      </c>
      <c r="E24" s="98">
        <v>556.26</v>
      </c>
      <c r="F24" s="98">
        <v>450.34199999999998</v>
      </c>
      <c r="G24" s="98">
        <v>331.21600000000001</v>
      </c>
      <c r="H24" s="98">
        <v>302.26</v>
      </c>
      <c r="I24" s="98">
        <v>300.22800000000001</v>
      </c>
      <c r="J24" s="98"/>
      <c r="K24" s="98"/>
      <c r="L24" s="98">
        <v>411.48</v>
      </c>
      <c r="M24" s="98">
        <v>709.67600000000004</v>
      </c>
      <c r="N24" s="174"/>
    </row>
    <row r="25" spans="1:16" x14ac:dyDescent="0.2">
      <c r="A25" s="152">
        <v>1961</v>
      </c>
      <c r="B25" s="98">
        <v>88.9</v>
      </c>
      <c r="C25" s="98">
        <v>23.367999999999999</v>
      </c>
      <c r="D25" s="98">
        <v>41.655999999999999</v>
      </c>
      <c r="E25" s="98">
        <v>239.01400000000001</v>
      </c>
      <c r="F25" s="98">
        <v>300.48200000000003</v>
      </c>
      <c r="G25" s="98">
        <v>487.93400000000003</v>
      </c>
      <c r="H25" s="98"/>
      <c r="I25" s="98"/>
      <c r="J25" s="98"/>
      <c r="K25" s="98"/>
      <c r="L25" s="98"/>
      <c r="M25" s="98"/>
      <c r="N25" s="174"/>
    </row>
    <row r="26" spans="1:16" x14ac:dyDescent="0.2">
      <c r="A26" s="152">
        <v>1962</v>
      </c>
      <c r="B26" s="98"/>
      <c r="C26" s="98"/>
      <c r="D26" s="98"/>
      <c r="E26" s="98"/>
      <c r="F26" s="98"/>
      <c r="G26" s="98"/>
      <c r="H26" s="98"/>
      <c r="I26" s="98"/>
      <c r="J26" s="98"/>
      <c r="K26" s="98"/>
      <c r="L26" s="98"/>
      <c r="M26" s="98"/>
      <c r="N26" s="174"/>
    </row>
    <row r="27" spans="1:16" x14ac:dyDescent="0.2">
      <c r="A27" s="152">
        <v>1963</v>
      </c>
      <c r="B27" s="98"/>
      <c r="C27" s="98">
        <v>152.654</v>
      </c>
      <c r="D27" s="98">
        <v>44.957999999999998</v>
      </c>
      <c r="E27" s="98">
        <v>362.96600000000001</v>
      </c>
      <c r="F27" s="98">
        <v>585.97799999999995</v>
      </c>
      <c r="G27" s="98">
        <v>400.81200000000001</v>
      </c>
      <c r="H27" s="98">
        <v>491.99799999999999</v>
      </c>
      <c r="I27" s="98">
        <v>465.07400000000001</v>
      </c>
      <c r="J27" s="98">
        <v>342.9</v>
      </c>
      <c r="K27" s="98">
        <v>228.6</v>
      </c>
      <c r="L27" s="98">
        <v>402.84399999999999</v>
      </c>
      <c r="M27" s="98"/>
      <c r="N27" s="174"/>
    </row>
    <row r="28" spans="1:16" x14ac:dyDescent="0.2">
      <c r="A28" s="152">
        <v>1964</v>
      </c>
      <c r="B28" s="98"/>
      <c r="C28" s="98">
        <v>26.416</v>
      </c>
      <c r="D28" s="98">
        <v>46.99</v>
      </c>
      <c r="E28" s="98">
        <v>196.34200000000001</v>
      </c>
      <c r="F28" s="98"/>
      <c r="G28" s="98"/>
      <c r="H28" s="98"/>
      <c r="I28" s="98"/>
      <c r="J28" s="98"/>
      <c r="K28" s="98"/>
      <c r="L28" s="98"/>
      <c r="M28" s="98">
        <v>80.010000000000005</v>
      </c>
      <c r="N28" s="174"/>
    </row>
    <row r="29" spans="1:16" x14ac:dyDescent="0.2">
      <c r="A29" s="152">
        <v>1965</v>
      </c>
      <c r="B29" s="98">
        <v>197.61199999999999</v>
      </c>
      <c r="C29" s="98"/>
      <c r="D29" s="98">
        <v>1.016</v>
      </c>
      <c r="E29" s="98">
        <v>1.016</v>
      </c>
      <c r="F29" s="98">
        <v>511.048</v>
      </c>
      <c r="G29" s="98">
        <v>501.14199999999988</v>
      </c>
      <c r="H29" s="98">
        <v>222.50399999999991</v>
      </c>
      <c r="I29" s="98">
        <v>262.89</v>
      </c>
      <c r="J29" s="98">
        <v>398.52600000000007</v>
      </c>
      <c r="K29" s="98">
        <v>489.20400000000001</v>
      </c>
      <c r="L29" s="98">
        <v>619.5060000000002</v>
      </c>
      <c r="M29" s="98">
        <v>429.00599999999997</v>
      </c>
      <c r="N29" s="174"/>
      <c r="P29" s="13"/>
    </row>
    <row r="30" spans="1:16" ht="14.25" x14ac:dyDescent="0.2">
      <c r="A30" s="152">
        <v>1966</v>
      </c>
      <c r="B30" s="98">
        <v>232.15599999999989</v>
      </c>
      <c r="C30" s="98">
        <v>44.196000000000012</v>
      </c>
      <c r="D30" s="98">
        <v>64.516000000000005</v>
      </c>
      <c r="E30" s="98">
        <v>467.36</v>
      </c>
      <c r="F30" s="98">
        <v>389.63599999999997</v>
      </c>
      <c r="G30" s="98">
        <v>344.93199999999996</v>
      </c>
      <c r="H30" s="98">
        <v>232.91800000000001</v>
      </c>
      <c r="I30" s="98">
        <v>290.83</v>
      </c>
      <c r="J30" s="98">
        <v>377.95199999999994</v>
      </c>
      <c r="K30" s="98">
        <v>349.25</v>
      </c>
      <c r="L30" s="98">
        <v>859.79</v>
      </c>
      <c r="M30" s="98">
        <v>459.48599999999999</v>
      </c>
      <c r="N30" s="174">
        <f t="shared" si="1"/>
        <v>4113.0219999999999</v>
      </c>
      <c r="O30" s="144">
        <f>RANK(N30,N$5:N$91,0)</f>
        <v>20</v>
      </c>
      <c r="P30" s="13"/>
    </row>
    <row r="31" spans="1:16" x14ac:dyDescent="0.2">
      <c r="A31" s="152">
        <v>1967</v>
      </c>
      <c r="B31" s="98">
        <v>138.93800000000002</v>
      </c>
      <c r="C31" s="98">
        <v>45.466000000000015</v>
      </c>
      <c r="D31" s="98">
        <v>115.824</v>
      </c>
      <c r="E31" s="98">
        <v>441.19799999999992</v>
      </c>
      <c r="F31" s="98"/>
      <c r="G31" s="98"/>
      <c r="H31" s="98"/>
      <c r="I31" s="98">
        <v>317.5</v>
      </c>
      <c r="J31" s="98">
        <v>294.64</v>
      </c>
      <c r="K31" s="98">
        <v>255.27</v>
      </c>
      <c r="L31" s="98">
        <v>540.76599999999996</v>
      </c>
      <c r="M31" s="98">
        <v>407.16199999999998</v>
      </c>
      <c r="N31" s="174"/>
      <c r="P31" s="13"/>
    </row>
    <row r="32" spans="1:16" x14ac:dyDescent="0.2">
      <c r="A32" s="152">
        <v>1968</v>
      </c>
      <c r="B32" s="98">
        <v>26.67</v>
      </c>
      <c r="C32" s="98">
        <v>132.58799999999997</v>
      </c>
      <c r="D32" s="98">
        <v>189.48400000000001</v>
      </c>
      <c r="E32" s="98"/>
      <c r="F32" s="98"/>
      <c r="G32" s="98"/>
      <c r="H32" s="98"/>
      <c r="I32" s="98"/>
      <c r="J32" s="98"/>
      <c r="K32" s="98">
        <v>435.61</v>
      </c>
      <c r="L32" s="98">
        <v>252.476</v>
      </c>
      <c r="M32" s="98">
        <v>248.66599999999994</v>
      </c>
      <c r="N32" s="174"/>
      <c r="P32" s="13"/>
    </row>
    <row r="33" spans="1:16" x14ac:dyDescent="0.2">
      <c r="A33" s="152">
        <v>1969</v>
      </c>
      <c r="B33" s="98">
        <v>150.11400000000003</v>
      </c>
      <c r="C33" s="98">
        <v>67.31</v>
      </c>
      <c r="D33" s="98">
        <v>65.786000000000016</v>
      </c>
      <c r="E33" s="98"/>
      <c r="F33" s="98">
        <v>613.91800000000001</v>
      </c>
      <c r="G33" s="98">
        <v>149.09799999999996</v>
      </c>
      <c r="H33" s="98">
        <v>425.70399999999995</v>
      </c>
      <c r="I33" s="98">
        <v>328.42200000000003</v>
      </c>
      <c r="J33" s="98">
        <v>367.79199999999992</v>
      </c>
      <c r="K33" s="98">
        <v>181.35599999999994</v>
      </c>
      <c r="L33" s="98">
        <v>355.6</v>
      </c>
      <c r="M33" s="98">
        <v>722.12199999999996</v>
      </c>
      <c r="N33" s="174"/>
      <c r="P33" s="13"/>
    </row>
    <row r="34" spans="1:16" x14ac:dyDescent="0.2">
      <c r="A34" s="152">
        <v>1970</v>
      </c>
      <c r="B34" s="98" t="s">
        <v>60</v>
      </c>
      <c r="C34" s="98">
        <v>173.98999999999998</v>
      </c>
      <c r="D34" s="98">
        <v>129.286</v>
      </c>
      <c r="E34" s="98">
        <v>419.1</v>
      </c>
      <c r="F34" s="98" t="s">
        <v>60</v>
      </c>
      <c r="G34" s="98" t="s">
        <v>60</v>
      </c>
      <c r="H34" s="98" t="s">
        <v>60</v>
      </c>
      <c r="I34" s="98" t="s">
        <v>60</v>
      </c>
      <c r="J34" s="98" t="s">
        <v>60</v>
      </c>
      <c r="K34" s="98" t="s">
        <v>60</v>
      </c>
      <c r="L34" s="98" t="s">
        <v>60</v>
      </c>
      <c r="M34" s="98" t="s">
        <v>60</v>
      </c>
      <c r="N34" s="174"/>
      <c r="P34" s="13"/>
    </row>
    <row r="35" spans="1:16" ht="14.25" x14ac:dyDescent="0.2">
      <c r="A35" s="152">
        <v>1971</v>
      </c>
      <c r="B35" s="98">
        <v>173.73599999999999</v>
      </c>
      <c r="C35" s="98">
        <v>62.991999999999997</v>
      </c>
      <c r="D35" s="98">
        <v>236.72800000000001</v>
      </c>
      <c r="E35" s="98">
        <v>8.3819999999999997</v>
      </c>
      <c r="F35" s="98">
        <v>388.36600000000004</v>
      </c>
      <c r="G35" s="98">
        <v>548.64</v>
      </c>
      <c r="H35" s="98">
        <v>474.97999999999996</v>
      </c>
      <c r="I35" s="98">
        <v>302.25999999999993</v>
      </c>
      <c r="J35" s="98">
        <v>253.99999999999997</v>
      </c>
      <c r="K35" s="98">
        <v>515.62000000000012</v>
      </c>
      <c r="L35" s="98">
        <v>426.71999999999997</v>
      </c>
      <c r="M35" s="98">
        <v>124.46000000000001</v>
      </c>
      <c r="N35" s="174">
        <f t="shared" si="1"/>
        <v>3516.8839999999996</v>
      </c>
      <c r="O35" s="144">
        <f t="shared" ref="O35:O66" si="3">RANK(N35,N$5:N$91,0)</f>
        <v>42</v>
      </c>
      <c r="P35" s="13"/>
    </row>
    <row r="36" spans="1:16" ht="14.25" x14ac:dyDescent="0.2">
      <c r="A36" s="152">
        <v>1972</v>
      </c>
      <c r="B36" s="98">
        <v>795.02</v>
      </c>
      <c r="C36" s="98">
        <v>83.820000000000007</v>
      </c>
      <c r="D36" s="98">
        <v>38.099999999999994</v>
      </c>
      <c r="E36" s="98">
        <v>353.06000000000006</v>
      </c>
      <c r="F36" s="98">
        <v>434.34000000000003</v>
      </c>
      <c r="G36" s="98">
        <v>452.12000000000012</v>
      </c>
      <c r="H36" s="98">
        <v>297.18</v>
      </c>
      <c r="I36" s="98">
        <v>302.26</v>
      </c>
      <c r="J36" s="98">
        <v>342.90000000000009</v>
      </c>
      <c r="K36" s="98">
        <v>360.68</v>
      </c>
      <c r="L36" s="98">
        <v>304.80000000000007</v>
      </c>
      <c r="M36" s="98">
        <v>302.26000000000005</v>
      </c>
      <c r="N36" s="174">
        <f t="shared" si="1"/>
        <v>4066.54</v>
      </c>
      <c r="O36" s="144">
        <f t="shared" si="3"/>
        <v>21</v>
      </c>
      <c r="P36" s="13"/>
    </row>
    <row r="37" spans="1:16" ht="14.25" x14ac:dyDescent="0.2">
      <c r="A37" s="152">
        <v>1973</v>
      </c>
      <c r="B37" s="98">
        <v>101.60000000000002</v>
      </c>
      <c r="C37" s="98">
        <v>68.58</v>
      </c>
      <c r="D37" s="98">
        <v>27.939999999999994</v>
      </c>
      <c r="E37" s="98">
        <v>71.11999999999999</v>
      </c>
      <c r="F37" s="98">
        <v>444.50000000000006</v>
      </c>
      <c r="G37" s="98">
        <v>281.94000000000005</v>
      </c>
      <c r="H37" s="98">
        <v>375.91999999999996</v>
      </c>
      <c r="I37" s="98">
        <v>424.17999999999995</v>
      </c>
      <c r="J37" s="98">
        <v>284.48000000000013</v>
      </c>
      <c r="K37" s="98">
        <v>228.59999999999994</v>
      </c>
      <c r="L37" s="98">
        <v>647.69999999999982</v>
      </c>
      <c r="M37" s="98">
        <v>396.24000000000007</v>
      </c>
      <c r="N37" s="174">
        <f t="shared" si="1"/>
        <v>3352.7999999999997</v>
      </c>
      <c r="O37" s="144">
        <f t="shared" si="3"/>
        <v>47</v>
      </c>
      <c r="P37" s="13"/>
    </row>
    <row r="38" spans="1:16" ht="14.25" x14ac:dyDescent="0.2">
      <c r="A38" s="152">
        <v>1974</v>
      </c>
      <c r="B38" s="98">
        <v>88.9</v>
      </c>
      <c r="C38" s="98">
        <v>45.719999999999992</v>
      </c>
      <c r="D38" s="98">
        <v>66.039999999999992</v>
      </c>
      <c r="E38" s="98">
        <v>83.820000000000007</v>
      </c>
      <c r="F38" s="98">
        <v>264.16000000000003</v>
      </c>
      <c r="G38" s="98">
        <v>261.61999999999995</v>
      </c>
      <c r="H38" s="98">
        <v>363.22000000000008</v>
      </c>
      <c r="I38" s="98">
        <v>246.38</v>
      </c>
      <c r="J38" s="98">
        <v>393.69999999999993</v>
      </c>
      <c r="K38" s="98">
        <v>304.80000000000007</v>
      </c>
      <c r="L38" s="98">
        <v>561.34</v>
      </c>
      <c r="M38" s="98">
        <v>139.70000000000002</v>
      </c>
      <c r="N38" s="174">
        <f t="shared" si="1"/>
        <v>2819.4</v>
      </c>
      <c r="O38" s="144">
        <f t="shared" si="3"/>
        <v>63</v>
      </c>
      <c r="P38" s="13"/>
    </row>
    <row r="39" spans="1:16" ht="14.25" x14ac:dyDescent="0.2">
      <c r="A39" s="152">
        <v>1975</v>
      </c>
      <c r="B39" s="98">
        <v>83.820000000000007</v>
      </c>
      <c r="C39" s="98">
        <v>43.18</v>
      </c>
      <c r="D39" s="98">
        <v>76.200000000000017</v>
      </c>
      <c r="E39" s="98">
        <v>86.36</v>
      </c>
      <c r="F39" s="98">
        <v>576.57999999999993</v>
      </c>
      <c r="G39" s="98">
        <v>635.00000000000011</v>
      </c>
      <c r="H39" s="98">
        <v>548.64</v>
      </c>
      <c r="I39" s="98">
        <v>551.18000000000006</v>
      </c>
      <c r="J39" s="98">
        <v>279.39999999999998</v>
      </c>
      <c r="K39" s="98">
        <v>477.52000000000004</v>
      </c>
      <c r="L39" s="98">
        <v>436.88</v>
      </c>
      <c r="M39" s="98">
        <v>563.88000000000022</v>
      </c>
      <c r="N39" s="174">
        <f t="shared" si="1"/>
        <v>4358.6400000000003</v>
      </c>
      <c r="O39" s="144">
        <f t="shared" si="3"/>
        <v>13</v>
      </c>
      <c r="P39" s="13"/>
    </row>
    <row r="40" spans="1:16" ht="14.25" x14ac:dyDescent="0.2">
      <c r="A40" s="152">
        <v>1976</v>
      </c>
      <c r="B40" s="98">
        <v>127.00000000000001</v>
      </c>
      <c r="C40" s="98">
        <v>99.059999999999988</v>
      </c>
      <c r="D40" s="98">
        <v>119.38000000000001</v>
      </c>
      <c r="E40" s="98">
        <v>264.16000000000003</v>
      </c>
      <c r="F40" s="98">
        <v>248.92000000000004</v>
      </c>
      <c r="G40" s="98">
        <v>233.68000000000004</v>
      </c>
      <c r="H40" s="98">
        <v>142.24</v>
      </c>
      <c r="I40" s="98">
        <v>279.40000000000003</v>
      </c>
      <c r="J40" s="98">
        <v>492.76000000000016</v>
      </c>
      <c r="K40" s="98">
        <v>388.62</v>
      </c>
      <c r="L40" s="98">
        <v>340.35999999999996</v>
      </c>
      <c r="M40" s="98">
        <v>68.579999999999984</v>
      </c>
      <c r="N40" s="174">
        <f t="shared" si="1"/>
        <v>2804.1600000000003</v>
      </c>
      <c r="O40" s="144">
        <f t="shared" si="3"/>
        <v>64</v>
      </c>
      <c r="P40" s="13"/>
    </row>
    <row r="41" spans="1:16" ht="14.25" x14ac:dyDescent="0.2">
      <c r="A41" s="152">
        <v>1977</v>
      </c>
      <c r="B41" s="98">
        <v>220.97999999999996</v>
      </c>
      <c r="C41" s="98">
        <v>38.1</v>
      </c>
      <c r="D41" s="98">
        <v>63.499999999999993</v>
      </c>
      <c r="E41" s="98">
        <v>121.92000000000004</v>
      </c>
      <c r="F41" s="98">
        <v>256.53999999999996</v>
      </c>
      <c r="G41" s="98">
        <v>284.48</v>
      </c>
      <c r="H41" s="98">
        <v>289.56000000000006</v>
      </c>
      <c r="I41" s="98">
        <v>500.38000000000005</v>
      </c>
      <c r="J41" s="98">
        <v>340.36</v>
      </c>
      <c r="K41" s="98">
        <v>728.98000000000013</v>
      </c>
      <c r="L41" s="98">
        <v>424.18</v>
      </c>
      <c r="M41" s="98">
        <v>304.80000000000007</v>
      </c>
      <c r="N41" s="174">
        <f t="shared" si="1"/>
        <v>3573.78</v>
      </c>
      <c r="O41" s="144">
        <f t="shared" si="3"/>
        <v>38</v>
      </c>
      <c r="P41" s="13"/>
    </row>
    <row r="42" spans="1:16" ht="14.25" x14ac:dyDescent="0.2">
      <c r="A42" s="152">
        <v>1978</v>
      </c>
      <c r="B42" s="98">
        <v>91.44</v>
      </c>
      <c r="C42" s="98">
        <v>165.1</v>
      </c>
      <c r="D42" s="98">
        <v>106.68</v>
      </c>
      <c r="E42" s="98">
        <v>416.56</v>
      </c>
      <c r="F42" s="98">
        <v>492.76000000000005</v>
      </c>
      <c r="G42" s="98">
        <v>205.74000000000007</v>
      </c>
      <c r="H42" s="98">
        <v>508.00000000000006</v>
      </c>
      <c r="I42" s="98">
        <v>403.85999999999996</v>
      </c>
      <c r="J42" s="98">
        <v>391.16</v>
      </c>
      <c r="K42" s="98">
        <v>172.72</v>
      </c>
      <c r="L42" s="98">
        <v>434.34000000000003</v>
      </c>
      <c r="M42" s="98">
        <v>111.76000000000003</v>
      </c>
      <c r="N42" s="174">
        <f t="shared" si="1"/>
        <v>3500.12</v>
      </c>
      <c r="O42" s="144">
        <f t="shared" si="3"/>
        <v>44</v>
      </c>
      <c r="P42" s="13"/>
    </row>
    <row r="43" spans="1:16" ht="14.25" x14ac:dyDescent="0.2">
      <c r="A43" s="152">
        <v>1979</v>
      </c>
      <c r="B43" s="98">
        <v>25.399999999999995</v>
      </c>
      <c r="C43" s="98">
        <v>99.060000000000016</v>
      </c>
      <c r="D43" s="98">
        <v>104.14000000000001</v>
      </c>
      <c r="E43" s="98">
        <v>368.30000000000007</v>
      </c>
      <c r="F43" s="98">
        <v>302.26000000000005</v>
      </c>
      <c r="G43" s="98">
        <v>375.92000000000013</v>
      </c>
      <c r="H43" s="98">
        <v>340.36</v>
      </c>
      <c r="I43" s="98">
        <v>218.44000000000003</v>
      </c>
      <c r="J43" s="98">
        <v>259.08</v>
      </c>
      <c r="K43" s="98">
        <v>187.96</v>
      </c>
      <c r="L43" s="98">
        <v>482.59999999999991</v>
      </c>
      <c r="M43" s="98">
        <v>510.54000000000019</v>
      </c>
      <c r="N43" s="174">
        <f t="shared" si="1"/>
        <v>3274.0600000000004</v>
      </c>
      <c r="O43" s="144">
        <f t="shared" si="3"/>
        <v>49</v>
      </c>
      <c r="P43" s="13"/>
    </row>
    <row r="44" spans="1:16" ht="14.25" x14ac:dyDescent="0.2">
      <c r="A44" s="152">
        <v>1980</v>
      </c>
      <c r="B44" s="98">
        <v>251.46</v>
      </c>
      <c r="C44" s="98">
        <v>177.79999999999998</v>
      </c>
      <c r="D44" s="98">
        <v>48.26</v>
      </c>
      <c r="E44" s="98">
        <v>116.83999999999999</v>
      </c>
      <c r="F44" s="98">
        <v>312.42</v>
      </c>
      <c r="G44" s="98">
        <v>411.48</v>
      </c>
      <c r="H44" s="98">
        <v>180.34</v>
      </c>
      <c r="I44" s="98">
        <v>304.80000000000007</v>
      </c>
      <c r="J44" s="98">
        <v>236.22000000000006</v>
      </c>
      <c r="K44" s="98">
        <v>342.89999999999992</v>
      </c>
      <c r="L44" s="98">
        <v>347.98</v>
      </c>
      <c r="M44" s="98">
        <v>294.64000000000004</v>
      </c>
      <c r="N44" s="174">
        <f t="shared" si="1"/>
        <v>3025.14</v>
      </c>
      <c r="O44" s="144">
        <f t="shared" si="3"/>
        <v>55</v>
      </c>
      <c r="P44" s="13"/>
    </row>
    <row r="45" spans="1:16" ht="14.25" x14ac:dyDescent="0.2">
      <c r="A45" s="152">
        <v>1981</v>
      </c>
      <c r="B45" s="98">
        <v>370.84000000000003</v>
      </c>
      <c r="C45" s="98">
        <v>154.93999999999997</v>
      </c>
      <c r="D45" s="98">
        <v>88.90000000000002</v>
      </c>
      <c r="E45" s="98">
        <v>1109.9799999999998</v>
      </c>
      <c r="F45" s="98">
        <v>386.08000000000004</v>
      </c>
      <c r="G45" s="98">
        <v>274.32</v>
      </c>
      <c r="H45" s="98">
        <v>533.40000000000009</v>
      </c>
      <c r="I45" s="98">
        <v>208.28000000000003</v>
      </c>
      <c r="J45" s="98">
        <v>281.94</v>
      </c>
      <c r="K45" s="98">
        <v>383.54</v>
      </c>
      <c r="L45" s="98">
        <v>434.33999999999992</v>
      </c>
      <c r="M45" s="98">
        <v>589.28</v>
      </c>
      <c r="N45" s="174">
        <f t="shared" si="1"/>
        <v>4815.84</v>
      </c>
      <c r="O45" s="144">
        <f t="shared" si="3"/>
        <v>5</v>
      </c>
      <c r="P45" s="13"/>
    </row>
    <row r="46" spans="1:16" ht="14.25" x14ac:dyDescent="0.2">
      <c r="A46" s="152">
        <v>1982</v>
      </c>
      <c r="B46" s="98">
        <v>175.26000000000002</v>
      </c>
      <c r="C46" s="98">
        <v>63.5</v>
      </c>
      <c r="D46" s="98">
        <v>45.719999999999992</v>
      </c>
      <c r="E46" s="98">
        <v>203.20000000000002</v>
      </c>
      <c r="F46" s="98">
        <v>180.34</v>
      </c>
      <c r="G46" s="98">
        <v>289.56</v>
      </c>
      <c r="H46" s="98">
        <v>474.98000000000008</v>
      </c>
      <c r="I46" s="98">
        <v>340.36</v>
      </c>
      <c r="J46" s="98">
        <v>276.85999999999996</v>
      </c>
      <c r="K46" s="98">
        <v>411.47999999999996</v>
      </c>
      <c r="L46" s="98">
        <v>172.72000000000003</v>
      </c>
      <c r="M46" s="98">
        <v>160.02000000000001</v>
      </c>
      <c r="N46" s="174">
        <f t="shared" si="1"/>
        <v>2794.0000000000005</v>
      </c>
      <c r="O46" s="144">
        <f t="shared" si="3"/>
        <v>65</v>
      </c>
      <c r="P46" s="13"/>
    </row>
    <row r="47" spans="1:16" ht="14.25" x14ac:dyDescent="0.2">
      <c r="A47" s="152">
        <v>1983</v>
      </c>
      <c r="B47" s="98">
        <v>86.36</v>
      </c>
      <c r="C47" s="98">
        <v>33.019999999999996</v>
      </c>
      <c r="D47" s="98">
        <v>55.879999999999995</v>
      </c>
      <c r="E47" s="98">
        <v>208.28</v>
      </c>
      <c r="F47" s="98">
        <v>431.80000000000007</v>
      </c>
      <c r="G47" s="98">
        <v>317.5</v>
      </c>
      <c r="H47" s="98">
        <v>256.53999999999996</v>
      </c>
      <c r="I47" s="98">
        <v>274.32000000000005</v>
      </c>
      <c r="J47" s="98">
        <v>386.08000000000004</v>
      </c>
      <c r="K47" s="98">
        <v>375.92000000000007</v>
      </c>
      <c r="L47" s="98">
        <v>281.94</v>
      </c>
      <c r="M47" s="98">
        <v>955.03999999999985</v>
      </c>
      <c r="N47" s="174">
        <f t="shared" si="1"/>
        <v>3662.6800000000003</v>
      </c>
      <c r="O47" s="144">
        <f t="shared" si="3"/>
        <v>34</v>
      </c>
      <c r="P47" s="13"/>
    </row>
    <row r="48" spans="1:16" ht="14.25" x14ac:dyDescent="0.2">
      <c r="A48" s="152">
        <v>1984</v>
      </c>
      <c r="B48" s="98">
        <v>116.84</v>
      </c>
      <c r="C48" s="98">
        <v>111.76</v>
      </c>
      <c r="D48" s="98">
        <v>27.939999999999998</v>
      </c>
      <c r="E48" s="98">
        <v>48.26</v>
      </c>
      <c r="F48" s="98">
        <v>289.56</v>
      </c>
      <c r="G48" s="98">
        <v>342.90000000000003</v>
      </c>
      <c r="H48" s="98">
        <v>447.04000000000008</v>
      </c>
      <c r="I48" s="98">
        <v>563.88</v>
      </c>
      <c r="J48" s="98">
        <v>248.92</v>
      </c>
      <c r="K48" s="98">
        <v>358.14</v>
      </c>
      <c r="L48" s="98">
        <v>393.69999999999993</v>
      </c>
      <c r="M48" s="98">
        <v>215.90000000000003</v>
      </c>
      <c r="N48" s="174">
        <f t="shared" si="1"/>
        <v>3164.84</v>
      </c>
      <c r="O48" s="144">
        <f t="shared" si="3"/>
        <v>51</v>
      </c>
      <c r="P48" s="13"/>
    </row>
    <row r="49" spans="1:16" ht="14.25" x14ac:dyDescent="0.2">
      <c r="A49" s="152">
        <v>1985</v>
      </c>
      <c r="B49" s="98">
        <v>114.30000000000001</v>
      </c>
      <c r="C49" s="98">
        <v>81.28</v>
      </c>
      <c r="D49" s="98">
        <v>132.08000000000001</v>
      </c>
      <c r="E49" s="98">
        <v>121.92000000000003</v>
      </c>
      <c r="F49" s="98">
        <v>401.32000000000011</v>
      </c>
      <c r="G49" s="98">
        <v>480.06000000000006</v>
      </c>
      <c r="H49" s="98">
        <v>256.53999999999991</v>
      </c>
      <c r="I49" s="98">
        <v>198.12</v>
      </c>
      <c r="J49" s="98">
        <v>368.30000000000007</v>
      </c>
      <c r="K49" s="98">
        <v>401.32000000000005</v>
      </c>
      <c r="L49" s="98">
        <v>259.08000000000004</v>
      </c>
      <c r="M49" s="98">
        <v>396.24000000000012</v>
      </c>
      <c r="N49" s="174">
        <f t="shared" si="1"/>
        <v>3210.5600000000004</v>
      </c>
      <c r="O49" s="144">
        <f t="shared" si="3"/>
        <v>50</v>
      </c>
      <c r="P49" s="13"/>
    </row>
    <row r="50" spans="1:16" ht="14.25" x14ac:dyDescent="0.2">
      <c r="A50" s="152">
        <v>1986</v>
      </c>
      <c r="B50" s="98">
        <v>167.64000000000001</v>
      </c>
      <c r="C50" s="98">
        <v>27.939999999999998</v>
      </c>
      <c r="D50" s="98">
        <v>93.98</v>
      </c>
      <c r="E50" s="98">
        <v>393.7</v>
      </c>
      <c r="F50" s="98">
        <v>497.84000000000003</v>
      </c>
      <c r="G50" s="98">
        <v>528.32000000000005</v>
      </c>
      <c r="H50" s="98">
        <v>193.04000000000002</v>
      </c>
      <c r="I50" s="98">
        <v>426.72000000000008</v>
      </c>
      <c r="J50" s="98">
        <v>500.38000000000011</v>
      </c>
      <c r="K50" s="98">
        <v>299.71999999999997</v>
      </c>
      <c r="L50" s="98">
        <v>424.18000000000006</v>
      </c>
      <c r="M50" s="98">
        <v>114.30000000000001</v>
      </c>
      <c r="N50" s="174">
        <f t="shared" si="1"/>
        <v>3667.76</v>
      </c>
      <c r="O50" s="144">
        <f t="shared" si="3"/>
        <v>33</v>
      </c>
      <c r="P50" s="13"/>
    </row>
    <row r="51" spans="1:16" ht="14.25" x14ac:dyDescent="0.2">
      <c r="A51" s="152">
        <v>1987</v>
      </c>
      <c r="B51" s="98">
        <v>96.519999999999982</v>
      </c>
      <c r="C51" s="98">
        <v>142.24000000000004</v>
      </c>
      <c r="D51" s="98">
        <v>20.319999999999997</v>
      </c>
      <c r="E51" s="98">
        <v>650.24</v>
      </c>
      <c r="F51" s="98">
        <v>802.6400000000001</v>
      </c>
      <c r="G51" s="98">
        <v>459.74000000000012</v>
      </c>
      <c r="H51" s="98">
        <v>434.34000000000003</v>
      </c>
      <c r="I51" s="98">
        <v>403.86000000000007</v>
      </c>
      <c r="J51" s="98">
        <v>515.62</v>
      </c>
      <c r="K51" s="98">
        <v>429.26</v>
      </c>
      <c r="L51" s="98">
        <v>965.19999999999982</v>
      </c>
      <c r="M51" s="98">
        <v>426.72000000000008</v>
      </c>
      <c r="N51" s="174">
        <f t="shared" si="1"/>
        <v>5346.7000000000007</v>
      </c>
      <c r="O51" s="144">
        <f t="shared" si="3"/>
        <v>3</v>
      </c>
      <c r="P51" s="13"/>
    </row>
    <row r="52" spans="1:16" ht="14.25" x14ac:dyDescent="0.2">
      <c r="A52" s="152">
        <v>1988</v>
      </c>
      <c r="B52" s="98">
        <v>50.79999999999999</v>
      </c>
      <c r="C52" s="98">
        <v>287.0200000000001</v>
      </c>
      <c r="D52" s="98">
        <v>127</v>
      </c>
      <c r="E52" s="98">
        <v>99.060000000000016</v>
      </c>
      <c r="F52" s="98">
        <v>429.26000000000005</v>
      </c>
      <c r="G52" s="98">
        <v>297.17999999999995</v>
      </c>
      <c r="H52" s="98">
        <v>800.1</v>
      </c>
      <c r="I52" s="98">
        <v>612.1400000000001</v>
      </c>
      <c r="J52" s="98">
        <v>172.72</v>
      </c>
      <c r="K52" s="98">
        <v>634.99999999999989</v>
      </c>
      <c r="L52" s="98">
        <v>253.99999999999994</v>
      </c>
      <c r="M52" s="98">
        <v>93.98</v>
      </c>
      <c r="N52" s="174">
        <f t="shared" si="1"/>
        <v>3858.26</v>
      </c>
      <c r="O52" s="144">
        <f t="shared" si="3"/>
        <v>26</v>
      </c>
      <c r="P52" s="13"/>
    </row>
    <row r="53" spans="1:16" ht="14.25" x14ac:dyDescent="0.2">
      <c r="A53" s="152">
        <v>1989</v>
      </c>
      <c r="B53" s="98">
        <v>134.62</v>
      </c>
      <c r="C53" s="98">
        <v>220.98000000000002</v>
      </c>
      <c r="D53" s="98">
        <v>0</v>
      </c>
      <c r="E53" s="98">
        <v>0</v>
      </c>
      <c r="F53" s="98">
        <v>320.03999999999996</v>
      </c>
      <c r="G53" s="98">
        <v>419.10000000000008</v>
      </c>
      <c r="H53" s="98">
        <v>546.1</v>
      </c>
      <c r="I53" s="98">
        <v>342.90000000000003</v>
      </c>
      <c r="J53" s="98">
        <v>325.12</v>
      </c>
      <c r="K53" s="98">
        <v>502.92000000000007</v>
      </c>
      <c r="L53" s="98">
        <v>477.52</v>
      </c>
      <c r="M53" s="98">
        <v>297.18</v>
      </c>
      <c r="N53" s="174">
        <f t="shared" si="1"/>
        <v>3586.48</v>
      </c>
      <c r="O53" s="144">
        <f t="shared" si="3"/>
        <v>37</v>
      </c>
      <c r="P53" s="13"/>
    </row>
    <row r="54" spans="1:16" ht="14.25" x14ac:dyDescent="0.2">
      <c r="A54" s="152">
        <v>1990</v>
      </c>
      <c r="B54" s="98">
        <v>177.79999999999998</v>
      </c>
      <c r="C54" s="98">
        <v>30.479999999999997</v>
      </c>
      <c r="D54" s="98">
        <v>152.39999999999998</v>
      </c>
      <c r="E54" s="98">
        <v>142.24</v>
      </c>
      <c r="F54" s="98">
        <v>424.18000000000006</v>
      </c>
      <c r="G54" s="98">
        <v>274.32</v>
      </c>
      <c r="H54" s="98">
        <v>269.24000000000007</v>
      </c>
      <c r="I54" s="98">
        <v>393.7</v>
      </c>
      <c r="J54" s="98">
        <v>314.95999999999992</v>
      </c>
      <c r="K54" s="98">
        <v>632.46</v>
      </c>
      <c r="L54" s="98">
        <v>274.32</v>
      </c>
      <c r="M54" s="98">
        <v>193.04000000000005</v>
      </c>
      <c r="N54" s="174">
        <f t="shared" si="1"/>
        <v>3279.1400000000003</v>
      </c>
      <c r="O54" s="144">
        <f t="shared" si="3"/>
        <v>48</v>
      </c>
      <c r="P54" s="13"/>
    </row>
    <row r="55" spans="1:16" ht="14.25" x14ac:dyDescent="0.2">
      <c r="A55" s="152">
        <v>1991</v>
      </c>
      <c r="B55" s="98">
        <v>66.039999999999992</v>
      </c>
      <c r="C55" s="98">
        <v>111.76000000000002</v>
      </c>
      <c r="D55" s="98">
        <v>83.820000000000022</v>
      </c>
      <c r="E55" s="98">
        <v>162.56</v>
      </c>
      <c r="F55" s="98">
        <v>500.38000000000005</v>
      </c>
      <c r="G55" s="98">
        <v>274.32000000000005</v>
      </c>
      <c r="H55" s="98">
        <v>220.98000000000002</v>
      </c>
      <c r="I55" s="98">
        <v>274.32000000000005</v>
      </c>
      <c r="J55" s="98">
        <v>581.66</v>
      </c>
      <c r="K55" s="98">
        <v>314.96000000000004</v>
      </c>
      <c r="L55" s="98">
        <v>767.08000000000015</v>
      </c>
      <c r="M55" s="98">
        <v>167.64000000000001</v>
      </c>
      <c r="N55" s="174">
        <f t="shared" si="1"/>
        <v>3525.52</v>
      </c>
      <c r="O55" s="144">
        <f t="shared" si="3"/>
        <v>41</v>
      </c>
      <c r="P55" s="13"/>
    </row>
    <row r="56" spans="1:16" ht="14.25" x14ac:dyDescent="0.2">
      <c r="A56" s="152">
        <v>1992</v>
      </c>
      <c r="B56" s="98">
        <v>96.52000000000001</v>
      </c>
      <c r="C56" s="98">
        <v>68.58</v>
      </c>
      <c r="D56" s="98">
        <v>71.120000000000019</v>
      </c>
      <c r="E56" s="98">
        <v>436.88000000000005</v>
      </c>
      <c r="F56" s="98">
        <v>868.68000000000006</v>
      </c>
      <c r="G56" s="98">
        <v>406.40000000000003</v>
      </c>
      <c r="H56" s="98">
        <v>353.05999999999995</v>
      </c>
      <c r="I56" s="98">
        <v>622.30000000000007</v>
      </c>
      <c r="J56" s="98">
        <v>332.74</v>
      </c>
      <c r="K56" s="98">
        <v>271.77999999999997</v>
      </c>
      <c r="L56" s="98">
        <v>421.64000000000004</v>
      </c>
      <c r="M56" s="98">
        <v>320.04000000000013</v>
      </c>
      <c r="N56" s="174">
        <f t="shared" si="1"/>
        <v>4269.7400000000007</v>
      </c>
      <c r="O56" s="144">
        <f t="shared" si="3"/>
        <v>16</v>
      </c>
      <c r="P56" s="13"/>
    </row>
    <row r="57" spans="1:16" ht="14.25" x14ac:dyDescent="0.2">
      <c r="A57" s="152">
        <v>1993</v>
      </c>
      <c r="B57" s="98">
        <v>193.04000000000002</v>
      </c>
      <c r="C57" s="98">
        <v>48.26</v>
      </c>
      <c r="D57" s="98">
        <v>340.35999999999996</v>
      </c>
      <c r="E57" s="98">
        <v>495.30000000000007</v>
      </c>
      <c r="F57" s="98">
        <v>292.10000000000002</v>
      </c>
      <c r="G57" s="98">
        <v>535.94000000000005</v>
      </c>
      <c r="H57" s="98">
        <v>284.48</v>
      </c>
      <c r="I57" s="98">
        <v>226.06</v>
      </c>
      <c r="J57" s="98">
        <v>462.28000000000009</v>
      </c>
      <c r="K57" s="98">
        <v>647.69999999999993</v>
      </c>
      <c r="L57" s="98">
        <v>396.23999999999995</v>
      </c>
      <c r="M57" s="98">
        <v>363.22</v>
      </c>
      <c r="N57" s="174">
        <f t="shared" si="1"/>
        <v>4284.9799999999996</v>
      </c>
      <c r="O57" s="144">
        <f t="shared" si="3"/>
        <v>14</v>
      </c>
      <c r="P57" s="13"/>
    </row>
    <row r="58" spans="1:16" ht="14.25" x14ac:dyDescent="0.2">
      <c r="A58" s="152">
        <v>1994</v>
      </c>
      <c r="B58" s="98">
        <v>83.820000000000007</v>
      </c>
      <c r="C58" s="98">
        <v>88.90000000000002</v>
      </c>
      <c r="D58" s="98">
        <v>218.44000000000003</v>
      </c>
      <c r="E58" s="98">
        <v>83.82</v>
      </c>
      <c r="F58" s="98">
        <v>601.98</v>
      </c>
      <c r="G58" s="98">
        <v>660.39999999999986</v>
      </c>
      <c r="H58" s="98">
        <v>391.15999999999997</v>
      </c>
      <c r="I58" s="98">
        <v>579.12000000000023</v>
      </c>
      <c r="J58" s="98">
        <v>299.71999999999997</v>
      </c>
      <c r="K58" s="98">
        <v>330.20000000000005</v>
      </c>
      <c r="L58" s="98">
        <v>807.72000000000014</v>
      </c>
      <c r="M58" s="98">
        <v>226.06000000000003</v>
      </c>
      <c r="N58" s="174">
        <f t="shared" si="1"/>
        <v>4371.3400000000011</v>
      </c>
      <c r="O58" s="144">
        <f t="shared" si="3"/>
        <v>11</v>
      </c>
      <c r="P58" s="13"/>
    </row>
    <row r="59" spans="1:16" ht="14.25" x14ac:dyDescent="0.2">
      <c r="A59" s="152">
        <v>1995</v>
      </c>
      <c r="B59" s="98">
        <v>292.10000000000002</v>
      </c>
      <c r="C59" s="98">
        <v>48.260000000000005</v>
      </c>
      <c r="D59" s="98">
        <v>157.48000000000002</v>
      </c>
      <c r="E59" s="98">
        <v>259.08000000000004</v>
      </c>
      <c r="F59" s="98">
        <v>383.54000000000008</v>
      </c>
      <c r="G59" s="98">
        <v>645.16000000000008</v>
      </c>
      <c r="H59" s="98">
        <v>637.54000000000008</v>
      </c>
      <c r="I59" s="98">
        <v>266.7</v>
      </c>
      <c r="J59" s="98">
        <v>401.32</v>
      </c>
      <c r="K59" s="98">
        <v>314.96000000000004</v>
      </c>
      <c r="L59" s="98">
        <v>510.54</v>
      </c>
      <c r="M59" s="98">
        <v>861.06000000000006</v>
      </c>
      <c r="N59" s="174">
        <f t="shared" si="1"/>
        <v>4777.7400000000007</v>
      </c>
      <c r="O59" s="144">
        <f t="shared" si="3"/>
        <v>7</v>
      </c>
      <c r="P59" s="13"/>
    </row>
    <row r="60" spans="1:16" ht="14.25" x14ac:dyDescent="0.2">
      <c r="A60" s="152">
        <v>1996</v>
      </c>
      <c r="B60" s="98">
        <v>792.48</v>
      </c>
      <c r="C60" s="98">
        <v>347.98</v>
      </c>
      <c r="D60" s="98">
        <v>294.64000000000004</v>
      </c>
      <c r="E60" s="98">
        <v>264.16000000000003</v>
      </c>
      <c r="F60" s="98">
        <v>660.39999999999986</v>
      </c>
      <c r="G60" s="98">
        <v>436.88</v>
      </c>
      <c r="H60" s="98">
        <v>266.7</v>
      </c>
      <c r="I60" s="98">
        <v>340.35999999999996</v>
      </c>
      <c r="J60" s="98">
        <v>284.48</v>
      </c>
      <c r="K60" s="98">
        <v>281.94</v>
      </c>
      <c r="L60" s="98">
        <v>845.82</v>
      </c>
      <c r="M60" s="98">
        <v>619.76</v>
      </c>
      <c r="N60" s="174">
        <f t="shared" si="1"/>
        <v>5435.6</v>
      </c>
      <c r="O60" s="144">
        <f t="shared" si="3"/>
        <v>2</v>
      </c>
      <c r="P60" s="13"/>
    </row>
    <row r="61" spans="1:16" ht="14.25" x14ac:dyDescent="0.2">
      <c r="A61" s="152">
        <v>1997</v>
      </c>
      <c r="B61" s="98">
        <v>96.520000000000024</v>
      </c>
      <c r="C61" s="98">
        <v>165.10000000000002</v>
      </c>
      <c r="D61" s="98">
        <v>45.72</v>
      </c>
      <c r="E61" s="98">
        <v>96.52</v>
      </c>
      <c r="F61" s="98">
        <v>518.16</v>
      </c>
      <c r="G61" s="98">
        <v>271.78000000000009</v>
      </c>
      <c r="H61" s="98">
        <v>246.38</v>
      </c>
      <c r="I61" s="98">
        <v>236.21999999999997</v>
      </c>
      <c r="J61" s="98">
        <v>210.81999999999996</v>
      </c>
      <c r="K61" s="98">
        <v>246.38</v>
      </c>
      <c r="L61" s="98">
        <v>167.64</v>
      </c>
      <c r="M61" s="98">
        <v>76.2</v>
      </c>
      <c r="N61" s="174">
        <f t="shared" si="1"/>
        <v>2377.44</v>
      </c>
      <c r="O61" s="144">
        <f t="shared" si="3"/>
        <v>70</v>
      </c>
      <c r="P61" s="13"/>
    </row>
    <row r="62" spans="1:16" ht="14.25" x14ac:dyDescent="0.2">
      <c r="A62" s="152">
        <v>1998</v>
      </c>
      <c r="B62" s="98">
        <v>91.440000000000012</v>
      </c>
      <c r="C62" s="98">
        <v>76.2</v>
      </c>
      <c r="D62" s="98">
        <v>73.66</v>
      </c>
      <c r="E62" s="98">
        <v>317.49999999999994</v>
      </c>
      <c r="F62" s="98">
        <v>350.52</v>
      </c>
      <c r="G62" s="98">
        <v>469.90000000000015</v>
      </c>
      <c r="H62" s="98">
        <v>386.08000000000021</v>
      </c>
      <c r="I62" s="98">
        <v>541.0200000000001</v>
      </c>
      <c r="J62" s="98">
        <v>332.74000000000007</v>
      </c>
      <c r="K62" s="98">
        <v>269.24</v>
      </c>
      <c r="L62" s="98">
        <v>322.5800000000001</v>
      </c>
      <c r="M62" s="98">
        <v>581.66</v>
      </c>
      <c r="N62" s="174">
        <f t="shared" si="1"/>
        <v>3812.54</v>
      </c>
      <c r="O62" s="144">
        <f t="shared" si="3"/>
        <v>27</v>
      </c>
      <c r="P62" s="13"/>
    </row>
    <row r="63" spans="1:16" ht="14.25" x14ac:dyDescent="0.2">
      <c r="A63" s="152">
        <v>1999</v>
      </c>
      <c r="B63" s="98">
        <v>180.34000000000006</v>
      </c>
      <c r="C63" s="98">
        <v>213.36000000000004</v>
      </c>
      <c r="D63" s="98">
        <v>266.7</v>
      </c>
      <c r="E63" s="98">
        <v>449.58</v>
      </c>
      <c r="F63" s="98">
        <v>416.56000000000017</v>
      </c>
      <c r="G63" s="98">
        <v>414.02</v>
      </c>
      <c r="H63" s="98">
        <v>563.87999999999977</v>
      </c>
      <c r="I63" s="98">
        <v>355.59999999999997</v>
      </c>
      <c r="J63" s="98">
        <v>266.70000000000005</v>
      </c>
      <c r="K63" s="98">
        <v>360.68000000000006</v>
      </c>
      <c r="L63" s="98">
        <v>452.12000000000006</v>
      </c>
      <c r="M63" s="98">
        <v>1181.0999999999997</v>
      </c>
      <c r="N63" s="174">
        <f t="shared" si="1"/>
        <v>5120.6399999999994</v>
      </c>
      <c r="O63" s="144">
        <f t="shared" si="3"/>
        <v>4</v>
      </c>
      <c r="P63" s="13"/>
    </row>
    <row r="64" spans="1:16" ht="14.25" x14ac:dyDescent="0.2">
      <c r="A64" s="152">
        <v>2000</v>
      </c>
      <c r="B64" s="98">
        <v>238.76</v>
      </c>
      <c r="C64" s="98">
        <v>106.67999999999999</v>
      </c>
      <c r="D64" s="98">
        <v>91.439999999999984</v>
      </c>
      <c r="E64" s="98">
        <v>187.95999999999998</v>
      </c>
      <c r="F64" s="98">
        <v>444.50000000000011</v>
      </c>
      <c r="G64" s="98">
        <v>508</v>
      </c>
      <c r="H64" s="98">
        <v>317.5</v>
      </c>
      <c r="I64" s="98">
        <v>414.02</v>
      </c>
      <c r="J64" s="98">
        <v>271.78000000000003</v>
      </c>
      <c r="K64" s="98">
        <v>505.45999999999992</v>
      </c>
      <c r="L64" s="98">
        <v>325.12</v>
      </c>
      <c r="M64" s="98">
        <v>789.94000000000017</v>
      </c>
      <c r="N64" s="174">
        <f t="shared" si="1"/>
        <v>4201.1600000000008</v>
      </c>
      <c r="O64" s="144">
        <f t="shared" si="3"/>
        <v>19</v>
      </c>
      <c r="P64" s="13"/>
    </row>
    <row r="65" spans="1:15" ht="14.25" x14ac:dyDescent="0.2">
      <c r="A65" s="152">
        <v>2001</v>
      </c>
      <c r="B65" s="98">
        <v>106.68000000000004</v>
      </c>
      <c r="C65" s="98">
        <v>43.179999999999993</v>
      </c>
      <c r="D65" s="98">
        <v>88.90000000000002</v>
      </c>
      <c r="E65" s="98">
        <v>160.02000000000001</v>
      </c>
      <c r="F65" s="98">
        <v>208.27999999999997</v>
      </c>
      <c r="G65" s="98">
        <v>457.20000000000005</v>
      </c>
      <c r="H65" s="98">
        <v>530.86</v>
      </c>
      <c r="I65" s="98">
        <v>309.88</v>
      </c>
      <c r="J65" s="98">
        <v>406.40000000000003</v>
      </c>
      <c r="K65" s="98">
        <v>332.74</v>
      </c>
      <c r="L65" s="98">
        <v>441.96</v>
      </c>
      <c r="M65" s="98">
        <v>622.29999999999995</v>
      </c>
      <c r="N65" s="174">
        <f t="shared" si="1"/>
        <v>3708.4000000000005</v>
      </c>
      <c r="O65" s="144">
        <f t="shared" si="3"/>
        <v>32</v>
      </c>
    </row>
    <row r="66" spans="1:15" ht="14.25" x14ac:dyDescent="0.2">
      <c r="A66" s="152">
        <v>2002</v>
      </c>
      <c r="B66" s="98">
        <v>127.00000000000001</v>
      </c>
      <c r="C66" s="98">
        <v>73.66</v>
      </c>
      <c r="D66" s="98">
        <v>246.38000000000002</v>
      </c>
      <c r="E66" s="98">
        <v>510.54000000000013</v>
      </c>
      <c r="F66" s="98">
        <v>281.94000000000005</v>
      </c>
      <c r="G66" s="98">
        <v>190.50000000000003</v>
      </c>
      <c r="H66" s="98">
        <v>477.5200000000001</v>
      </c>
      <c r="I66" s="98">
        <v>335.28000000000009</v>
      </c>
      <c r="J66" s="98">
        <v>312.42</v>
      </c>
      <c r="K66" s="98">
        <v>317.50000000000011</v>
      </c>
      <c r="L66" s="98">
        <v>754.38</v>
      </c>
      <c r="M66" s="98">
        <v>121.92000000000004</v>
      </c>
      <c r="N66" s="174">
        <f t="shared" si="1"/>
        <v>3749.0400000000009</v>
      </c>
      <c r="O66" s="144">
        <f t="shared" si="3"/>
        <v>30</v>
      </c>
    </row>
    <row r="67" spans="1:15" ht="14.25" x14ac:dyDescent="0.2">
      <c r="A67" s="152">
        <v>2003</v>
      </c>
      <c r="B67" s="98">
        <v>76.2</v>
      </c>
      <c r="C67" s="98">
        <v>86.360000000000014</v>
      </c>
      <c r="D67" s="98">
        <v>10.16</v>
      </c>
      <c r="E67" s="98">
        <v>218.44</v>
      </c>
      <c r="F67" s="98">
        <v>294.64</v>
      </c>
      <c r="G67" s="98">
        <v>274.32000000000005</v>
      </c>
      <c r="H67" s="98">
        <v>248.92</v>
      </c>
      <c r="I67" s="98">
        <v>525.78000000000009</v>
      </c>
      <c r="J67" s="98">
        <v>485.14000000000004</v>
      </c>
      <c r="K67" s="98">
        <v>383.54</v>
      </c>
      <c r="L67" s="98">
        <v>508</v>
      </c>
      <c r="M67" s="98">
        <v>660.4</v>
      </c>
      <c r="N67" s="174">
        <f t="shared" si="1"/>
        <v>3771.9</v>
      </c>
      <c r="O67" s="144">
        <f t="shared" ref="O67:O83" si="4">RANK(N67,N$5:N$91,0)</f>
        <v>29</v>
      </c>
    </row>
    <row r="68" spans="1:15" ht="14.25" x14ac:dyDescent="0.2">
      <c r="A68" s="152">
        <v>2004</v>
      </c>
      <c r="B68" s="98">
        <v>114.30000000000001</v>
      </c>
      <c r="C68" s="98">
        <v>43.179999999999993</v>
      </c>
      <c r="D68" s="98">
        <v>127.00000000000003</v>
      </c>
      <c r="E68" s="98">
        <v>233.68</v>
      </c>
      <c r="F68" s="98">
        <v>622.30000000000007</v>
      </c>
      <c r="G68" s="98">
        <v>335.28</v>
      </c>
      <c r="H68" s="98">
        <v>325.12000000000006</v>
      </c>
      <c r="I68" s="98">
        <v>541.02000000000021</v>
      </c>
      <c r="J68" s="98">
        <v>386.08</v>
      </c>
      <c r="K68" s="98">
        <v>535.93999999999994</v>
      </c>
      <c r="L68" s="98">
        <v>1008.38</v>
      </c>
      <c r="M68" s="98">
        <v>386.0800000000001</v>
      </c>
      <c r="N68" s="174">
        <f t="shared" si="1"/>
        <v>4658.3599999999997</v>
      </c>
      <c r="O68" s="144">
        <f t="shared" si="4"/>
        <v>8</v>
      </c>
    </row>
    <row r="69" spans="1:15" ht="14.25" x14ac:dyDescent="0.2">
      <c r="A69" s="152">
        <v>2005</v>
      </c>
      <c r="B69" s="98">
        <v>401.31999999999988</v>
      </c>
      <c r="C69" s="98">
        <v>111.76</v>
      </c>
      <c r="D69" s="98">
        <v>68.58</v>
      </c>
      <c r="E69" s="98">
        <v>431.8</v>
      </c>
      <c r="F69" s="98">
        <v>269.24000000000007</v>
      </c>
      <c r="G69" s="98">
        <v>299.72000000000003</v>
      </c>
      <c r="H69" s="98">
        <v>350.52</v>
      </c>
      <c r="I69" s="98">
        <v>381.00000000000017</v>
      </c>
      <c r="J69" s="98">
        <v>314.96000000000004</v>
      </c>
      <c r="K69" s="98">
        <v>218.44</v>
      </c>
      <c r="L69" s="98">
        <v>403.85999999999996</v>
      </c>
      <c r="M69" s="98">
        <v>147.32</v>
      </c>
      <c r="N69" s="174">
        <f t="shared" si="1"/>
        <v>3398.5200000000004</v>
      </c>
      <c r="O69" s="144">
        <f t="shared" si="4"/>
        <v>45</v>
      </c>
    </row>
    <row r="70" spans="1:15" ht="14.25" x14ac:dyDescent="0.2">
      <c r="A70" s="152">
        <v>2006</v>
      </c>
      <c r="B70" s="98">
        <v>142.23999999999998</v>
      </c>
      <c r="C70" s="98">
        <v>96.52</v>
      </c>
      <c r="D70" s="98">
        <v>208.28000000000003</v>
      </c>
      <c r="E70" s="98">
        <v>360.68</v>
      </c>
      <c r="F70" s="98">
        <v>439.41999999999996</v>
      </c>
      <c r="G70" s="98">
        <v>416.56</v>
      </c>
      <c r="H70" s="98">
        <v>701.04000000000019</v>
      </c>
      <c r="I70" s="98">
        <v>467.36</v>
      </c>
      <c r="J70" s="98">
        <v>251.46</v>
      </c>
      <c r="K70" s="98">
        <v>401.31999999999994</v>
      </c>
      <c r="L70" s="98">
        <v>693.42000000000007</v>
      </c>
      <c r="M70" s="98">
        <v>241.29999999999993</v>
      </c>
      <c r="N70" s="174">
        <f t="shared" si="1"/>
        <v>4419.6000000000004</v>
      </c>
      <c r="O70" s="144">
        <f t="shared" si="4"/>
        <v>10</v>
      </c>
    </row>
    <row r="71" spans="1:15" ht="14.25" x14ac:dyDescent="0.2">
      <c r="A71" s="152">
        <v>2007</v>
      </c>
      <c r="B71" s="98">
        <v>111.76000000000002</v>
      </c>
      <c r="C71" s="98">
        <v>60.96</v>
      </c>
      <c r="D71" s="98">
        <v>137.16000000000003</v>
      </c>
      <c r="E71" s="98">
        <v>400</v>
      </c>
      <c r="F71" s="98">
        <v>467</v>
      </c>
      <c r="G71" s="98">
        <v>455</v>
      </c>
      <c r="H71" s="98">
        <v>452</v>
      </c>
      <c r="I71" s="98">
        <v>282</v>
      </c>
      <c r="J71" s="98">
        <v>182</v>
      </c>
      <c r="K71" s="98">
        <v>224</v>
      </c>
      <c r="L71" s="98">
        <v>899</v>
      </c>
      <c r="M71" s="98">
        <v>986</v>
      </c>
      <c r="N71" s="174">
        <f t="shared" si="1"/>
        <v>4656.88</v>
      </c>
      <c r="O71" s="144">
        <f t="shared" si="4"/>
        <v>9</v>
      </c>
    </row>
    <row r="72" spans="1:15" ht="14.25" x14ac:dyDescent="0.2">
      <c r="A72" s="152">
        <v>2008</v>
      </c>
      <c r="B72" s="98">
        <v>121</v>
      </c>
      <c r="C72" s="98">
        <v>155</v>
      </c>
      <c r="D72" s="98">
        <v>51</v>
      </c>
      <c r="E72" s="98">
        <v>228</v>
      </c>
      <c r="F72" s="98">
        <v>172</v>
      </c>
      <c r="G72" s="98">
        <v>389</v>
      </c>
      <c r="H72" s="98">
        <v>548</v>
      </c>
      <c r="I72" s="98">
        <v>392</v>
      </c>
      <c r="J72" s="98">
        <v>210</v>
      </c>
      <c r="K72" s="98">
        <v>228</v>
      </c>
      <c r="L72" s="98">
        <v>657</v>
      </c>
      <c r="M72" s="98">
        <v>352</v>
      </c>
      <c r="N72" s="174">
        <f t="shared" si="1"/>
        <v>3503</v>
      </c>
      <c r="O72" s="144">
        <f t="shared" si="4"/>
        <v>43</v>
      </c>
    </row>
    <row r="73" spans="1:15" ht="14.25" x14ac:dyDescent="0.2">
      <c r="A73" s="152">
        <v>2009</v>
      </c>
      <c r="B73" s="98">
        <v>226</v>
      </c>
      <c r="C73" s="98">
        <v>253</v>
      </c>
      <c r="D73" s="98">
        <v>198</v>
      </c>
      <c r="E73" s="98">
        <v>337</v>
      </c>
      <c r="F73" s="98">
        <v>293</v>
      </c>
      <c r="G73" s="98">
        <v>482</v>
      </c>
      <c r="H73" s="98">
        <v>378</v>
      </c>
      <c r="I73" s="98">
        <v>616</v>
      </c>
      <c r="J73" s="98">
        <v>308</v>
      </c>
      <c r="K73" s="98">
        <v>438</v>
      </c>
      <c r="L73" s="98">
        <v>1117</v>
      </c>
      <c r="M73" s="98">
        <v>143</v>
      </c>
      <c r="N73" s="174">
        <f t="shared" ref="N73:N83" si="5">IF(COUNT(B73:M73)=12,SUM(B73:M73),"")</f>
        <v>4789</v>
      </c>
      <c r="O73" s="144">
        <f t="shared" si="4"/>
        <v>6</v>
      </c>
    </row>
    <row r="74" spans="1:15" ht="14.25" x14ac:dyDescent="0.2">
      <c r="A74" s="152">
        <v>2010</v>
      </c>
      <c r="B74" s="98">
        <v>87</v>
      </c>
      <c r="C74" s="98">
        <v>227</v>
      </c>
      <c r="D74" s="98">
        <v>209</v>
      </c>
      <c r="E74" s="98">
        <v>322</v>
      </c>
      <c r="F74" s="98">
        <v>461</v>
      </c>
      <c r="G74" s="98">
        <v>565</v>
      </c>
      <c r="H74" s="98">
        <v>261</v>
      </c>
      <c r="I74" s="98">
        <v>454</v>
      </c>
      <c r="J74" s="98">
        <v>280</v>
      </c>
      <c r="K74" s="98">
        <v>387</v>
      </c>
      <c r="L74" s="98">
        <v>645</v>
      </c>
      <c r="M74" s="98">
        <v>1867</v>
      </c>
      <c r="N74" s="174">
        <f t="shared" si="5"/>
        <v>5765</v>
      </c>
      <c r="O74" s="144">
        <f t="shared" si="4"/>
        <v>1</v>
      </c>
    </row>
    <row r="75" spans="1:15" ht="14.25" x14ac:dyDescent="0.2">
      <c r="A75" s="152">
        <v>2011</v>
      </c>
      <c r="B75" s="98">
        <v>362</v>
      </c>
      <c r="C75" s="98">
        <v>162</v>
      </c>
      <c r="D75" s="98">
        <v>182</v>
      </c>
      <c r="E75" s="98">
        <v>248</v>
      </c>
      <c r="F75" s="98">
        <v>340</v>
      </c>
      <c r="G75" s="98">
        <v>450</v>
      </c>
      <c r="H75" s="98">
        <v>343</v>
      </c>
      <c r="I75" s="98">
        <v>235</v>
      </c>
      <c r="J75" s="98">
        <v>333</v>
      </c>
      <c r="K75" s="98">
        <v>543</v>
      </c>
      <c r="L75" s="98">
        <v>611</v>
      </c>
      <c r="M75" s="98">
        <v>465</v>
      </c>
      <c r="N75" s="174">
        <f t="shared" si="5"/>
        <v>4274</v>
      </c>
      <c r="O75" s="144">
        <f t="shared" si="4"/>
        <v>15</v>
      </c>
    </row>
    <row r="76" spans="1:15" ht="14.25" x14ac:dyDescent="0.2">
      <c r="A76" s="152">
        <v>2012</v>
      </c>
      <c r="B76" s="98">
        <v>85</v>
      </c>
      <c r="C76" s="98">
        <v>42</v>
      </c>
      <c r="D76" s="98">
        <v>222</v>
      </c>
      <c r="E76" s="98">
        <v>288</v>
      </c>
      <c r="F76" s="98">
        <v>449</v>
      </c>
      <c r="G76" s="98">
        <v>202</v>
      </c>
      <c r="H76" s="98">
        <v>405</v>
      </c>
      <c r="I76" s="98">
        <v>399</v>
      </c>
      <c r="J76" s="98">
        <v>303</v>
      </c>
      <c r="K76" s="98">
        <v>352</v>
      </c>
      <c r="L76" s="98">
        <v>959</v>
      </c>
      <c r="M76" s="98">
        <v>542</v>
      </c>
      <c r="N76" s="174">
        <f t="shared" si="5"/>
        <v>4248</v>
      </c>
      <c r="O76" s="144">
        <f t="shared" si="4"/>
        <v>17</v>
      </c>
    </row>
    <row r="77" spans="1:15" ht="14.25" x14ac:dyDescent="0.2">
      <c r="A77" s="152">
        <v>2013</v>
      </c>
      <c r="B77" s="98">
        <v>37</v>
      </c>
      <c r="C77" s="98">
        <v>67</v>
      </c>
      <c r="D77" s="98">
        <v>234</v>
      </c>
      <c r="E77" s="98">
        <v>143</v>
      </c>
      <c r="F77" s="98">
        <v>499</v>
      </c>
      <c r="G77" s="98">
        <v>502</v>
      </c>
      <c r="H77" s="98">
        <v>510</v>
      </c>
      <c r="I77" s="98">
        <v>370</v>
      </c>
      <c r="J77" s="98">
        <v>278</v>
      </c>
      <c r="K77" s="98">
        <v>343</v>
      </c>
      <c r="L77" s="98">
        <v>347</v>
      </c>
      <c r="M77" s="98">
        <v>225</v>
      </c>
      <c r="N77" s="174">
        <f t="shared" si="5"/>
        <v>3555</v>
      </c>
      <c r="O77" s="144">
        <f t="shared" si="4"/>
        <v>39</v>
      </c>
    </row>
    <row r="78" spans="1:15" ht="14.25" x14ac:dyDescent="0.2">
      <c r="A78" s="152">
        <v>2014</v>
      </c>
      <c r="B78" s="98">
        <v>82</v>
      </c>
      <c r="C78" s="98">
        <v>37</v>
      </c>
      <c r="D78" s="98">
        <v>57</v>
      </c>
      <c r="E78" s="98">
        <v>189</v>
      </c>
      <c r="F78" s="98">
        <v>477</v>
      </c>
      <c r="G78" s="98">
        <v>326</v>
      </c>
      <c r="H78" s="98">
        <v>263</v>
      </c>
      <c r="I78" s="98">
        <v>468</v>
      </c>
      <c r="J78" s="98">
        <v>275</v>
      </c>
      <c r="K78" s="98">
        <v>325</v>
      </c>
      <c r="L78" s="98">
        <v>270</v>
      </c>
      <c r="M78" s="98">
        <v>367</v>
      </c>
      <c r="N78" s="174">
        <f t="shared" si="5"/>
        <v>3136</v>
      </c>
      <c r="O78" s="144">
        <f t="shared" si="4"/>
        <v>53</v>
      </c>
    </row>
    <row r="79" spans="1:15" ht="14.25" x14ac:dyDescent="0.2">
      <c r="A79" s="152">
        <v>2015</v>
      </c>
      <c r="B79" s="98">
        <v>83</v>
      </c>
      <c r="C79" s="98">
        <v>158</v>
      </c>
      <c r="D79" s="98">
        <v>128</v>
      </c>
      <c r="E79" s="98">
        <v>149</v>
      </c>
      <c r="F79" s="98">
        <v>344</v>
      </c>
      <c r="G79" s="98">
        <v>160</v>
      </c>
      <c r="H79" s="98">
        <v>362</v>
      </c>
      <c r="I79" s="98">
        <v>272</v>
      </c>
      <c r="J79" s="98">
        <v>393</v>
      </c>
      <c r="K79" s="98">
        <v>204</v>
      </c>
      <c r="L79" s="98">
        <v>540</v>
      </c>
      <c r="M79" s="98">
        <v>95</v>
      </c>
      <c r="N79" s="174">
        <f t="shared" si="5"/>
        <v>2888</v>
      </c>
      <c r="O79" s="144">
        <f t="shared" si="4"/>
        <v>61</v>
      </c>
    </row>
    <row r="80" spans="1:15" ht="14.25" x14ac:dyDescent="0.2">
      <c r="A80" s="138">
        <v>2016</v>
      </c>
      <c r="B80" s="98">
        <v>56</v>
      </c>
      <c r="C80" s="98">
        <v>97</v>
      </c>
      <c r="D80" s="98">
        <v>29</v>
      </c>
      <c r="E80" s="98">
        <v>225</v>
      </c>
      <c r="F80" s="98">
        <v>427</v>
      </c>
      <c r="G80" s="98">
        <v>216</v>
      </c>
      <c r="H80" s="98">
        <v>349</v>
      </c>
      <c r="I80" s="98">
        <v>315</v>
      </c>
      <c r="J80" s="98">
        <v>369</v>
      </c>
      <c r="K80" s="98">
        <v>368</v>
      </c>
      <c r="L80" s="98">
        <v>773</v>
      </c>
      <c r="M80" s="98">
        <v>390</v>
      </c>
      <c r="N80" s="174">
        <f t="shared" si="5"/>
        <v>3614</v>
      </c>
      <c r="O80" s="144">
        <f t="shared" si="4"/>
        <v>35</v>
      </c>
    </row>
    <row r="81" spans="1:15" ht="14.25" x14ac:dyDescent="0.2">
      <c r="A81" s="138">
        <v>2017</v>
      </c>
      <c r="B81" s="98">
        <v>111</v>
      </c>
      <c r="C81" s="98">
        <v>56</v>
      </c>
      <c r="D81" s="98">
        <v>221</v>
      </c>
      <c r="E81" s="98">
        <v>102</v>
      </c>
      <c r="F81" s="98">
        <v>364</v>
      </c>
      <c r="G81" s="98">
        <v>283</v>
      </c>
      <c r="H81" s="98">
        <v>426</v>
      </c>
      <c r="I81" s="98">
        <v>195</v>
      </c>
      <c r="J81" s="98">
        <v>294</v>
      </c>
      <c r="K81" s="98">
        <v>348</v>
      </c>
      <c r="L81" s="98">
        <v>227</v>
      </c>
      <c r="M81" s="98">
        <v>89</v>
      </c>
      <c r="N81" s="174">
        <f t="shared" si="5"/>
        <v>2716</v>
      </c>
      <c r="O81" s="144">
        <f t="shared" si="4"/>
        <v>67</v>
      </c>
    </row>
    <row r="82" spans="1:15" ht="14.25" x14ac:dyDescent="0.2">
      <c r="A82" s="138">
        <v>2018</v>
      </c>
      <c r="B82" s="98">
        <v>359</v>
      </c>
      <c r="C82" s="98">
        <v>66</v>
      </c>
      <c r="D82" s="98">
        <v>177</v>
      </c>
      <c r="E82" s="98">
        <v>205</v>
      </c>
      <c r="F82" s="98">
        <v>255</v>
      </c>
      <c r="G82" s="98">
        <v>324</v>
      </c>
      <c r="H82" s="98">
        <v>466</v>
      </c>
      <c r="I82" s="98">
        <v>171</v>
      </c>
      <c r="J82" s="98">
        <v>408</v>
      </c>
      <c r="K82" s="98">
        <v>453</v>
      </c>
      <c r="L82" s="98">
        <v>676</v>
      </c>
      <c r="M82" s="98">
        <v>45</v>
      </c>
      <c r="N82" s="174">
        <f t="shared" si="5"/>
        <v>3605</v>
      </c>
      <c r="O82" s="144">
        <f t="shared" si="4"/>
        <v>36</v>
      </c>
    </row>
    <row r="83" spans="1:15" ht="14.25" x14ac:dyDescent="0.2">
      <c r="A83" s="138">
        <v>2019</v>
      </c>
      <c r="B83" s="3">
        <v>102</v>
      </c>
      <c r="C83" s="3">
        <v>26</v>
      </c>
      <c r="D83" s="3">
        <v>63</v>
      </c>
      <c r="E83" s="3">
        <v>62</v>
      </c>
      <c r="F83" s="3">
        <v>301</v>
      </c>
      <c r="G83" s="3">
        <v>234</v>
      </c>
      <c r="H83" s="3">
        <v>181</v>
      </c>
      <c r="I83" s="3">
        <v>421</v>
      </c>
      <c r="J83" s="3">
        <v>240</v>
      </c>
      <c r="K83" s="3">
        <v>334</v>
      </c>
      <c r="L83" s="3">
        <v>544</v>
      </c>
      <c r="M83" s="3">
        <v>401</v>
      </c>
      <c r="N83" s="174">
        <f t="shared" si="5"/>
        <v>2909</v>
      </c>
      <c r="O83" s="144">
        <f t="shared" si="4"/>
        <v>60</v>
      </c>
    </row>
    <row r="84" spans="1:15" ht="14.25" x14ac:dyDescent="0.2">
      <c r="A84" s="138">
        <v>2020</v>
      </c>
      <c r="B84" s="3">
        <v>138</v>
      </c>
      <c r="C84" s="3">
        <v>100</v>
      </c>
      <c r="D84" s="3">
        <v>26</v>
      </c>
      <c r="E84" s="3">
        <v>191</v>
      </c>
      <c r="F84" s="3">
        <v>276</v>
      </c>
      <c r="G84" s="3">
        <v>590</v>
      </c>
      <c r="H84" s="3">
        <v>397</v>
      </c>
      <c r="I84" s="3">
        <v>496</v>
      </c>
      <c r="J84" s="3">
        <v>536</v>
      </c>
      <c r="K84" s="3">
        <v>274</v>
      </c>
      <c r="L84" s="3">
        <v>354</v>
      </c>
      <c r="M84" s="3">
        <v>394</v>
      </c>
      <c r="N84" s="174">
        <f t="shared" ref="N84" si="6">IF(COUNT(B84:M84)=12,SUM(B84:M84),"")</f>
        <v>3772</v>
      </c>
      <c r="O84" s="144">
        <f t="shared" ref="O84" si="7">RANK(N84,N$5:N$91,0)</f>
        <v>28</v>
      </c>
    </row>
    <row r="85" spans="1:15" ht="14.25" x14ac:dyDescent="0.2">
      <c r="A85" s="138">
        <v>2021</v>
      </c>
      <c r="B85" s="3">
        <v>302</v>
      </c>
      <c r="C85" s="3">
        <v>66</v>
      </c>
      <c r="D85" s="3">
        <v>159</v>
      </c>
      <c r="E85" s="3">
        <v>284</v>
      </c>
      <c r="F85" s="3">
        <v>547</v>
      </c>
      <c r="G85" s="3">
        <v>248</v>
      </c>
      <c r="H85" s="3">
        <v>523</v>
      </c>
      <c r="I85" s="3">
        <v>463</v>
      </c>
      <c r="J85" s="3">
        <v>354</v>
      </c>
      <c r="K85" s="3">
        <v>135</v>
      </c>
      <c r="L85" s="3">
        <v>590</v>
      </c>
      <c r="M85" s="3">
        <v>269</v>
      </c>
      <c r="N85" s="174">
        <f t="shared" ref="N85" si="8">IF(COUNT(B85:M85)=12,SUM(B85:M85),"")</f>
        <v>3940</v>
      </c>
      <c r="O85" s="144">
        <f t="shared" ref="O85" si="9">RANK(N85,N$5:N$91,0)</f>
        <v>24</v>
      </c>
    </row>
    <row r="86" spans="1:15" ht="14.25" x14ac:dyDescent="0.2">
      <c r="A86" s="138">
        <v>2022</v>
      </c>
      <c r="B86" s="3">
        <v>73</v>
      </c>
      <c r="C86" s="3">
        <v>114</v>
      </c>
      <c r="D86" s="3">
        <v>284</v>
      </c>
      <c r="E86" s="3">
        <v>439</v>
      </c>
      <c r="F86" s="3">
        <v>235</v>
      </c>
      <c r="G86" s="3">
        <v>578</v>
      </c>
      <c r="H86" s="3">
        <v>605</v>
      </c>
      <c r="I86" s="3">
        <v>233</v>
      </c>
      <c r="J86" s="3">
        <v>285</v>
      </c>
      <c r="K86" s="3">
        <v>308</v>
      </c>
      <c r="L86" s="3">
        <v>382</v>
      </c>
      <c r="M86" s="3">
        <v>199</v>
      </c>
      <c r="N86" s="174">
        <f t="shared" ref="N86:N87" si="10">IF(COUNT(B86:M86)=12,SUM(B86:M86),"")</f>
        <v>3735</v>
      </c>
      <c r="O86" s="144">
        <f t="shared" ref="O86:O87" si="11">RANK(N86,N$5:N$91,0)</f>
        <v>31</v>
      </c>
    </row>
    <row r="87" spans="1:15" ht="14.25" x14ac:dyDescent="0.2">
      <c r="A87" s="138">
        <v>2023</v>
      </c>
      <c r="B87" s="3">
        <v>153</v>
      </c>
      <c r="C87" s="3">
        <v>84</v>
      </c>
      <c r="D87" s="3">
        <v>54</v>
      </c>
      <c r="E87" s="3">
        <v>41</v>
      </c>
      <c r="F87" s="3">
        <v>152</v>
      </c>
      <c r="G87" s="3">
        <v>403</v>
      </c>
      <c r="H87" s="3">
        <v>321</v>
      </c>
      <c r="I87" s="3">
        <v>675</v>
      </c>
      <c r="J87" s="3">
        <v>301</v>
      </c>
      <c r="K87" s="3">
        <v>266</v>
      </c>
      <c r="L87" s="3">
        <v>344</v>
      </c>
      <c r="M87" s="3">
        <v>172</v>
      </c>
      <c r="N87" s="174">
        <f t="shared" si="10"/>
        <v>2966</v>
      </c>
      <c r="O87" s="144">
        <f t="shared" si="11"/>
        <v>57</v>
      </c>
    </row>
    <row r="88" spans="1:15" ht="14.25" x14ac:dyDescent="0.2">
      <c r="A88" s="138">
        <v>2024</v>
      </c>
      <c r="B88" s="3"/>
      <c r="C88" s="3"/>
      <c r="D88" s="3"/>
      <c r="E88" s="3"/>
      <c r="F88" s="3"/>
      <c r="G88" s="3"/>
      <c r="H88" s="3"/>
      <c r="I88" s="3"/>
      <c r="J88" s="3"/>
      <c r="K88" s="3"/>
      <c r="L88" s="3"/>
      <c r="M88" s="3"/>
      <c r="N88" s="174"/>
      <c r="O88" s="144"/>
    </row>
    <row r="89" spans="1:15" ht="14.25" x14ac:dyDescent="0.2">
      <c r="A89" s="138">
        <v>2025</v>
      </c>
      <c r="B89" s="3"/>
      <c r="C89" s="3"/>
      <c r="D89" s="3"/>
      <c r="E89" s="3"/>
      <c r="F89" s="3"/>
      <c r="G89" s="3"/>
      <c r="H89" s="3"/>
      <c r="I89" s="3"/>
      <c r="J89" s="3"/>
      <c r="K89" s="3"/>
      <c r="L89" s="3"/>
      <c r="M89" s="3"/>
      <c r="N89" s="174"/>
      <c r="O89" s="144"/>
    </row>
    <row r="90" spans="1:15" ht="14.25" x14ac:dyDescent="0.2">
      <c r="A90" s="138">
        <v>2026</v>
      </c>
      <c r="B90" s="3"/>
      <c r="C90" s="3"/>
      <c r="D90" s="3"/>
      <c r="E90" s="3"/>
      <c r="F90" s="3"/>
      <c r="G90" s="3"/>
      <c r="H90" s="3"/>
      <c r="I90" s="3"/>
      <c r="J90" s="3"/>
      <c r="K90" s="3"/>
      <c r="L90" s="3"/>
      <c r="M90" s="3"/>
      <c r="N90" s="174"/>
      <c r="O90" s="144"/>
    </row>
    <row r="91" spans="1:15" ht="13.5" thickBot="1" x14ac:dyDescent="0.25">
      <c r="A91" s="153"/>
      <c r="B91" s="98"/>
      <c r="C91" s="98"/>
      <c r="D91" s="98"/>
      <c r="E91" s="98"/>
      <c r="F91" s="98"/>
      <c r="G91" s="98"/>
      <c r="H91" s="98"/>
      <c r="I91" s="98"/>
      <c r="J91" s="98"/>
      <c r="K91" s="98"/>
      <c r="L91" s="98"/>
      <c r="M91" s="98"/>
      <c r="N91" s="175"/>
    </row>
    <row r="92" spans="1:15" x14ac:dyDescent="0.2">
      <c r="A92" s="147" t="s">
        <v>603</v>
      </c>
      <c r="B92" s="105">
        <f>AVERAGE(B5:B91)</f>
        <v>160.23200000000003</v>
      </c>
      <c r="C92" s="105">
        <f>AVERAGE(C5:C91)</f>
        <v>93.323675000000023</v>
      </c>
      <c r="D92" s="105">
        <f t="shared" ref="D92:N92" si="12">AVERAGE(D5:D91)</f>
        <v>105.45545679012345</v>
      </c>
      <c r="E92" s="105">
        <f t="shared" si="12"/>
        <v>234.30957531749999</v>
      </c>
      <c r="F92" s="105">
        <f t="shared" si="12"/>
        <v>387.84279519743586</v>
      </c>
      <c r="G92" s="105">
        <f t="shared" si="12"/>
        <v>370.00769263333336</v>
      </c>
      <c r="H92" s="105">
        <f t="shared" si="12"/>
        <v>377.62306526493512</v>
      </c>
      <c r="I92" s="105">
        <f t="shared" si="12"/>
        <v>375.66684615384617</v>
      </c>
      <c r="J92" s="105">
        <f t="shared" si="12"/>
        <v>326.87509156883118</v>
      </c>
      <c r="K92" s="105">
        <f t="shared" si="12"/>
        <v>359.29670129870129</v>
      </c>
      <c r="L92" s="105">
        <f t="shared" si="12"/>
        <v>487.67405128205138</v>
      </c>
      <c r="M92" s="105">
        <f t="shared" si="12"/>
        <v>383.28918987341768</v>
      </c>
      <c r="N92" s="105">
        <f t="shared" si="12"/>
        <v>3674.9667908788724</v>
      </c>
    </row>
    <row r="93" spans="1:15" x14ac:dyDescent="0.2">
      <c r="A93" s="148" t="s">
        <v>604</v>
      </c>
      <c r="B93" s="3">
        <f>STDEV(B5:B91)</f>
        <v>153.8168462011335</v>
      </c>
      <c r="C93" s="3">
        <f>STDEV(C5:C91)</f>
        <v>65.425324966572674</v>
      </c>
      <c r="D93" s="3">
        <f t="shared" ref="D93:N93" si="13">STDEV(D5:D91)</f>
        <v>82.858610564631348</v>
      </c>
      <c r="E93" s="3">
        <f t="shared" si="13"/>
        <v>175.25199472846435</v>
      </c>
      <c r="F93" s="3">
        <f t="shared" si="13"/>
        <v>140.18710353628791</v>
      </c>
      <c r="G93" s="3">
        <f t="shared" si="13"/>
        <v>125.98776057941735</v>
      </c>
      <c r="H93" s="3">
        <f t="shared" si="13"/>
        <v>133.56203415477663</v>
      </c>
      <c r="I93" s="3">
        <f t="shared" si="13"/>
        <v>118.55439991700129</v>
      </c>
      <c r="J93" s="3">
        <f t="shared" si="13"/>
        <v>96.171604922759812</v>
      </c>
      <c r="K93" s="3">
        <f t="shared" si="13"/>
        <v>126.47916412294391</v>
      </c>
      <c r="L93" s="3">
        <f t="shared" si="13"/>
        <v>223.7083209608308</v>
      </c>
      <c r="M93" s="3">
        <f t="shared" si="13"/>
        <v>289.27544411468028</v>
      </c>
      <c r="N93" s="114">
        <f t="shared" si="13"/>
        <v>759.71125980394856</v>
      </c>
    </row>
    <row r="94" spans="1:15" x14ac:dyDescent="0.2">
      <c r="A94" s="148" t="s">
        <v>605</v>
      </c>
      <c r="B94" s="3">
        <f>B93/B92*100</f>
        <v>95.996334191131282</v>
      </c>
      <c r="C94" s="3">
        <f>C93/C92*100</f>
        <v>70.105817164371913</v>
      </c>
      <c r="D94" s="3">
        <f t="shared" ref="D94:N94" si="14">D93/D92*100</f>
        <v>78.572141344507045</v>
      </c>
      <c r="E94" s="3">
        <f t="shared" si="14"/>
        <v>74.795063108705662</v>
      </c>
      <c r="F94" s="3">
        <f t="shared" si="14"/>
        <v>36.145341687970259</v>
      </c>
      <c r="G94" s="3">
        <f t="shared" si="14"/>
        <v>34.050038171575927</v>
      </c>
      <c r="H94" s="3">
        <f t="shared" si="14"/>
        <v>35.369140934511336</v>
      </c>
      <c r="I94" s="3">
        <f t="shared" si="14"/>
        <v>31.55838773923902</v>
      </c>
      <c r="J94" s="3">
        <f t="shared" si="14"/>
        <v>29.421515252565101</v>
      </c>
      <c r="K94" s="3">
        <f t="shared" si="14"/>
        <v>35.201871786124599</v>
      </c>
      <c r="L94" s="3">
        <f t="shared" si="14"/>
        <v>45.872508568524751</v>
      </c>
      <c r="M94" s="3">
        <f t="shared" si="14"/>
        <v>75.471850434971643</v>
      </c>
      <c r="N94" s="114">
        <f t="shared" si="14"/>
        <v>20.672602040636747</v>
      </c>
    </row>
    <row r="95" spans="1:15" x14ac:dyDescent="0.2">
      <c r="A95" s="148" t="s">
        <v>606</v>
      </c>
      <c r="B95" s="3">
        <f>MIN(B5:B91)</f>
        <v>5.8419999999999996</v>
      </c>
      <c r="C95" s="3">
        <f>MIN(C5:C91)</f>
        <v>4.8259999999999996</v>
      </c>
      <c r="D95" s="3">
        <f t="shared" ref="D95:N95" si="15">MIN(D5:D91)</f>
        <v>0</v>
      </c>
      <c r="E95" s="3">
        <f t="shared" si="15"/>
        <v>0</v>
      </c>
      <c r="F95" s="3">
        <f t="shared" si="15"/>
        <v>135.88999999999999</v>
      </c>
      <c r="G95" s="3">
        <f t="shared" si="15"/>
        <v>149.09799999999996</v>
      </c>
      <c r="H95" s="3">
        <f t="shared" si="15"/>
        <v>142.24</v>
      </c>
      <c r="I95" s="3">
        <f t="shared" si="15"/>
        <v>171</v>
      </c>
      <c r="J95" s="3">
        <f t="shared" si="15"/>
        <v>172.72</v>
      </c>
      <c r="K95" s="3">
        <f t="shared" si="15"/>
        <v>135</v>
      </c>
      <c r="L95" s="3">
        <f t="shared" si="15"/>
        <v>153.16200000000001</v>
      </c>
      <c r="M95" s="3">
        <f t="shared" si="15"/>
        <v>45</v>
      </c>
      <c r="N95" s="114">
        <f t="shared" si="15"/>
        <v>1991.1060254000001</v>
      </c>
    </row>
    <row r="96" spans="1:15" x14ac:dyDescent="0.2">
      <c r="A96" s="148" t="s">
        <v>607</v>
      </c>
      <c r="B96" s="4">
        <f>MAX(B5:B91)</f>
        <v>795.02</v>
      </c>
      <c r="C96" s="4">
        <f>MAX(C5:C91)</f>
        <v>347.98</v>
      </c>
      <c r="D96" s="4">
        <f t="shared" ref="D96:N96" si="16">MAX(D5:D91)</f>
        <v>340.35999999999996</v>
      </c>
      <c r="E96" s="4">
        <f t="shared" si="16"/>
        <v>1109.9799999999998</v>
      </c>
      <c r="F96" s="4">
        <f t="shared" si="16"/>
        <v>868.68000000000006</v>
      </c>
      <c r="G96" s="4">
        <f t="shared" si="16"/>
        <v>660.39999999999986</v>
      </c>
      <c r="H96" s="4">
        <f t="shared" si="16"/>
        <v>800.1</v>
      </c>
      <c r="I96" s="4">
        <f t="shared" si="16"/>
        <v>675</v>
      </c>
      <c r="J96" s="4">
        <f t="shared" si="16"/>
        <v>663.95600000000002</v>
      </c>
      <c r="K96" s="4">
        <f t="shared" si="16"/>
        <v>728.98000000000013</v>
      </c>
      <c r="L96" s="4">
        <f t="shared" si="16"/>
        <v>1117</v>
      </c>
      <c r="M96" s="4">
        <f t="shared" si="16"/>
        <v>1867</v>
      </c>
      <c r="N96" s="219">
        <f t="shared" si="16"/>
        <v>5765</v>
      </c>
    </row>
    <row r="97" spans="1:14" x14ac:dyDescent="0.2">
      <c r="A97" s="148" t="s">
        <v>608</v>
      </c>
      <c r="B97" s="4">
        <f>QUARTILE(B5:B91,1)</f>
        <v>76.2</v>
      </c>
      <c r="C97" s="4">
        <f>QUARTILE(C5:C91,1)</f>
        <v>45.656499999999994</v>
      </c>
      <c r="D97" s="4">
        <f t="shared" ref="D97:N97" si="17">QUARTILE(D5:D91,1)</f>
        <v>41.655999999999999</v>
      </c>
      <c r="E97" s="4">
        <f t="shared" si="17"/>
        <v>106.08149999999999</v>
      </c>
      <c r="F97" s="4">
        <f t="shared" si="17"/>
        <v>290.19499999999999</v>
      </c>
      <c r="G97" s="4">
        <f t="shared" si="17"/>
        <v>274.32</v>
      </c>
      <c r="H97" s="4">
        <f t="shared" si="17"/>
        <v>266.7</v>
      </c>
      <c r="I97" s="4">
        <f t="shared" si="17"/>
        <v>280.05</v>
      </c>
      <c r="J97" s="4">
        <f t="shared" si="17"/>
        <v>266.7</v>
      </c>
      <c r="K97" s="4">
        <f t="shared" si="17"/>
        <v>269.24</v>
      </c>
      <c r="L97" s="4">
        <f t="shared" si="17"/>
        <v>328.93</v>
      </c>
      <c r="M97" s="4">
        <f t="shared" si="17"/>
        <v>169.82</v>
      </c>
      <c r="N97" s="219">
        <f t="shared" si="17"/>
        <v>3115.3679999999999</v>
      </c>
    </row>
    <row r="98" spans="1:14" x14ac:dyDescent="0.2">
      <c r="A98" s="148" t="s">
        <v>609</v>
      </c>
      <c r="B98" s="4">
        <f>QUARTILE(B5:B91,2)</f>
        <v>106.68000000000004</v>
      </c>
      <c r="C98" s="4">
        <f>QUARTILE(C5:C91,2)</f>
        <v>72.39</v>
      </c>
      <c r="D98" s="4">
        <f t="shared" ref="D98:N98" si="18">QUARTILE(D5:D91,2)</f>
        <v>83.820000000000022</v>
      </c>
      <c r="E98" s="4">
        <f t="shared" si="18"/>
        <v>199.77100000000002</v>
      </c>
      <c r="F98" s="4">
        <f t="shared" si="18"/>
        <v>383.79400000000004</v>
      </c>
      <c r="G98" s="4">
        <f t="shared" si="18"/>
        <v>343.916</v>
      </c>
      <c r="H98" s="4">
        <f t="shared" si="18"/>
        <v>375.91999999999996</v>
      </c>
      <c r="I98" s="4">
        <f t="shared" si="18"/>
        <v>356.48899999999998</v>
      </c>
      <c r="J98" s="4">
        <f t="shared" si="18"/>
        <v>306.07</v>
      </c>
      <c r="K98" s="4">
        <f t="shared" si="18"/>
        <v>343</v>
      </c>
      <c r="L98" s="4">
        <f t="shared" si="18"/>
        <v>425.45000000000005</v>
      </c>
      <c r="M98" s="4">
        <f t="shared" si="18"/>
        <v>345.18599999999998</v>
      </c>
      <c r="N98" s="219">
        <f t="shared" si="18"/>
        <v>3605</v>
      </c>
    </row>
    <row r="99" spans="1:14" x14ac:dyDescent="0.2">
      <c r="A99" s="148" t="s">
        <v>610</v>
      </c>
      <c r="B99" s="4">
        <f>QUARTILE(B5:B91,3)</f>
        <v>180.34000000000006</v>
      </c>
      <c r="C99" s="4">
        <f>QUARTILE(C5:C91,3)</f>
        <v>120.96749999999999</v>
      </c>
      <c r="D99" s="4">
        <f t="shared" ref="D99:N99" si="19">QUARTILE(D5:D91,3)</f>
        <v>152.39999999999998</v>
      </c>
      <c r="E99" s="4">
        <f t="shared" si="19"/>
        <v>325.75</v>
      </c>
      <c r="F99" s="4">
        <f t="shared" si="19"/>
        <v>458.15250000000003</v>
      </c>
      <c r="G99" s="4">
        <f t="shared" si="19"/>
        <v>467.36000000000013</v>
      </c>
      <c r="H99" s="4">
        <f t="shared" si="19"/>
        <v>466</v>
      </c>
      <c r="I99" s="4">
        <f t="shared" si="19"/>
        <v>453.65699999999998</v>
      </c>
      <c r="J99" s="4">
        <f t="shared" si="19"/>
        <v>377.95199999999994</v>
      </c>
      <c r="K99" s="4">
        <f t="shared" si="19"/>
        <v>429.26</v>
      </c>
      <c r="L99" s="4">
        <f t="shared" si="19"/>
        <v>638.62650000000008</v>
      </c>
      <c r="M99" s="4">
        <f t="shared" si="19"/>
        <v>487.7700000000001</v>
      </c>
      <c r="N99" s="219">
        <f t="shared" si="19"/>
        <v>4221.7340000000004</v>
      </c>
    </row>
    <row r="100" spans="1:14" x14ac:dyDescent="0.2">
      <c r="A100" s="148" t="s">
        <v>611</v>
      </c>
      <c r="B100" s="208">
        <f>RANK(B87,B5:B91,0)</f>
        <v>25</v>
      </c>
      <c r="C100" s="208">
        <f t="shared" ref="C100:N100" si="20">RANK(C87,C5:C91,0)</f>
        <v>35</v>
      </c>
      <c r="D100" s="208">
        <f t="shared" si="20"/>
        <v>53</v>
      </c>
      <c r="E100" s="208">
        <f t="shared" si="20"/>
        <v>76</v>
      </c>
      <c r="F100" s="208">
        <f t="shared" si="20"/>
        <v>77</v>
      </c>
      <c r="G100" s="208">
        <f t="shared" si="20"/>
        <v>33</v>
      </c>
      <c r="H100" s="208">
        <f t="shared" si="20"/>
        <v>49</v>
      </c>
      <c r="I100" s="208">
        <f t="shared" si="20"/>
        <v>1</v>
      </c>
      <c r="J100" s="208">
        <f t="shared" si="20"/>
        <v>41</v>
      </c>
      <c r="K100" s="208">
        <f t="shared" si="20"/>
        <v>60</v>
      </c>
      <c r="L100" s="208">
        <f t="shared" si="20"/>
        <v>57</v>
      </c>
      <c r="M100" s="208">
        <f t="shared" si="20"/>
        <v>59</v>
      </c>
      <c r="N100" s="220">
        <f t="shared" si="20"/>
        <v>57</v>
      </c>
    </row>
    <row r="101" spans="1:14" x14ac:dyDescent="0.2">
      <c r="A101" s="148" t="s">
        <v>612</v>
      </c>
      <c r="B101" s="208">
        <f>COUNT(B5:B91)</f>
        <v>77</v>
      </c>
      <c r="C101" s="208">
        <f>COUNT(C5:C91)</f>
        <v>80</v>
      </c>
      <c r="D101" s="208">
        <f t="shared" ref="D101:N101" si="21">COUNT(D5:D91)</f>
        <v>81</v>
      </c>
      <c r="E101" s="208">
        <f t="shared" si="21"/>
        <v>80</v>
      </c>
      <c r="F101" s="208">
        <f t="shared" si="21"/>
        <v>78</v>
      </c>
      <c r="G101" s="208">
        <f t="shared" si="21"/>
        <v>78</v>
      </c>
      <c r="H101" s="208">
        <f t="shared" si="21"/>
        <v>77</v>
      </c>
      <c r="I101" s="208">
        <f t="shared" si="21"/>
        <v>78</v>
      </c>
      <c r="J101" s="208">
        <f t="shared" si="21"/>
        <v>77</v>
      </c>
      <c r="K101" s="208">
        <f t="shared" si="21"/>
        <v>77</v>
      </c>
      <c r="L101" s="208">
        <f t="shared" si="21"/>
        <v>78</v>
      </c>
      <c r="M101" s="208">
        <f t="shared" si="21"/>
        <v>79</v>
      </c>
      <c r="N101" s="220">
        <f t="shared" si="21"/>
        <v>71</v>
      </c>
    </row>
    <row r="102" spans="1:14" x14ac:dyDescent="0.2">
      <c r="A102" s="148" t="s">
        <v>614</v>
      </c>
      <c r="B102" s="4">
        <f>B87</f>
        <v>153</v>
      </c>
      <c r="C102" s="4">
        <f>B102+C87</f>
        <v>237</v>
      </c>
      <c r="D102" s="4">
        <f t="shared" ref="D102:M102" si="22">C102+D87</f>
        <v>291</v>
      </c>
      <c r="E102" s="4">
        <f t="shared" si="22"/>
        <v>332</v>
      </c>
      <c r="F102" s="4">
        <f t="shared" si="22"/>
        <v>484</v>
      </c>
      <c r="G102" s="4">
        <f t="shared" si="22"/>
        <v>887</v>
      </c>
      <c r="H102" s="4">
        <f t="shared" si="22"/>
        <v>1208</v>
      </c>
      <c r="I102" s="4">
        <f t="shared" si="22"/>
        <v>1883</v>
      </c>
      <c r="J102" s="4">
        <f t="shared" si="22"/>
        <v>2184</v>
      </c>
      <c r="K102" s="4">
        <f t="shared" si="22"/>
        <v>2450</v>
      </c>
      <c r="L102" s="4">
        <f t="shared" si="22"/>
        <v>2794</v>
      </c>
      <c r="M102" s="4">
        <f t="shared" si="22"/>
        <v>2966</v>
      </c>
      <c r="N102" s="8"/>
    </row>
    <row r="103" spans="1:14" x14ac:dyDescent="0.2">
      <c r="A103" s="148" t="s">
        <v>613</v>
      </c>
      <c r="B103" s="4">
        <f>B92</f>
        <v>160.23200000000003</v>
      </c>
      <c r="C103" s="4">
        <f>B103+C92</f>
        <v>253.55567500000006</v>
      </c>
      <c r="D103" s="4">
        <f t="shared" ref="D103:M103" si="23">C103+D92</f>
        <v>359.0111317901235</v>
      </c>
      <c r="E103" s="4">
        <f t="shared" si="23"/>
        <v>593.32070710762355</v>
      </c>
      <c r="F103" s="4">
        <f t="shared" si="23"/>
        <v>981.16350230505941</v>
      </c>
      <c r="G103" s="4">
        <f t="shared" si="23"/>
        <v>1351.1711949383928</v>
      </c>
      <c r="H103" s="4">
        <f t="shared" si="23"/>
        <v>1728.7942602033279</v>
      </c>
      <c r="I103" s="4">
        <f t="shared" si="23"/>
        <v>2104.4611063571742</v>
      </c>
      <c r="J103" s="4">
        <f t="shared" si="23"/>
        <v>2431.3361979260053</v>
      </c>
      <c r="K103" s="4">
        <f t="shared" si="23"/>
        <v>2790.6328992247068</v>
      </c>
      <c r="L103" s="4">
        <f t="shared" si="23"/>
        <v>3278.3069505067583</v>
      </c>
      <c r="M103" s="4">
        <f t="shared" si="23"/>
        <v>3661.5961403801762</v>
      </c>
      <c r="N103" s="8"/>
    </row>
    <row r="104" spans="1:14" x14ac:dyDescent="0.2">
      <c r="B104" s="8"/>
      <c r="C104" s="8"/>
      <c r="D104" s="8"/>
      <c r="E104" s="8"/>
      <c r="F104" s="8"/>
      <c r="G104" s="8"/>
      <c r="H104" s="8"/>
      <c r="I104" s="8"/>
      <c r="J104" s="8"/>
      <c r="K104" s="8"/>
      <c r="L104" s="8"/>
      <c r="M104" s="8"/>
      <c r="N104" s="8"/>
    </row>
    <row r="105" spans="1:14" x14ac:dyDescent="0.2">
      <c r="B105" s="8"/>
      <c r="C105" s="8"/>
      <c r="D105" s="8"/>
      <c r="E105" s="8"/>
      <c r="F105" s="8"/>
      <c r="G105" s="8"/>
      <c r="H105" s="8"/>
      <c r="I105" s="8"/>
      <c r="J105" s="8"/>
      <c r="K105" s="8"/>
      <c r="L105" s="8"/>
      <c r="M105" s="8"/>
    </row>
    <row r="106" spans="1:14" x14ac:dyDescent="0.2">
      <c r="B106" s="8"/>
      <c r="C106" s="8"/>
      <c r="D106" s="8"/>
      <c r="E106" s="8"/>
      <c r="F106" s="8"/>
      <c r="G106" s="8"/>
      <c r="H106" s="8"/>
      <c r="I106" s="8"/>
      <c r="J106" s="8"/>
      <c r="K106" s="8"/>
      <c r="L106" s="8"/>
      <c r="M106" s="8"/>
    </row>
    <row r="107" spans="1:14" x14ac:dyDescent="0.2">
      <c r="B107" s="8"/>
      <c r="C107" s="8"/>
      <c r="D107" s="8"/>
      <c r="E107" s="8"/>
      <c r="F107" s="8"/>
      <c r="G107" s="8"/>
      <c r="H107" s="8"/>
      <c r="I107" s="8"/>
      <c r="J107" s="8"/>
      <c r="K107" s="8"/>
      <c r="L107" s="8"/>
      <c r="M107" s="8"/>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91">
    <cfRule type="top10" dxfId="261" priority="83" bottom="1" rank="1"/>
    <cfRule type="top10" dxfId="260" priority="84" rank="1"/>
  </conditionalFormatting>
  <conditionalFormatting sqref="C5:C91">
    <cfRule type="top10" dxfId="259" priority="25" bottom="1" rank="1"/>
    <cfRule type="top10" dxfId="258" priority="26" rank="1"/>
  </conditionalFormatting>
  <conditionalFormatting sqref="D5:D91">
    <cfRule type="top10" dxfId="257" priority="23" bottom="1" rank="1"/>
    <cfRule type="top10" dxfId="256" priority="24" rank="1"/>
  </conditionalFormatting>
  <conditionalFormatting sqref="E5:E91">
    <cfRule type="top10" dxfId="255" priority="21" bottom="1" rank="1"/>
    <cfRule type="top10" dxfId="254" priority="22" rank="1"/>
  </conditionalFormatting>
  <conditionalFormatting sqref="F5:F91">
    <cfRule type="top10" dxfId="253" priority="19" bottom="1" rank="1"/>
    <cfRule type="top10" dxfId="252" priority="20" rank="1"/>
  </conditionalFormatting>
  <conditionalFormatting sqref="G5:G91">
    <cfRule type="top10" dxfId="251" priority="17" bottom="1" rank="1"/>
    <cfRule type="top10" dxfId="250" priority="18" rank="1"/>
  </conditionalFormatting>
  <conditionalFormatting sqref="H5:H91">
    <cfRule type="top10" dxfId="249" priority="15" bottom="1" rank="1"/>
    <cfRule type="top10" dxfId="248" priority="16" rank="1"/>
  </conditionalFormatting>
  <conditionalFormatting sqref="I5:I91">
    <cfRule type="top10" dxfId="247" priority="13" bottom="1" rank="1"/>
    <cfRule type="top10" dxfId="246" priority="14" rank="1"/>
  </conditionalFormatting>
  <conditionalFormatting sqref="J5:J91">
    <cfRule type="top10" dxfId="245" priority="11" bottom="1" rank="1"/>
    <cfRule type="top10" dxfId="244" priority="12" rank="1"/>
  </conditionalFormatting>
  <conditionalFormatting sqref="K5:K91">
    <cfRule type="top10" dxfId="243" priority="9" bottom="1" rank="1"/>
    <cfRule type="top10" dxfId="242" priority="10" rank="1"/>
  </conditionalFormatting>
  <conditionalFormatting sqref="L5:L91">
    <cfRule type="top10" dxfId="241" priority="7" bottom="1" rank="1"/>
    <cfRule type="top10" dxfId="240" priority="8" rank="1"/>
  </conditionalFormatting>
  <conditionalFormatting sqref="M5:M91">
    <cfRule type="top10" dxfId="239" priority="5" bottom="1" rank="1"/>
    <cfRule type="top10" dxfId="238" priority="6" rank="1"/>
  </conditionalFormatting>
  <conditionalFormatting sqref="N5:N91">
    <cfRule type="top10" dxfId="237" priority="3" bottom="1" rank="1"/>
    <cfRule type="top10" dxfId="236" priority="4"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J145"/>
  <sheetViews>
    <sheetView zoomScale="75" zoomScaleNormal="75" workbookViewId="0">
      <pane xSplit="1" ySplit="4" topLeftCell="B85" activePane="bottomRight" state="frozen"/>
      <selection activeCell="C149" sqref="C149:O149"/>
      <selection pane="topRight" activeCell="C149" sqref="C149:O149"/>
      <selection pane="bottomLeft" activeCell="C149" sqref="C149:O149"/>
      <selection pane="bottomRight" activeCell="N128" sqref="N128:N129"/>
    </sheetView>
  </sheetViews>
  <sheetFormatPr defaultRowHeight="12.75" x14ac:dyDescent="0.2"/>
  <cols>
    <col min="1" max="1" width="9.85546875" style="139" bestFit="1" customWidth="1"/>
    <col min="2" max="13" width="7.7109375" customWidth="1"/>
    <col min="14" max="14" width="9.140625" style="163" bestFit="1" customWidth="1"/>
    <col min="15" max="15" width="9.140625" style="74"/>
    <col min="16" max="36" width="9.140625" style="10"/>
  </cols>
  <sheetData>
    <row r="1" spans="1:27" ht="16.5" thickBot="1" x14ac:dyDescent="0.3">
      <c r="A1" s="243" t="s">
        <v>15</v>
      </c>
      <c r="B1" s="244"/>
      <c r="C1" s="244"/>
      <c r="D1" s="244"/>
      <c r="E1" s="245"/>
      <c r="F1" s="245"/>
      <c r="G1" s="245"/>
      <c r="H1" s="245"/>
      <c r="I1" s="245"/>
      <c r="J1" s="245"/>
      <c r="K1" s="245"/>
      <c r="L1" s="245"/>
      <c r="M1" s="245"/>
      <c r="N1" s="246"/>
    </row>
    <row r="2" spans="1:27" ht="13.5" thickBot="1" x14ac:dyDescent="0.25">
      <c r="A2" s="135" t="s">
        <v>100</v>
      </c>
      <c r="B2" s="40" t="s">
        <v>175</v>
      </c>
      <c r="C2" s="37" t="s">
        <v>414</v>
      </c>
      <c r="D2" s="38"/>
      <c r="E2" s="58"/>
      <c r="F2" s="68"/>
      <c r="G2" s="247" t="s">
        <v>80</v>
      </c>
      <c r="H2" s="247"/>
      <c r="I2" s="69"/>
      <c r="J2" s="69"/>
      <c r="K2" s="69"/>
      <c r="L2" s="69"/>
      <c r="M2" s="69"/>
      <c r="N2" s="160"/>
    </row>
    <row r="3" spans="1:27" ht="13.5" thickBot="1" x14ac:dyDescent="0.25">
      <c r="A3" s="136"/>
      <c r="B3" s="41" t="s">
        <v>176</v>
      </c>
      <c r="C3" s="36" t="s">
        <v>415</v>
      </c>
      <c r="D3" s="39"/>
      <c r="E3" s="41" t="s">
        <v>78</v>
      </c>
      <c r="F3" s="65">
        <v>130</v>
      </c>
      <c r="G3" s="17"/>
      <c r="H3" s="66" t="s">
        <v>81</v>
      </c>
      <c r="I3" s="67">
        <v>39.624000000000002</v>
      </c>
      <c r="J3" s="17"/>
      <c r="K3" s="17"/>
      <c r="L3" s="17"/>
      <c r="M3" s="17"/>
      <c r="N3" s="161"/>
    </row>
    <row r="4" spans="1:27" ht="15.75" thickBot="1" x14ac:dyDescent="0.3">
      <c r="A4" s="137" t="s">
        <v>1</v>
      </c>
      <c r="B4" s="49" t="s">
        <v>2</v>
      </c>
      <c r="C4" s="43" t="s">
        <v>3</v>
      </c>
      <c r="D4" s="49" t="s">
        <v>4</v>
      </c>
      <c r="E4" s="43" t="s">
        <v>5</v>
      </c>
      <c r="F4" s="49" t="s">
        <v>6</v>
      </c>
      <c r="G4" s="43" t="s">
        <v>7</v>
      </c>
      <c r="H4" s="49" t="s">
        <v>8</v>
      </c>
      <c r="I4" s="43" t="s">
        <v>9</v>
      </c>
      <c r="J4" s="49" t="s">
        <v>10</v>
      </c>
      <c r="K4" s="43" t="s">
        <v>11</v>
      </c>
      <c r="L4" s="49" t="s">
        <v>12</v>
      </c>
      <c r="M4" s="145" t="s">
        <v>13</v>
      </c>
      <c r="N4" s="112" t="s">
        <v>582</v>
      </c>
      <c r="O4" s="143" t="s">
        <v>611</v>
      </c>
      <c r="P4" s="23"/>
      <c r="Q4" s="23"/>
      <c r="R4" s="23"/>
      <c r="S4" s="23"/>
      <c r="T4" s="23"/>
      <c r="U4" s="23"/>
      <c r="V4" s="23"/>
      <c r="W4" s="23"/>
      <c r="X4" s="23"/>
      <c r="Y4" s="23"/>
      <c r="Z4" s="23"/>
      <c r="AA4" s="23"/>
    </row>
    <row r="5" spans="1:27" ht="14.25" x14ac:dyDescent="0.2">
      <c r="A5" s="138">
        <v>1899</v>
      </c>
      <c r="B5" s="3"/>
      <c r="C5" s="15"/>
      <c r="D5" s="15"/>
      <c r="E5" s="15"/>
      <c r="F5" s="15"/>
      <c r="G5" s="15"/>
      <c r="H5" s="15">
        <v>296.92599999999999</v>
      </c>
      <c r="I5" s="15">
        <v>258.82600000000002</v>
      </c>
      <c r="J5" s="15">
        <v>204.97800000000001</v>
      </c>
      <c r="K5" s="15">
        <v>300.99</v>
      </c>
      <c r="L5" s="15">
        <v>273.81200000000001</v>
      </c>
      <c r="M5" s="15">
        <v>48.006</v>
      </c>
      <c r="N5" s="207" t="s">
        <v>60</v>
      </c>
      <c r="O5" s="144"/>
    </row>
    <row r="6" spans="1:27" ht="14.25" x14ac:dyDescent="0.2">
      <c r="A6" s="138">
        <v>1900</v>
      </c>
      <c r="B6" s="3">
        <v>45.973999999999997</v>
      </c>
      <c r="C6" s="3">
        <v>1.016</v>
      </c>
      <c r="D6" s="3">
        <v>1.016</v>
      </c>
      <c r="E6" s="3">
        <v>103.886</v>
      </c>
      <c r="F6" s="3">
        <v>258.82600000000002</v>
      </c>
      <c r="G6" s="15">
        <v>453.13600000000002</v>
      </c>
      <c r="H6" s="15">
        <v>501.142</v>
      </c>
      <c r="I6" s="15">
        <v>267.97000000000003</v>
      </c>
      <c r="J6" s="15">
        <v>437.13400000000001</v>
      </c>
      <c r="K6" s="15">
        <v>337.05799999999999</v>
      </c>
      <c r="L6" s="15">
        <v>339.09</v>
      </c>
      <c r="M6" s="15">
        <v>28.956</v>
      </c>
      <c r="N6" s="174">
        <v>2775.2040000000006</v>
      </c>
      <c r="O6" s="144">
        <f>RANK(N6,N$6:N$133,0)</f>
        <v>17</v>
      </c>
    </row>
    <row r="7" spans="1:27" ht="14.25" x14ac:dyDescent="0.2">
      <c r="A7" s="138">
        <v>1901</v>
      </c>
      <c r="B7" s="3">
        <v>5.08</v>
      </c>
      <c r="C7" s="3">
        <v>1.016</v>
      </c>
      <c r="D7" s="3">
        <v>45.973999999999997</v>
      </c>
      <c r="E7" s="3">
        <v>64.007999999999996</v>
      </c>
      <c r="F7" s="3">
        <v>403.09800000000001</v>
      </c>
      <c r="G7" s="15">
        <v>305.05399999999997</v>
      </c>
      <c r="H7" s="15">
        <v>201.93</v>
      </c>
      <c r="I7" s="15">
        <v>454.15199999999999</v>
      </c>
      <c r="J7" s="15">
        <v>404.11399999999998</v>
      </c>
      <c r="K7" s="15">
        <v>566.16600000000005</v>
      </c>
      <c r="L7" s="15">
        <v>546.1</v>
      </c>
      <c r="M7" s="15">
        <v>123.69799999999999</v>
      </c>
      <c r="N7" s="174">
        <v>3120.39</v>
      </c>
      <c r="O7" s="144">
        <f t="shared" ref="O7:O70" si="0">RANK(N7,N$6:N$133,0)</f>
        <v>5</v>
      </c>
    </row>
    <row r="8" spans="1:27" ht="14.25" x14ac:dyDescent="0.2">
      <c r="A8" s="138">
        <v>1902</v>
      </c>
      <c r="B8" s="3">
        <v>33.020000000000003</v>
      </c>
      <c r="C8" s="3">
        <v>8.89</v>
      </c>
      <c r="D8" s="3">
        <v>9.9060000000000006</v>
      </c>
      <c r="E8" s="3">
        <v>143.76400000000001</v>
      </c>
      <c r="F8" s="3">
        <v>287.02</v>
      </c>
      <c r="G8" s="15">
        <v>229.87</v>
      </c>
      <c r="H8" s="15">
        <v>324.86599999999999</v>
      </c>
      <c r="I8" s="15">
        <v>240.03</v>
      </c>
      <c r="J8" s="15">
        <v>257.30200000000002</v>
      </c>
      <c r="K8" s="15">
        <v>286.00400000000002</v>
      </c>
      <c r="L8" s="15">
        <v>473.964</v>
      </c>
      <c r="M8" s="15">
        <v>114.80800000000001</v>
      </c>
      <c r="N8" s="174">
        <v>2409.444</v>
      </c>
      <c r="O8" s="144">
        <f t="shared" si="0"/>
        <v>58</v>
      </c>
    </row>
    <row r="9" spans="1:27" ht="14.25" x14ac:dyDescent="0.2">
      <c r="A9" s="138">
        <v>1903</v>
      </c>
      <c r="B9" s="3">
        <v>5.08</v>
      </c>
      <c r="C9" s="3">
        <v>4.0640000000000001</v>
      </c>
      <c r="D9" s="3">
        <v>9.9060000000000006</v>
      </c>
      <c r="E9" s="3">
        <v>11.938000000000001</v>
      </c>
      <c r="F9" s="3">
        <v>198.88200000000001</v>
      </c>
      <c r="G9" s="15">
        <v>267.97000000000003</v>
      </c>
      <c r="H9" s="15">
        <v>500.12599999999998</v>
      </c>
      <c r="I9" s="15">
        <v>400.05</v>
      </c>
      <c r="J9" s="15">
        <v>211.83600000000001</v>
      </c>
      <c r="K9" s="15">
        <v>393.95400000000001</v>
      </c>
      <c r="L9" s="15">
        <v>414.02</v>
      </c>
      <c r="M9" s="15">
        <v>526.03399999999999</v>
      </c>
      <c r="N9" s="174">
        <v>2943.86</v>
      </c>
      <c r="O9" s="144">
        <f t="shared" si="0"/>
        <v>8</v>
      </c>
    </row>
    <row r="10" spans="1:27" ht="14.25" x14ac:dyDescent="0.2">
      <c r="A10" s="138">
        <v>1904</v>
      </c>
      <c r="B10" s="3">
        <v>75.945999999999998</v>
      </c>
      <c r="C10" s="3">
        <v>18.795999999999999</v>
      </c>
      <c r="D10" s="3">
        <v>14.986000000000001</v>
      </c>
      <c r="E10" s="3">
        <v>176.78399999999999</v>
      </c>
      <c r="F10" s="3"/>
      <c r="G10" s="15">
        <v>474.726</v>
      </c>
      <c r="H10" s="15">
        <v>368.04599999999999</v>
      </c>
      <c r="I10" s="15">
        <v>188.976</v>
      </c>
      <c r="J10" s="15">
        <v>371.09399999999999</v>
      </c>
      <c r="K10" s="15">
        <v>212.85200000000003</v>
      </c>
      <c r="L10" s="15">
        <v>363.72800000000001</v>
      </c>
      <c r="M10" s="15">
        <v>93.98</v>
      </c>
      <c r="N10" s="174"/>
      <c r="O10" s="144"/>
    </row>
    <row r="11" spans="1:27" ht="14.25" x14ac:dyDescent="0.2">
      <c r="A11" s="138">
        <v>1905</v>
      </c>
      <c r="B11" s="3">
        <v>54.61</v>
      </c>
      <c r="C11" s="3">
        <v>2.286</v>
      </c>
      <c r="D11" s="3">
        <v>40.64</v>
      </c>
      <c r="E11" s="3">
        <v>37.338000000000001</v>
      </c>
      <c r="F11" s="3">
        <v>458.72399999999999</v>
      </c>
      <c r="G11" s="15">
        <v>173.73599999999999</v>
      </c>
      <c r="H11" s="15">
        <v>183.642</v>
      </c>
      <c r="I11" s="15">
        <v>336.29599999999999</v>
      </c>
      <c r="J11" s="15">
        <v>195.58</v>
      </c>
      <c r="K11" s="15">
        <v>276.35199999999998</v>
      </c>
      <c r="L11" s="15">
        <v>105.15599999999999</v>
      </c>
      <c r="M11" s="15">
        <v>140.71600000000001</v>
      </c>
      <c r="N11" s="174">
        <v>2005.0759999999996</v>
      </c>
      <c r="O11" s="144">
        <f t="shared" si="0"/>
        <v>104</v>
      </c>
    </row>
    <row r="12" spans="1:27" ht="14.25" x14ac:dyDescent="0.2">
      <c r="A12" s="138">
        <v>1906</v>
      </c>
      <c r="B12" s="3">
        <v>8.6359999999999992</v>
      </c>
      <c r="C12" s="3">
        <v>4.5720000000000001</v>
      </c>
      <c r="D12" s="3">
        <v>7.1120000000000001</v>
      </c>
      <c r="E12" s="3">
        <v>107.44199999999999</v>
      </c>
      <c r="F12" s="3">
        <v>245.61799999999999</v>
      </c>
      <c r="G12" s="15">
        <v>289.05200000000002</v>
      </c>
      <c r="H12" s="15">
        <v>486.91800000000001</v>
      </c>
      <c r="I12" s="15">
        <v>662.94</v>
      </c>
      <c r="J12" s="15">
        <v>273.05</v>
      </c>
      <c r="K12" s="15">
        <v>209.804</v>
      </c>
      <c r="L12" s="15">
        <v>543.05200000000002</v>
      </c>
      <c r="M12" s="15">
        <v>274.32</v>
      </c>
      <c r="N12" s="174">
        <v>3112.5160000000005</v>
      </c>
      <c r="O12" s="144">
        <f t="shared" si="0"/>
        <v>7</v>
      </c>
    </row>
    <row r="13" spans="1:27" ht="14.25" x14ac:dyDescent="0.2">
      <c r="A13" s="138">
        <v>1907</v>
      </c>
      <c r="B13" s="3">
        <v>2.286</v>
      </c>
      <c r="C13" s="3">
        <v>1.524</v>
      </c>
      <c r="D13" s="3">
        <v>4.5720000000000001</v>
      </c>
      <c r="E13" s="3">
        <v>5.8419999999999996</v>
      </c>
      <c r="F13" s="3">
        <v>128.27000000000001</v>
      </c>
      <c r="G13" s="15">
        <v>347.47199999999998</v>
      </c>
      <c r="H13" s="15">
        <v>337.56599999999997</v>
      </c>
      <c r="I13" s="15">
        <v>271.01799999999997</v>
      </c>
      <c r="J13" s="15">
        <v>301.75200000000001</v>
      </c>
      <c r="K13" s="15">
        <v>276.60599999999999</v>
      </c>
      <c r="L13" s="15">
        <v>112.268</v>
      </c>
      <c r="M13" s="15">
        <v>38.353999999999999</v>
      </c>
      <c r="N13" s="174">
        <v>1827.53</v>
      </c>
      <c r="O13" s="144">
        <f t="shared" si="0"/>
        <v>113</v>
      </c>
    </row>
    <row r="14" spans="1:27" ht="14.25" x14ac:dyDescent="0.2">
      <c r="A14" s="138">
        <v>1908</v>
      </c>
      <c r="B14" s="3">
        <v>25.908000000000001</v>
      </c>
      <c r="C14" s="3">
        <v>4.5720000000000001</v>
      </c>
      <c r="D14" s="3">
        <v>6.0960000000000001</v>
      </c>
      <c r="E14" s="3">
        <v>117.09399999999999</v>
      </c>
      <c r="F14" s="3">
        <v>500.88799999999998</v>
      </c>
      <c r="G14" s="15">
        <v>280.92399999999998</v>
      </c>
      <c r="H14" s="15">
        <v>245.87200000000001</v>
      </c>
      <c r="I14" s="15">
        <v>422.65600000000001</v>
      </c>
      <c r="J14" s="15">
        <v>341.63</v>
      </c>
      <c r="K14" s="15">
        <v>383.286</v>
      </c>
      <c r="L14" s="15">
        <v>267.97000000000003</v>
      </c>
      <c r="M14" s="15">
        <v>102.10799999999999</v>
      </c>
      <c r="N14" s="174">
        <v>2699.0039999999999</v>
      </c>
      <c r="O14" s="144">
        <f t="shared" si="0"/>
        <v>21</v>
      </c>
    </row>
    <row r="15" spans="1:27" ht="14.25" x14ac:dyDescent="0.2">
      <c r="A15" s="138">
        <v>1909</v>
      </c>
      <c r="B15" s="3">
        <v>69.087999999999994</v>
      </c>
      <c r="C15" s="3">
        <v>94.233999999999995</v>
      </c>
      <c r="D15" s="3">
        <v>7.3659999999999997</v>
      </c>
      <c r="E15" s="3">
        <v>89.915999999999997</v>
      </c>
      <c r="F15" s="3">
        <v>363.72800000000001</v>
      </c>
      <c r="G15" s="15">
        <v>501.142</v>
      </c>
      <c r="H15" s="15">
        <v>346.45600000000002</v>
      </c>
      <c r="I15" s="15">
        <v>207.01</v>
      </c>
      <c r="J15" s="15">
        <v>190.5</v>
      </c>
      <c r="K15" s="15">
        <v>490.72800000000001</v>
      </c>
      <c r="L15" s="15">
        <v>919.98800000000006</v>
      </c>
      <c r="M15" s="15">
        <v>581.66</v>
      </c>
      <c r="N15" s="174">
        <v>3861.8159999999998</v>
      </c>
      <c r="O15" s="144">
        <f t="shared" si="0"/>
        <v>1</v>
      </c>
    </row>
    <row r="16" spans="1:27" ht="14.25" x14ac:dyDescent="0.2">
      <c r="A16" s="138">
        <v>1910</v>
      </c>
      <c r="B16" s="3">
        <v>75.945999999999998</v>
      </c>
      <c r="C16" s="3">
        <v>65.531999999999996</v>
      </c>
      <c r="D16" s="3">
        <v>69.596000000000004</v>
      </c>
      <c r="E16" s="3">
        <v>75.945999999999998</v>
      </c>
      <c r="F16" s="3">
        <v>292.10000000000002</v>
      </c>
      <c r="G16" s="15">
        <v>345.94799999999998</v>
      </c>
      <c r="H16" s="15">
        <v>431.54599999999999</v>
      </c>
      <c r="I16" s="15">
        <v>341.12200000000001</v>
      </c>
      <c r="J16" s="15">
        <v>468.37599999999998</v>
      </c>
      <c r="K16" s="15">
        <v>390.39800000000002</v>
      </c>
      <c r="L16" s="15">
        <v>377.69799999999998</v>
      </c>
      <c r="M16" s="15">
        <v>393.44600000000003</v>
      </c>
      <c r="N16" s="174">
        <v>3327.654</v>
      </c>
      <c r="O16" s="144">
        <f t="shared" si="0"/>
        <v>3</v>
      </c>
    </row>
    <row r="17" spans="1:15" ht="14.25" x14ac:dyDescent="0.2">
      <c r="A17" s="138">
        <v>1911</v>
      </c>
      <c r="B17" s="3">
        <v>3.556</v>
      </c>
      <c r="C17" s="3">
        <v>58.165999999999997</v>
      </c>
      <c r="D17" s="3">
        <v>0.254</v>
      </c>
      <c r="E17" s="3">
        <v>123.952</v>
      </c>
      <c r="F17" s="3">
        <v>409.19400000000002</v>
      </c>
      <c r="G17" s="15">
        <v>267.46199999999999</v>
      </c>
      <c r="H17" s="15">
        <v>224.536</v>
      </c>
      <c r="I17" s="15">
        <v>274.06599999999997</v>
      </c>
      <c r="J17" s="15">
        <v>235.96600000000001</v>
      </c>
      <c r="K17" s="15">
        <v>340.10599999999999</v>
      </c>
      <c r="L17" s="15">
        <v>340.10599999999999</v>
      </c>
      <c r="M17" s="15">
        <v>9.9060000000000006</v>
      </c>
      <c r="N17" s="174">
        <v>2287.27</v>
      </c>
      <c r="O17" s="144">
        <f t="shared" si="0"/>
        <v>73</v>
      </c>
    </row>
    <row r="18" spans="1:15" ht="14.25" x14ac:dyDescent="0.2">
      <c r="A18" s="138">
        <v>1912</v>
      </c>
      <c r="B18" s="3">
        <v>2.032</v>
      </c>
      <c r="C18" s="3">
        <v>8.3819999999999997</v>
      </c>
      <c r="D18" s="3">
        <v>0.50800000000000001</v>
      </c>
      <c r="E18" s="3">
        <v>5.08</v>
      </c>
      <c r="F18" s="3">
        <v>341.12200000000001</v>
      </c>
      <c r="G18" s="15">
        <v>309.11799999999999</v>
      </c>
      <c r="H18" s="15">
        <v>258.31799999999998</v>
      </c>
      <c r="I18" s="15">
        <v>326.89800000000002</v>
      </c>
      <c r="J18" s="15">
        <v>231.648</v>
      </c>
      <c r="K18" s="15">
        <v>343.40800000000002</v>
      </c>
      <c r="L18" s="15">
        <v>244.34800000000001</v>
      </c>
      <c r="M18" s="15">
        <v>55.88</v>
      </c>
      <c r="N18" s="174">
        <v>2126.7420000000002</v>
      </c>
      <c r="O18" s="144">
        <f t="shared" si="0"/>
        <v>90</v>
      </c>
    </row>
    <row r="19" spans="1:15" ht="14.25" x14ac:dyDescent="0.2">
      <c r="A19" s="138">
        <v>1913</v>
      </c>
      <c r="B19" s="3">
        <v>24.384</v>
      </c>
      <c r="C19" s="3">
        <v>5.5880000000000001</v>
      </c>
      <c r="D19" s="3">
        <v>2.032</v>
      </c>
      <c r="E19" s="3">
        <v>18.288</v>
      </c>
      <c r="F19" s="3">
        <v>320.80200000000002</v>
      </c>
      <c r="G19" s="15">
        <v>292.35399999999998</v>
      </c>
      <c r="H19" s="15">
        <v>177.54599999999999</v>
      </c>
      <c r="I19" s="15">
        <v>277.36799999999999</v>
      </c>
      <c r="J19" s="15">
        <v>224.02799999999999</v>
      </c>
      <c r="K19" s="15">
        <v>162.81399999999999</v>
      </c>
      <c r="L19" s="15">
        <v>420.62399999999997</v>
      </c>
      <c r="M19" s="15">
        <v>40.386000000000003</v>
      </c>
      <c r="N19" s="174">
        <v>1966.2140000000002</v>
      </c>
      <c r="O19" s="144">
        <f t="shared" si="0"/>
        <v>108</v>
      </c>
    </row>
    <row r="20" spans="1:15" ht="14.25" x14ac:dyDescent="0.2">
      <c r="A20" s="138">
        <v>1914</v>
      </c>
      <c r="B20" s="3">
        <v>2.286</v>
      </c>
      <c r="C20" s="3">
        <v>5.5880000000000001</v>
      </c>
      <c r="D20" s="3">
        <v>1.27</v>
      </c>
      <c r="E20" s="3">
        <v>42.671999999999997</v>
      </c>
      <c r="F20" s="3">
        <v>143.76400000000001</v>
      </c>
      <c r="G20" s="15">
        <v>318.77</v>
      </c>
      <c r="H20" s="15">
        <v>183.13399999999999</v>
      </c>
      <c r="I20" s="15">
        <v>313.94400000000002</v>
      </c>
      <c r="J20" s="15">
        <v>431.29199999999997</v>
      </c>
      <c r="K20" s="15">
        <v>581.91399999999999</v>
      </c>
      <c r="L20" s="15">
        <v>192.024</v>
      </c>
      <c r="M20" s="15">
        <v>57.15</v>
      </c>
      <c r="N20" s="174">
        <v>2273.808</v>
      </c>
      <c r="O20" s="144">
        <f t="shared" si="0"/>
        <v>74</v>
      </c>
    </row>
    <row r="21" spans="1:15" ht="14.25" x14ac:dyDescent="0.2">
      <c r="A21" s="138">
        <v>1915</v>
      </c>
      <c r="B21" s="3">
        <v>21.844000000000001</v>
      </c>
      <c r="C21" s="3">
        <v>64.262</v>
      </c>
      <c r="D21" s="3">
        <v>1.524</v>
      </c>
      <c r="E21" s="3">
        <v>227.07599999999999</v>
      </c>
      <c r="F21" s="3">
        <v>208.28</v>
      </c>
      <c r="G21" s="15">
        <v>205.48599999999999</v>
      </c>
      <c r="H21" s="15">
        <v>399.03399999999999</v>
      </c>
      <c r="I21" s="15">
        <v>261.36599999999999</v>
      </c>
      <c r="J21" s="15">
        <v>243.84</v>
      </c>
      <c r="K21" s="15">
        <v>421.89400000000001</v>
      </c>
      <c r="L21" s="15">
        <v>303.02199999999999</v>
      </c>
      <c r="M21" s="15">
        <v>149.09800000000001</v>
      </c>
      <c r="N21" s="174">
        <v>2506.7259999999997</v>
      </c>
      <c r="O21" s="144">
        <f t="shared" si="0"/>
        <v>42</v>
      </c>
    </row>
    <row r="22" spans="1:15" ht="14.25" x14ac:dyDescent="0.2">
      <c r="A22" s="138">
        <v>1916</v>
      </c>
      <c r="B22" s="3">
        <v>16.763999999999999</v>
      </c>
      <c r="C22" s="3">
        <v>34.036000000000001</v>
      </c>
      <c r="D22" s="3">
        <v>9.3979999999999997</v>
      </c>
      <c r="E22" s="3">
        <v>148.33600000000001</v>
      </c>
      <c r="F22" s="3">
        <v>314.95999999999998</v>
      </c>
      <c r="G22" s="15">
        <v>355.6</v>
      </c>
      <c r="H22" s="15">
        <v>306.57799999999997</v>
      </c>
      <c r="I22" s="15">
        <v>279.14600000000002</v>
      </c>
      <c r="J22" s="15">
        <v>379.98399999999998</v>
      </c>
      <c r="K22" s="15">
        <v>490.72800000000001</v>
      </c>
      <c r="L22" s="15">
        <v>375.15800000000002</v>
      </c>
      <c r="M22" s="15">
        <v>83.566000000000003</v>
      </c>
      <c r="N22" s="174">
        <v>2794.2539999999995</v>
      </c>
      <c r="O22" s="144">
        <f t="shared" si="0"/>
        <v>15</v>
      </c>
    </row>
    <row r="23" spans="1:15" ht="14.25" x14ac:dyDescent="0.2">
      <c r="A23" s="138">
        <v>1917</v>
      </c>
      <c r="B23" s="3">
        <v>2.794</v>
      </c>
      <c r="C23" s="3">
        <v>1.016</v>
      </c>
      <c r="D23" s="3">
        <v>4.0640000000000001</v>
      </c>
      <c r="E23" s="3">
        <v>27.686</v>
      </c>
      <c r="F23" s="3">
        <v>436.11799999999999</v>
      </c>
      <c r="G23" s="15">
        <v>220.98</v>
      </c>
      <c r="H23" s="15">
        <v>327.66000000000003</v>
      </c>
      <c r="I23" s="15">
        <v>338.07400000000001</v>
      </c>
      <c r="J23" s="15">
        <v>251.96799999999999</v>
      </c>
      <c r="K23" s="15">
        <v>348.488</v>
      </c>
      <c r="L23" s="15">
        <v>503.68200000000002</v>
      </c>
      <c r="M23" s="15">
        <v>162.81399999999999</v>
      </c>
      <c r="N23" s="174">
        <v>2625.3440000000001</v>
      </c>
      <c r="O23" s="144">
        <f t="shared" si="0"/>
        <v>24</v>
      </c>
    </row>
    <row r="24" spans="1:15" ht="14.25" x14ac:dyDescent="0.2">
      <c r="A24" s="138">
        <v>1918</v>
      </c>
      <c r="B24" s="3">
        <v>23.622</v>
      </c>
      <c r="C24" s="3">
        <v>3.556</v>
      </c>
      <c r="D24" s="3">
        <v>0.50800000000000001</v>
      </c>
      <c r="E24" s="3">
        <v>172.72</v>
      </c>
      <c r="F24" s="3">
        <v>288.036</v>
      </c>
      <c r="G24" s="15">
        <v>400.30399999999997</v>
      </c>
      <c r="H24" s="15">
        <v>223.26599999999999</v>
      </c>
      <c r="I24" s="15">
        <v>232.66399999999999</v>
      </c>
      <c r="J24" s="15">
        <v>281.178</v>
      </c>
      <c r="K24" s="15">
        <v>305.56200000000001</v>
      </c>
      <c r="L24" s="15">
        <v>176.27600000000001</v>
      </c>
      <c r="M24" s="15">
        <v>6.8579999999999997</v>
      </c>
      <c r="N24" s="174">
        <v>2114.5499999999997</v>
      </c>
      <c r="O24" s="144">
        <f t="shared" si="0"/>
        <v>91</v>
      </c>
    </row>
    <row r="25" spans="1:15" ht="14.25" x14ac:dyDescent="0.2">
      <c r="A25" s="138">
        <v>1919</v>
      </c>
      <c r="B25" s="3">
        <v>19.05</v>
      </c>
      <c r="C25" s="3">
        <v>1.016</v>
      </c>
      <c r="D25" s="3">
        <v>1.778</v>
      </c>
      <c r="E25" s="3">
        <v>230.124</v>
      </c>
      <c r="F25" s="3">
        <v>155.19399999999999</v>
      </c>
      <c r="G25" s="15">
        <v>174.49799999999999</v>
      </c>
      <c r="H25" s="15">
        <v>341.88400000000001</v>
      </c>
      <c r="I25" s="15">
        <v>205.99399999999997</v>
      </c>
      <c r="J25" s="15">
        <v>237.49</v>
      </c>
      <c r="K25" s="15">
        <v>392.68400000000003</v>
      </c>
      <c r="L25" s="15">
        <v>248.666</v>
      </c>
      <c r="M25" s="15">
        <v>61.975999999999999</v>
      </c>
      <c r="N25" s="174">
        <v>2070.3539999999998</v>
      </c>
      <c r="O25" s="144">
        <f t="shared" si="0"/>
        <v>95</v>
      </c>
    </row>
    <row r="26" spans="1:15" ht="14.25" x14ac:dyDescent="0.2">
      <c r="A26" s="138">
        <v>1920</v>
      </c>
      <c r="B26" s="3">
        <v>13.208</v>
      </c>
      <c r="C26" s="3">
        <v>3.81</v>
      </c>
      <c r="D26" s="3">
        <v>5.08</v>
      </c>
      <c r="E26" s="3">
        <v>21.082000000000001</v>
      </c>
      <c r="F26" s="3">
        <v>113.28400000000001</v>
      </c>
      <c r="G26" s="15">
        <v>283.464</v>
      </c>
      <c r="H26" s="15">
        <v>529.08199999999999</v>
      </c>
      <c r="I26" s="15">
        <v>359.91800000000001</v>
      </c>
      <c r="J26" s="15">
        <v>226.06</v>
      </c>
      <c r="K26" s="15">
        <v>640.08000000000004</v>
      </c>
      <c r="L26" s="15">
        <v>257.81</v>
      </c>
      <c r="M26" s="15">
        <v>66.802000000000007</v>
      </c>
      <c r="N26" s="174">
        <v>2519.6799999999998</v>
      </c>
      <c r="O26" s="144">
        <f t="shared" si="0"/>
        <v>39</v>
      </c>
    </row>
    <row r="27" spans="1:15" ht="14.25" x14ac:dyDescent="0.2">
      <c r="A27" s="138">
        <v>1921</v>
      </c>
      <c r="B27" s="3">
        <v>4.5720000000000001</v>
      </c>
      <c r="C27" s="3">
        <v>45.466000000000001</v>
      </c>
      <c r="D27" s="3">
        <v>6.8579999999999997</v>
      </c>
      <c r="E27" s="3">
        <v>24.384</v>
      </c>
      <c r="F27" s="3">
        <v>273.30399999999997</v>
      </c>
      <c r="G27" s="15">
        <v>243.078</v>
      </c>
      <c r="H27" s="15">
        <v>445.262</v>
      </c>
      <c r="I27" s="15">
        <v>374.39600000000002</v>
      </c>
      <c r="J27" s="15">
        <v>289.81400000000002</v>
      </c>
      <c r="K27" s="15">
        <v>546.86199999999997</v>
      </c>
      <c r="L27" s="15">
        <v>234.696</v>
      </c>
      <c r="M27" s="15">
        <v>77.977999999999994</v>
      </c>
      <c r="N27" s="174">
        <v>2566.67</v>
      </c>
      <c r="O27" s="144">
        <f t="shared" si="0"/>
        <v>34</v>
      </c>
    </row>
    <row r="28" spans="1:15" ht="14.25" x14ac:dyDescent="0.2">
      <c r="A28" s="138">
        <v>1922</v>
      </c>
      <c r="B28" s="3">
        <v>100.33</v>
      </c>
      <c r="C28" s="3">
        <v>4.0640000000000001</v>
      </c>
      <c r="D28" s="3">
        <v>0</v>
      </c>
      <c r="E28" s="3">
        <v>4.3179999999999996</v>
      </c>
      <c r="F28" s="3">
        <v>318.00799999999998</v>
      </c>
      <c r="G28" s="15">
        <v>351.79</v>
      </c>
      <c r="H28" s="15">
        <v>192.786</v>
      </c>
      <c r="I28" s="15">
        <v>251.96799999999999</v>
      </c>
      <c r="J28" s="15">
        <v>211.07400000000001</v>
      </c>
      <c r="K28" s="15">
        <v>425.19599999999997</v>
      </c>
      <c r="L28" s="15">
        <v>283.20999999999998</v>
      </c>
      <c r="M28" s="15">
        <v>111.252</v>
      </c>
      <c r="N28" s="174">
        <v>2253.9960000000001</v>
      </c>
      <c r="O28" s="144">
        <f t="shared" si="0"/>
        <v>78</v>
      </c>
    </row>
    <row r="29" spans="1:15" ht="14.25" x14ac:dyDescent="0.2">
      <c r="A29" s="138">
        <v>1923</v>
      </c>
      <c r="B29" s="3">
        <v>17.271999999999998</v>
      </c>
      <c r="C29" s="3">
        <v>4.3179999999999996</v>
      </c>
      <c r="D29" s="3">
        <v>4.5720000000000001</v>
      </c>
      <c r="E29" s="3">
        <v>3.048</v>
      </c>
      <c r="F29" s="3">
        <v>327.40600000000001</v>
      </c>
      <c r="G29" s="15">
        <v>380.74599999999998</v>
      </c>
      <c r="H29" s="15">
        <v>144.52600000000001</v>
      </c>
      <c r="I29" s="15">
        <v>307.59399999999999</v>
      </c>
      <c r="J29" s="15">
        <v>371.09399999999999</v>
      </c>
      <c r="K29" s="15">
        <v>703.83399999999995</v>
      </c>
      <c r="L29" s="15">
        <v>155.702</v>
      </c>
      <c r="M29" s="15">
        <v>21.335999999999999</v>
      </c>
      <c r="N29" s="174">
        <v>2441.4479999999999</v>
      </c>
      <c r="O29" s="144">
        <f t="shared" si="0"/>
        <v>49</v>
      </c>
    </row>
    <row r="30" spans="1:15" ht="14.25" x14ac:dyDescent="0.2">
      <c r="A30" s="138">
        <v>1924</v>
      </c>
      <c r="B30" s="3">
        <v>0.76200000000000001</v>
      </c>
      <c r="C30" s="3">
        <v>45.973999999999997</v>
      </c>
      <c r="D30" s="3">
        <v>3.048</v>
      </c>
      <c r="E30" s="3">
        <v>115.824</v>
      </c>
      <c r="F30" s="3">
        <v>315.72199999999998</v>
      </c>
      <c r="G30" s="15">
        <v>215.392</v>
      </c>
      <c r="H30" s="15">
        <v>386.58800000000002</v>
      </c>
      <c r="I30" s="15">
        <v>225.298</v>
      </c>
      <c r="J30" s="15">
        <v>236.47399999999999</v>
      </c>
      <c r="K30" s="15">
        <v>335.53399999999999</v>
      </c>
      <c r="L30" s="15">
        <v>364.74400000000003</v>
      </c>
      <c r="M30" s="15">
        <v>122.93600000000001</v>
      </c>
      <c r="N30" s="174">
        <v>2368.2960000000003</v>
      </c>
      <c r="O30" s="144">
        <f t="shared" si="0"/>
        <v>63</v>
      </c>
    </row>
    <row r="31" spans="1:15" ht="14.25" x14ac:dyDescent="0.2">
      <c r="A31" s="138">
        <v>1925</v>
      </c>
      <c r="B31" s="3">
        <v>64.77</v>
      </c>
      <c r="C31" s="3">
        <v>0.50800000000000001</v>
      </c>
      <c r="D31" s="3">
        <v>5.08</v>
      </c>
      <c r="E31" s="3">
        <v>122.93600000000001</v>
      </c>
      <c r="F31" s="3">
        <v>164.846</v>
      </c>
      <c r="G31" s="15">
        <v>212.85200000000003</v>
      </c>
      <c r="H31" s="15">
        <v>323.596</v>
      </c>
      <c r="I31" s="15">
        <v>216.916</v>
      </c>
      <c r="J31" s="15">
        <v>227.33</v>
      </c>
      <c r="K31" s="15">
        <v>309.88</v>
      </c>
      <c r="L31" s="15">
        <v>339.34399999999999</v>
      </c>
      <c r="M31" s="15">
        <v>54.101999999999997</v>
      </c>
      <c r="N31" s="174">
        <v>2042.16</v>
      </c>
      <c r="O31" s="144">
        <f t="shared" si="0"/>
        <v>96</v>
      </c>
    </row>
    <row r="32" spans="1:15" ht="14.25" x14ac:dyDescent="0.2">
      <c r="A32" s="138">
        <v>1926</v>
      </c>
      <c r="B32" s="3">
        <v>1.778</v>
      </c>
      <c r="C32" s="3">
        <v>13.208</v>
      </c>
      <c r="D32" s="3">
        <v>1.016</v>
      </c>
      <c r="E32" s="3">
        <v>0.254</v>
      </c>
      <c r="F32" s="3">
        <v>82.042000000000002</v>
      </c>
      <c r="G32" s="15">
        <v>356.108</v>
      </c>
      <c r="H32" s="15">
        <v>422.14800000000002</v>
      </c>
      <c r="I32" s="15">
        <v>438.65800000000002</v>
      </c>
      <c r="J32" s="15">
        <v>341.88400000000001</v>
      </c>
      <c r="K32" s="15">
        <v>368.04599999999999</v>
      </c>
      <c r="L32" s="15">
        <v>281.94</v>
      </c>
      <c r="M32" s="15">
        <v>129.286</v>
      </c>
      <c r="N32" s="174">
        <v>2436.3679999999999</v>
      </c>
      <c r="O32" s="144">
        <f t="shared" si="0"/>
        <v>51</v>
      </c>
    </row>
    <row r="33" spans="1:15" ht="14.25" x14ac:dyDescent="0.2">
      <c r="A33" s="138">
        <v>1927</v>
      </c>
      <c r="B33" s="3">
        <v>16.763999999999999</v>
      </c>
      <c r="C33" s="3">
        <v>11.683999999999999</v>
      </c>
      <c r="D33" s="3">
        <v>3.048</v>
      </c>
      <c r="E33" s="3">
        <v>130.81</v>
      </c>
      <c r="F33" s="3">
        <v>335.02600000000001</v>
      </c>
      <c r="G33" s="15">
        <v>520.95399999999995</v>
      </c>
      <c r="H33" s="15">
        <v>366.01400000000001</v>
      </c>
      <c r="I33" s="15">
        <v>280.92399999999998</v>
      </c>
      <c r="J33" s="15">
        <v>219.964</v>
      </c>
      <c r="K33" s="15">
        <v>182.626</v>
      </c>
      <c r="L33" s="15">
        <v>333.24799999999999</v>
      </c>
      <c r="M33" s="15">
        <v>83.058000000000007</v>
      </c>
      <c r="N33" s="174">
        <v>2484.12</v>
      </c>
      <c r="O33" s="144">
        <f t="shared" si="0"/>
        <v>45</v>
      </c>
    </row>
    <row r="34" spans="1:15" ht="14.25" x14ac:dyDescent="0.2">
      <c r="A34" s="138">
        <v>1928</v>
      </c>
      <c r="B34" s="3">
        <v>18.288</v>
      </c>
      <c r="C34" s="3">
        <v>3.81</v>
      </c>
      <c r="D34" s="3">
        <v>76.2</v>
      </c>
      <c r="E34" s="3">
        <v>55.88</v>
      </c>
      <c r="F34" s="3">
        <v>133.35</v>
      </c>
      <c r="G34" s="15">
        <v>187.19800000000001</v>
      </c>
      <c r="H34" s="15">
        <v>245.11</v>
      </c>
      <c r="I34" s="15">
        <v>500.63400000000001</v>
      </c>
      <c r="J34" s="15">
        <v>200.40600000000001</v>
      </c>
      <c r="K34" s="15">
        <v>345.69400000000002</v>
      </c>
      <c r="L34" s="15">
        <v>543.81399999999996</v>
      </c>
      <c r="M34" s="15">
        <v>102.616</v>
      </c>
      <c r="N34" s="174">
        <v>2413</v>
      </c>
      <c r="O34" s="144">
        <f t="shared" si="0"/>
        <v>55</v>
      </c>
    </row>
    <row r="35" spans="1:15" ht="14.25" x14ac:dyDescent="0.2">
      <c r="A35" s="138">
        <v>1929</v>
      </c>
      <c r="B35" s="3">
        <v>5.3339999999999996</v>
      </c>
      <c r="C35" s="3">
        <v>1.016</v>
      </c>
      <c r="D35" s="3">
        <v>18.288</v>
      </c>
      <c r="E35" s="3">
        <v>55.625999999999998</v>
      </c>
      <c r="F35" s="3">
        <v>217.93199999999999</v>
      </c>
      <c r="G35" s="15">
        <v>318.77</v>
      </c>
      <c r="H35" s="15">
        <v>355.09199999999998</v>
      </c>
      <c r="I35" s="15">
        <v>407.16200000000003</v>
      </c>
      <c r="J35" s="15">
        <v>296.92599999999999</v>
      </c>
      <c r="K35" s="15">
        <v>473.202</v>
      </c>
      <c r="L35" s="15">
        <v>271.52600000000001</v>
      </c>
      <c r="M35" s="15">
        <v>88.9</v>
      </c>
      <c r="N35" s="174">
        <v>2509.7739999999999</v>
      </c>
      <c r="O35" s="144">
        <f t="shared" si="0"/>
        <v>41</v>
      </c>
    </row>
    <row r="36" spans="1:15" ht="14.25" x14ac:dyDescent="0.2">
      <c r="A36" s="138">
        <v>1930</v>
      </c>
      <c r="B36" s="3">
        <v>6.35</v>
      </c>
      <c r="C36" s="3">
        <v>9.3979999999999997</v>
      </c>
      <c r="D36" s="3">
        <v>13.715999999999999</v>
      </c>
      <c r="E36" s="3">
        <v>175.26</v>
      </c>
      <c r="F36" s="3">
        <v>291.846</v>
      </c>
      <c r="G36" s="15">
        <v>144.018</v>
      </c>
      <c r="H36" s="15">
        <v>363.72800000000001</v>
      </c>
      <c r="I36" s="15">
        <v>231.39400000000001</v>
      </c>
      <c r="J36" s="15">
        <v>320.80200000000002</v>
      </c>
      <c r="K36" s="15">
        <v>257.81</v>
      </c>
      <c r="L36" s="15">
        <v>78.231999999999999</v>
      </c>
      <c r="M36" s="15">
        <v>22.352</v>
      </c>
      <c r="N36" s="174">
        <v>1914.9060000000002</v>
      </c>
      <c r="O36" s="144">
        <f t="shared" si="0"/>
        <v>110</v>
      </c>
    </row>
    <row r="37" spans="1:15" ht="14.25" x14ac:dyDescent="0.2">
      <c r="A37" s="138">
        <v>1931</v>
      </c>
      <c r="B37" s="3">
        <v>6.0960000000000001</v>
      </c>
      <c r="C37" s="3">
        <v>3.302</v>
      </c>
      <c r="D37" s="3">
        <v>59.69</v>
      </c>
      <c r="E37" s="3">
        <v>55.625999999999998</v>
      </c>
      <c r="F37" s="3">
        <v>281.43200000000002</v>
      </c>
      <c r="G37" s="15">
        <v>348.488</v>
      </c>
      <c r="H37" s="15">
        <v>325.37400000000002</v>
      </c>
      <c r="I37" s="15">
        <v>230.124</v>
      </c>
      <c r="J37" s="15">
        <v>445.00799999999998</v>
      </c>
      <c r="K37" s="15">
        <v>203.96199999999999</v>
      </c>
      <c r="L37" s="15">
        <v>742.44200000000001</v>
      </c>
      <c r="M37" s="15">
        <v>118.11</v>
      </c>
      <c r="N37" s="174">
        <v>2819.654</v>
      </c>
      <c r="O37" s="144">
        <f t="shared" si="0"/>
        <v>14</v>
      </c>
    </row>
    <row r="38" spans="1:15" ht="14.25" x14ac:dyDescent="0.2">
      <c r="A38" s="138">
        <v>1932</v>
      </c>
      <c r="B38" s="3">
        <v>26.923999999999999</v>
      </c>
      <c r="C38" s="3">
        <v>5.5880000000000001</v>
      </c>
      <c r="D38" s="3">
        <v>9.6519999999999992</v>
      </c>
      <c r="E38" s="3">
        <v>145.79599999999999</v>
      </c>
      <c r="F38" s="3">
        <v>445.77</v>
      </c>
      <c r="G38" s="15">
        <v>291.846</v>
      </c>
      <c r="H38" s="15">
        <v>172.46600000000001</v>
      </c>
      <c r="I38" s="15">
        <v>293.37</v>
      </c>
      <c r="J38" s="15">
        <v>258.572</v>
      </c>
      <c r="K38" s="15">
        <v>444.24599999999998</v>
      </c>
      <c r="L38" s="15">
        <v>569.21400000000006</v>
      </c>
      <c r="M38" s="15">
        <v>126.238</v>
      </c>
      <c r="N38" s="174">
        <v>2789.6819999999998</v>
      </c>
      <c r="O38" s="144">
        <f t="shared" si="0"/>
        <v>16</v>
      </c>
    </row>
    <row r="39" spans="1:15" ht="14.25" x14ac:dyDescent="0.2">
      <c r="A39" s="138">
        <v>1933</v>
      </c>
      <c r="B39" s="3">
        <v>25.654</v>
      </c>
      <c r="C39" s="3">
        <v>0</v>
      </c>
      <c r="D39" s="3">
        <v>62.738</v>
      </c>
      <c r="E39" s="3">
        <v>5.8419999999999996</v>
      </c>
      <c r="F39" s="3">
        <v>307.59399999999999</v>
      </c>
      <c r="G39" s="15">
        <v>273.05</v>
      </c>
      <c r="H39" s="15">
        <v>262.63600000000002</v>
      </c>
      <c r="I39" s="15">
        <v>322.072</v>
      </c>
      <c r="J39" s="15">
        <v>279.90800000000002</v>
      </c>
      <c r="K39" s="15">
        <v>191.51599999999999</v>
      </c>
      <c r="L39" s="15">
        <v>370.58600000000001</v>
      </c>
      <c r="M39" s="15">
        <v>197.358</v>
      </c>
      <c r="N39" s="174">
        <v>2298.9539999999997</v>
      </c>
      <c r="O39" s="144">
        <f t="shared" si="0"/>
        <v>72</v>
      </c>
    </row>
    <row r="40" spans="1:15" ht="14.25" x14ac:dyDescent="0.2">
      <c r="A40" s="138">
        <v>1934</v>
      </c>
      <c r="B40" s="3">
        <v>35.814</v>
      </c>
      <c r="C40" s="3">
        <v>4.3179999999999996</v>
      </c>
      <c r="D40" s="3">
        <v>3.048</v>
      </c>
      <c r="E40" s="3">
        <v>113.538</v>
      </c>
      <c r="F40" s="3">
        <v>476.75799999999998</v>
      </c>
      <c r="G40" s="15">
        <v>296.16399999999999</v>
      </c>
      <c r="H40" s="15">
        <v>243.84</v>
      </c>
      <c r="I40" s="15">
        <v>284.73399999999998</v>
      </c>
      <c r="J40" s="15">
        <v>262.89</v>
      </c>
      <c r="K40" s="15">
        <v>470.154</v>
      </c>
      <c r="L40" s="15">
        <v>521.97</v>
      </c>
      <c r="M40" s="15">
        <v>151.892</v>
      </c>
      <c r="N40" s="174">
        <v>2865.12</v>
      </c>
      <c r="O40" s="144">
        <f t="shared" si="0"/>
        <v>10</v>
      </c>
    </row>
    <row r="41" spans="1:15" ht="14.25" x14ac:dyDescent="0.2">
      <c r="A41" s="138">
        <v>1935</v>
      </c>
      <c r="B41" s="3">
        <v>21.335999999999999</v>
      </c>
      <c r="C41" s="3">
        <v>11.683999999999999</v>
      </c>
      <c r="D41" s="3">
        <v>3.048</v>
      </c>
      <c r="E41" s="3">
        <v>40.893999999999998</v>
      </c>
      <c r="F41" s="3">
        <v>364.49</v>
      </c>
      <c r="G41" s="15">
        <v>337.82</v>
      </c>
      <c r="H41" s="15">
        <v>572.00800000000004</v>
      </c>
      <c r="I41" s="15">
        <v>369.82400000000001</v>
      </c>
      <c r="J41" s="15">
        <v>354.07600000000002</v>
      </c>
      <c r="K41" s="15">
        <v>376.93599999999998</v>
      </c>
      <c r="L41" s="15">
        <v>846.32799999999997</v>
      </c>
      <c r="M41" s="15">
        <v>154.178</v>
      </c>
      <c r="N41" s="174">
        <v>3452.6220000000003</v>
      </c>
      <c r="O41" s="144">
        <f t="shared" si="0"/>
        <v>2</v>
      </c>
    </row>
    <row r="42" spans="1:15" ht="14.25" x14ac:dyDescent="0.2">
      <c r="A42" s="138">
        <v>1936</v>
      </c>
      <c r="B42" s="3">
        <v>2.032</v>
      </c>
      <c r="C42" s="3">
        <v>1.778</v>
      </c>
      <c r="D42" s="3">
        <v>2.286</v>
      </c>
      <c r="E42" s="3">
        <v>25.908000000000001</v>
      </c>
      <c r="F42" s="3">
        <v>304.8</v>
      </c>
      <c r="G42" s="15">
        <v>174.75200000000001</v>
      </c>
      <c r="H42" s="15">
        <v>330.2</v>
      </c>
      <c r="I42" s="15">
        <v>224.02799999999999</v>
      </c>
      <c r="J42" s="15">
        <v>396.74799999999999</v>
      </c>
      <c r="K42" s="15">
        <v>356.36200000000002</v>
      </c>
      <c r="L42" s="15">
        <v>253.74600000000001</v>
      </c>
      <c r="M42" s="15">
        <v>16.001999999999999</v>
      </c>
      <c r="N42" s="174">
        <v>2088.6420000000003</v>
      </c>
      <c r="O42" s="144">
        <f t="shared" si="0"/>
        <v>92</v>
      </c>
    </row>
    <row r="43" spans="1:15" ht="14.25" x14ac:dyDescent="0.2">
      <c r="A43" s="138">
        <v>1937</v>
      </c>
      <c r="B43" s="3">
        <v>38.607999999999997</v>
      </c>
      <c r="C43" s="3">
        <v>5.8419999999999996</v>
      </c>
      <c r="D43" s="3">
        <v>3.302</v>
      </c>
      <c r="E43" s="3">
        <v>22.86</v>
      </c>
      <c r="F43" s="3">
        <v>278.892</v>
      </c>
      <c r="G43" s="15">
        <v>263.90600000000001</v>
      </c>
      <c r="H43" s="15">
        <v>240.792</v>
      </c>
      <c r="I43" s="15">
        <v>366.52199999999999</v>
      </c>
      <c r="J43" s="15">
        <v>276.09800000000001</v>
      </c>
      <c r="K43" s="15">
        <v>343.154</v>
      </c>
      <c r="L43" s="15">
        <v>445.262</v>
      </c>
      <c r="M43" s="15">
        <v>470.154</v>
      </c>
      <c r="N43" s="174">
        <v>2755.3920000000003</v>
      </c>
      <c r="O43" s="144">
        <f t="shared" si="0"/>
        <v>18</v>
      </c>
    </row>
    <row r="44" spans="1:15" ht="14.25" x14ac:dyDescent="0.2">
      <c r="A44" s="138">
        <v>1938</v>
      </c>
      <c r="B44" s="3">
        <v>5.08</v>
      </c>
      <c r="C44" s="3">
        <v>1.524</v>
      </c>
      <c r="D44" s="3">
        <v>16.001999999999999</v>
      </c>
      <c r="E44" s="3">
        <v>98.298000000000002</v>
      </c>
      <c r="F44" s="3">
        <v>336.80399999999997</v>
      </c>
      <c r="G44" s="15">
        <v>404.36799999999999</v>
      </c>
      <c r="H44" s="15">
        <v>202.43799999999999</v>
      </c>
      <c r="I44" s="15">
        <v>248.92</v>
      </c>
      <c r="J44" s="15">
        <v>189.23</v>
      </c>
      <c r="K44" s="15">
        <v>394.20800000000003</v>
      </c>
      <c r="L44" s="15">
        <v>323.34199999999998</v>
      </c>
      <c r="M44" s="15">
        <v>361.95</v>
      </c>
      <c r="N44" s="174">
        <v>2582.1640000000002</v>
      </c>
      <c r="O44" s="144">
        <f t="shared" si="0"/>
        <v>31</v>
      </c>
    </row>
    <row r="45" spans="1:15" ht="14.25" x14ac:dyDescent="0.2">
      <c r="A45" s="138">
        <v>1939</v>
      </c>
      <c r="B45" s="3">
        <v>0.50800000000000001</v>
      </c>
      <c r="C45" s="3">
        <v>0.254</v>
      </c>
      <c r="D45" s="3">
        <v>1.524</v>
      </c>
      <c r="E45" s="3">
        <v>2.794</v>
      </c>
      <c r="F45" s="3">
        <v>83.566000000000003</v>
      </c>
      <c r="G45" s="15">
        <v>283.464</v>
      </c>
      <c r="H45" s="15">
        <v>179.07</v>
      </c>
      <c r="I45" s="15">
        <v>303.02199999999999</v>
      </c>
      <c r="J45" s="15">
        <v>300.73599999999999</v>
      </c>
      <c r="K45" s="15">
        <v>376.428</v>
      </c>
      <c r="L45" s="15">
        <v>469.13799999999998</v>
      </c>
      <c r="M45" s="15">
        <v>191.262</v>
      </c>
      <c r="N45" s="174">
        <v>2191.7660000000001</v>
      </c>
      <c r="O45" s="144">
        <f t="shared" si="0"/>
        <v>84</v>
      </c>
    </row>
    <row r="46" spans="1:15" ht="14.25" x14ac:dyDescent="0.2">
      <c r="A46" s="138">
        <v>1940</v>
      </c>
      <c r="B46" s="3">
        <v>54.863999999999997</v>
      </c>
      <c r="C46" s="3">
        <v>13.97</v>
      </c>
      <c r="D46" s="3">
        <v>1.27</v>
      </c>
      <c r="E46" s="3">
        <v>3.81</v>
      </c>
      <c r="F46" s="3">
        <v>141.98599999999999</v>
      </c>
      <c r="G46" s="15">
        <v>177.54599999999999</v>
      </c>
      <c r="H46" s="15">
        <v>196.34200000000001</v>
      </c>
      <c r="I46" s="15">
        <v>310.89600000000002</v>
      </c>
      <c r="J46" s="15">
        <v>367.28399999999999</v>
      </c>
      <c r="K46" s="15">
        <v>429.26</v>
      </c>
      <c r="L46" s="15">
        <v>263.39800000000002</v>
      </c>
      <c r="M46" s="15">
        <v>45.466000000000001</v>
      </c>
      <c r="N46" s="174">
        <v>2006.0919999999996</v>
      </c>
      <c r="O46" s="144">
        <f t="shared" si="0"/>
        <v>103</v>
      </c>
    </row>
    <row r="47" spans="1:15" ht="14.25" x14ac:dyDescent="0.2">
      <c r="A47" s="138">
        <v>1941</v>
      </c>
      <c r="B47" s="3">
        <v>13.97</v>
      </c>
      <c r="C47" s="3">
        <v>76.453999999999994</v>
      </c>
      <c r="D47" s="3">
        <v>9.3979999999999997</v>
      </c>
      <c r="E47" s="3">
        <v>103.37800000000001</v>
      </c>
      <c r="F47" s="3">
        <v>245.61799999999999</v>
      </c>
      <c r="G47" s="15">
        <v>229.61600000000001</v>
      </c>
      <c r="H47" s="15">
        <v>352.298</v>
      </c>
      <c r="I47" s="15">
        <v>201.16800000000001</v>
      </c>
      <c r="J47" s="15">
        <v>287.52800000000002</v>
      </c>
      <c r="K47" s="15">
        <v>371.60199999999998</v>
      </c>
      <c r="L47" s="15">
        <v>198.374</v>
      </c>
      <c r="M47" s="15">
        <v>44.704000000000001</v>
      </c>
      <c r="N47" s="174">
        <v>2134.1080000000002</v>
      </c>
      <c r="O47" s="144">
        <f t="shared" si="0"/>
        <v>89</v>
      </c>
    </row>
    <row r="48" spans="1:15" ht="14.25" x14ac:dyDescent="0.2">
      <c r="A48" s="138">
        <v>1942</v>
      </c>
      <c r="B48" s="3">
        <v>24.891999999999999</v>
      </c>
      <c r="C48" s="3">
        <v>7.1120000000000001</v>
      </c>
      <c r="D48" s="3">
        <v>10.667999999999999</v>
      </c>
      <c r="E48" s="3">
        <v>159.25800000000001</v>
      </c>
      <c r="F48" s="3">
        <v>308.10199999999998</v>
      </c>
      <c r="G48" s="15">
        <v>329.18400000000003</v>
      </c>
      <c r="H48" s="15">
        <v>213.614</v>
      </c>
      <c r="I48" s="15">
        <v>230.124</v>
      </c>
      <c r="J48" s="15">
        <v>239.01400000000001</v>
      </c>
      <c r="K48" s="15">
        <v>437.38799999999998</v>
      </c>
      <c r="L48" s="15">
        <v>185.42</v>
      </c>
      <c r="M48" s="15">
        <v>384.30200000000002</v>
      </c>
      <c r="N48" s="174">
        <v>2529.078</v>
      </c>
      <c r="O48" s="144">
        <f t="shared" si="0"/>
        <v>36</v>
      </c>
    </row>
    <row r="49" spans="1:15" ht="14.25" x14ac:dyDescent="0.2">
      <c r="A49" s="138">
        <v>1943</v>
      </c>
      <c r="B49" s="3">
        <v>96.774000000000001</v>
      </c>
      <c r="C49" s="3">
        <v>24.384</v>
      </c>
      <c r="D49" s="3">
        <v>6.8579999999999997</v>
      </c>
      <c r="E49" s="3">
        <v>130.048</v>
      </c>
      <c r="F49" s="3">
        <v>369.57</v>
      </c>
      <c r="G49" s="15">
        <v>434.59399999999999</v>
      </c>
      <c r="H49" s="15">
        <v>227.33</v>
      </c>
      <c r="I49" s="15">
        <v>164.33799999999999</v>
      </c>
      <c r="J49" s="15">
        <v>207.26400000000001</v>
      </c>
      <c r="K49" s="15">
        <v>282.44799999999998</v>
      </c>
      <c r="L49" s="15">
        <v>252.73</v>
      </c>
      <c r="M49" s="15">
        <v>317.24599999999998</v>
      </c>
      <c r="N49" s="174">
        <v>2513.5839999999998</v>
      </c>
      <c r="O49" s="144">
        <f t="shared" si="0"/>
        <v>40</v>
      </c>
    </row>
    <row r="50" spans="1:15" ht="14.25" x14ac:dyDescent="0.2">
      <c r="A50" s="138">
        <v>1944</v>
      </c>
      <c r="B50" s="3">
        <v>17.78</v>
      </c>
      <c r="C50" s="3">
        <v>1.016</v>
      </c>
      <c r="D50" s="3">
        <v>1.524</v>
      </c>
      <c r="E50" s="3">
        <v>125.98399999999999</v>
      </c>
      <c r="F50" s="3">
        <v>274.06599999999997</v>
      </c>
      <c r="G50" s="15">
        <v>124.968</v>
      </c>
      <c r="H50" s="15">
        <v>288.798</v>
      </c>
      <c r="I50" s="15">
        <v>430.02199999999999</v>
      </c>
      <c r="J50" s="15">
        <v>205.48599999999999</v>
      </c>
      <c r="K50" s="15">
        <v>582.16800000000001</v>
      </c>
      <c r="L50" s="15">
        <v>270.76400000000001</v>
      </c>
      <c r="M50" s="15">
        <v>168.40199999999999</v>
      </c>
      <c r="N50" s="174">
        <v>2490.9780000000001</v>
      </c>
      <c r="O50" s="144">
        <f t="shared" si="0"/>
        <v>44</v>
      </c>
    </row>
    <row r="51" spans="1:15" ht="14.25" x14ac:dyDescent="0.2">
      <c r="A51" s="138">
        <v>1945</v>
      </c>
      <c r="B51" s="3">
        <v>5.08</v>
      </c>
      <c r="C51" s="3">
        <v>0.50800000000000001</v>
      </c>
      <c r="D51" s="3">
        <v>1.016</v>
      </c>
      <c r="E51" s="3">
        <v>26.67</v>
      </c>
      <c r="F51" s="3">
        <v>315.976</v>
      </c>
      <c r="G51" s="15">
        <v>151.13</v>
      </c>
      <c r="H51" s="15">
        <v>337.31200000000001</v>
      </c>
      <c r="I51" s="15">
        <v>299.46600000000001</v>
      </c>
      <c r="J51" s="15">
        <v>357.63200000000001</v>
      </c>
      <c r="K51" s="15">
        <v>239.77600000000001</v>
      </c>
      <c r="L51" s="15">
        <v>267.71600000000001</v>
      </c>
      <c r="M51" s="15">
        <v>217.93199999999999</v>
      </c>
      <c r="N51" s="174">
        <v>2220.2139999999999</v>
      </c>
      <c r="O51" s="144">
        <f t="shared" si="0"/>
        <v>83</v>
      </c>
    </row>
    <row r="52" spans="1:15" ht="14.25" x14ac:dyDescent="0.2">
      <c r="A52" s="138">
        <v>1946</v>
      </c>
      <c r="B52" s="3">
        <v>11.176</v>
      </c>
      <c r="C52" s="3">
        <v>3.556</v>
      </c>
      <c r="D52" s="3">
        <v>5.08</v>
      </c>
      <c r="E52" s="3">
        <v>3.556</v>
      </c>
      <c r="F52" s="3">
        <v>283.464</v>
      </c>
      <c r="G52" s="15">
        <v>429.76799999999997</v>
      </c>
      <c r="H52" s="15">
        <v>294.38600000000002</v>
      </c>
      <c r="I52" s="15">
        <v>109.72799999999999</v>
      </c>
      <c r="J52" s="15">
        <v>197.86600000000001</v>
      </c>
      <c r="K52" s="15">
        <v>163.57599999999999</v>
      </c>
      <c r="L52" s="15">
        <v>270.25599999999997</v>
      </c>
      <c r="M52" s="15">
        <v>249.93600000000001</v>
      </c>
      <c r="N52" s="174">
        <v>2022.3479999999997</v>
      </c>
      <c r="O52" s="144">
        <f t="shared" si="0"/>
        <v>98</v>
      </c>
    </row>
    <row r="53" spans="1:15" ht="14.25" x14ac:dyDescent="0.2">
      <c r="A53" s="138">
        <v>1947</v>
      </c>
      <c r="B53" s="3">
        <v>0.254</v>
      </c>
      <c r="C53" s="3">
        <v>6.35</v>
      </c>
      <c r="D53" s="3">
        <v>0.50800000000000001</v>
      </c>
      <c r="E53" s="3">
        <v>75.183999999999997</v>
      </c>
      <c r="F53" s="3">
        <v>153.416</v>
      </c>
      <c r="G53" s="15">
        <v>295.14800000000002</v>
      </c>
      <c r="H53" s="15">
        <v>286.00400000000002</v>
      </c>
      <c r="I53" s="15">
        <v>302.51400000000001</v>
      </c>
      <c r="J53" s="15">
        <v>265.68400000000003</v>
      </c>
      <c r="K53" s="15">
        <v>313.94400000000002</v>
      </c>
      <c r="L53" s="15">
        <v>228.85400000000001</v>
      </c>
      <c r="M53" s="15">
        <v>158.24199999999999</v>
      </c>
      <c r="N53" s="174">
        <v>2086.1020000000003</v>
      </c>
      <c r="O53" s="144">
        <f t="shared" si="0"/>
        <v>94</v>
      </c>
    </row>
    <row r="54" spans="1:15" ht="14.25" x14ac:dyDescent="0.2">
      <c r="A54" s="138">
        <v>1948</v>
      </c>
      <c r="B54" s="3">
        <v>3.556</v>
      </c>
      <c r="C54" s="3">
        <v>0.254</v>
      </c>
      <c r="D54" s="3">
        <v>4.5720000000000001</v>
      </c>
      <c r="E54" s="3">
        <v>9.1440000000000001</v>
      </c>
      <c r="F54" s="3">
        <v>314.19799999999998</v>
      </c>
      <c r="G54" s="15">
        <v>258.06400000000002</v>
      </c>
      <c r="H54" s="15">
        <v>304.54599999999999</v>
      </c>
      <c r="I54" s="15">
        <v>94.995999999999995</v>
      </c>
      <c r="J54" s="15">
        <v>201.93</v>
      </c>
      <c r="K54" s="15">
        <v>340.61399999999998</v>
      </c>
      <c r="L54" s="15">
        <v>427.73599999999999</v>
      </c>
      <c r="M54" s="15">
        <v>47.497999999999998</v>
      </c>
      <c r="N54" s="174">
        <v>2007.1080000000002</v>
      </c>
      <c r="O54" s="144">
        <f t="shared" si="0"/>
        <v>102</v>
      </c>
    </row>
    <row r="55" spans="1:15" ht="14.25" x14ac:dyDescent="0.2">
      <c r="A55" s="138">
        <v>1949</v>
      </c>
      <c r="B55" s="3">
        <v>4.0640000000000001</v>
      </c>
      <c r="C55" s="3">
        <v>3.048</v>
      </c>
      <c r="D55" s="3">
        <v>0.76200000000000001</v>
      </c>
      <c r="E55" s="3">
        <v>47.752000000000002</v>
      </c>
      <c r="F55" s="3">
        <v>221.99600000000001</v>
      </c>
      <c r="G55" s="15">
        <v>477.52</v>
      </c>
      <c r="H55" s="15">
        <v>212.09</v>
      </c>
      <c r="I55" s="15">
        <v>256.286</v>
      </c>
      <c r="J55" s="15">
        <v>151.38399999999999</v>
      </c>
      <c r="K55" s="15">
        <v>394.46199999999999</v>
      </c>
      <c r="L55" s="15">
        <v>357.63200000000001</v>
      </c>
      <c r="M55" s="15">
        <v>113.03</v>
      </c>
      <c r="N55" s="174">
        <v>2240.0260000000003</v>
      </c>
      <c r="O55" s="144">
        <f t="shared" si="0"/>
        <v>79</v>
      </c>
    </row>
    <row r="56" spans="1:15" ht="14.25" x14ac:dyDescent="0.2">
      <c r="A56" s="138">
        <v>1950</v>
      </c>
      <c r="B56" s="3">
        <v>2.032</v>
      </c>
      <c r="C56" s="3">
        <v>4.5720000000000001</v>
      </c>
      <c r="D56" s="3">
        <v>6.8579999999999997</v>
      </c>
      <c r="E56" s="3">
        <v>57.404000000000003</v>
      </c>
      <c r="F56" s="3">
        <v>257.048</v>
      </c>
      <c r="G56" s="15">
        <v>330.2</v>
      </c>
      <c r="H56" s="15">
        <v>384.81</v>
      </c>
      <c r="I56" s="15">
        <v>289.56</v>
      </c>
      <c r="J56" s="15">
        <v>211.83600000000001</v>
      </c>
      <c r="K56" s="15">
        <v>225.55199999999999</v>
      </c>
      <c r="L56" s="15">
        <v>453.64400000000001</v>
      </c>
      <c r="M56" s="15">
        <v>218.94800000000001</v>
      </c>
      <c r="N56" s="174">
        <v>2442.4639999999995</v>
      </c>
      <c r="O56" s="144">
        <f t="shared" si="0"/>
        <v>48</v>
      </c>
    </row>
    <row r="57" spans="1:15" ht="14.25" x14ac:dyDescent="0.2">
      <c r="A57" s="138">
        <v>1951</v>
      </c>
      <c r="B57" s="3">
        <v>4.3179999999999996</v>
      </c>
      <c r="C57" s="3">
        <v>64.516000000000005</v>
      </c>
      <c r="D57" s="3">
        <v>1.27</v>
      </c>
      <c r="E57" s="3">
        <v>140.46199999999999</v>
      </c>
      <c r="F57" s="3">
        <v>435.61</v>
      </c>
      <c r="G57" s="15">
        <v>214.88399999999999</v>
      </c>
      <c r="H57" s="15">
        <v>275.08199999999999</v>
      </c>
      <c r="I57" s="15">
        <v>323.08800000000002</v>
      </c>
      <c r="J57" s="15">
        <v>212.09</v>
      </c>
      <c r="K57" s="15">
        <v>239.52199999999999</v>
      </c>
      <c r="L57" s="15">
        <v>346.202</v>
      </c>
      <c r="M57" s="15">
        <v>75.183999999999997</v>
      </c>
      <c r="N57" s="174">
        <v>2332.2280000000001</v>
      </c>
      <c r="O57" s="144">
        <f t="shared" si="0"/>
        <v>65</v>
      </c>
    </row>
    <row r="58" spans="1:15" ht="14.25" x14ac:dyDescent="0.2">
      <c r="A58" s="138">
        <v>1952</v>
      </c>
      <c r="B58" s="3">
        <v>24.384</v>
      </c>
      <c r="C58" s="3">
        <v>4.8259999999999996</v>
      </c>
      <c r="D58" s="3">
        <v>0</v>
      </c>
      <c r="E58" s="3">
        <v>37.845999999999997</v>
      </c>
      <c r="F58" s="3">
        <v>303.52999999999997</v>
      </c>
      <c r="G58" s="15">
        <v>401.57400000000001</v>
      </c>
      <c r="H58" s="15">
        <v>384.81</v>
      </c>
      <c r="I58" s="15">
        <v>195.834</v>
      </c>
      <c r="J58" s="15">
        <v>277.87599999999998</v>
      </c>
      <c r="K58" s="15">
        <v>428.24400000000003</v>
      </c>
      <c r="L58" s="15">
        <v>100.33</v>
      </c>
      <c r="M58" s="15">
        <v>309.62599999999998</v>
      </c>
      <c r="N58" s="174">
        <v>2468.88</v>
      </c>
      <c r="O58" s="144">
        <f t="shared" si="0"/>
        <v>47</v>
      </c>
    </row>
    <row r="59" spans="1:15" ht="14.25" x14ac:dyDescent="0.2">
      <c r="A59" s="138">
        <v>1953</v>
      </c>
      <c r="B59" s="3">
        <v>78.994</v>
      </c>
      <c r="C59" s="3">
        <v>22.352</v>
      </c>
      <c r="D59" s="3">
        <v>3.556</v>
      </c>
      <c r="E59" s="3">
        <v>84.581999999999994</v>
      </c>
      <c r="F59" s="3">
        <v>400.05</v>
      </c>
      <c r="G59" s="15">
        <v>164.59200000000001</v>
      </c>
      <c r="H59" s="15">
        <v>417.57600000000002</v>
      </c>
      <c r="I59" s="15">
        <v>127.762</v>
      </c>
      <c r="J59" s="15">
        <v>181.35599999999999</v>
      </c>
      <c r="K59" s="15">
        <v>286.512</v>
      </c>
      <c r="L59" s="15">
        <v>310.13400000000001</v>
      </c>
      <c r="M59" s="15">
        <v>92.71</v>
      </c>
      <c r="N59" s="174">
        <v>2170.1759999999999</v>
      </c>
      <c r="O59" s="144">
        <f t="shared" si="0"/>
        <v>85</v>
      </c>
    </row>
    <row r="60" spans="1:15" ht="14.25" x14ac:dyDescent="0.2">
      <c r="A60" s="138">
        <v>1954</v>
      </c>
      <c r="B60" s="3">
        <v>11.938000000000001</v>
      </c>
      <c r="C60" s="3">
        <v>7.3659999999999997</v>
      </c>
      <c r="D60" s="3">
        <v>15.747999999999999</v>
      </c>
      <c r="E60" s="3">
        <v>85.852000000000004</v>
      </c>
      <c r="F60" s="3">
        <v>316.738</v>
      </c>
      <c r="G60" s="15">
        <v>220.98</v>
      </c>
      <c r="H60" s="15">
        <v>421.13199999999995</v>
      </c>
      <c r="I60" s="15">
        <v>434.08600000000001</v>
      </c>
      <c r="J60" s="15">
        <v>287.02</v>
      </c>
      <c r="K60" s="15">
        <v>314.452</v>
      </c>
      <c r="L60" s="15">
        <v>236.72800000000001</v>
      </c>
      <c r="M60" s="15">
        <v>40.893999999999998</v>
      </c>
      <c r="N60" s="174">
        <v>2392.9339999999997</v>
      </c>
      <c r="O60" s="144">
        <f t="shared" si="0"/>
        <v>60</v>
      </c>
    </row>
    <row r="61" spans="1:15" ht="14.25" x14ac:dyDescent="0.2">
      <c r="A61" s="138">
        <v>1955</v>
      </c>
      <c r="B61" s="3">
        <v>129.79400000000001</v>
      </c>
      <c r="C61" s="3">
        <v>7.62</v>
      </c>
      <c r="D61" s="3">
        <v>11.683999999999999</v>
      </c>
      <c r="E61" s="3">
        <v>2.286</v>
      </c>
      <c r="F61" s="3">
        <v>174.75200000000001</v>
      </c>
      <c r="G61" s="15">
        <v>231.648</v>
      </c>
      <c r="H61" s="15">
        <v>351.536</v>
      </c>
      <c r="I61" s="15">
        <v>348.488</v>
      </c>
      <c r="J61" s="15">
        <v>232.91800000000001</v>
      </c>
      <c r="K61" s="15">
        <v>221.488</v>
      </c>
      <c r="L61" s="15">
        <v>480.56799999999998</v>
      </c>
      <c r="M61" s="15">
        <v>141.98599999999999</v>
      </c>
      <c r="N61" s="174">
        <v>2334.768</v>
      </c>
      <c r="O61" s="144">
        <f t="shared" si="0"/>
        <v>64</v>
      </c>
    </row>
    <row r="62" spans="1:15" ht="14.25" x14ac:dyDescent="0.2">
      <c r="A62" s="138">
        <v>1956</v>
      </c>
      <c r="B62" s="3">
        <v>107.696</v>
      </c>
      <c r="C62" s="3">
        <v>12.446</v>
      </c>
      <c r="D62" s="3">
        <v>67.563999999999993</v>
      </c>
      <c r="E62" s="3">
        <v>88.646000000000001</v>
      </c>
      <c r="F62" s="3">
        <v>347.98</v>
      </c>
      <c r="G62" s="15">
        <v>221.99600000000001</v>
      </c>
      <c r="H62" s="15">
        <v>323.596</v>
      </c>
      <c r="I62" s="15">
        <v>375.15800000000002</v>
      </c>
      <c r="J62" s="15">
        <v>391.66800000000001</v>
      </c>
      <c r="K62" s="15">
        <v>509.27</v>
      </c>
      <c r="L62" s="15">
        <v>370.84</v>
      </c>
      <c r="M62" s="15">
        <v>33.527999999999999</v>
      </c>
      <c r="N62" s="174">
        <v>2850.3879999999999</v>
      </c>
      <c r="O62" s="144">
        <f t="shared" si="0"/>
        <v>12</v>
      </c>
    </row>
    <row r="63" spans="1:15" ht="14.25" x14ac:dyDescent="0.2">
      <c r="A63" s="138">
        <v>1957</v>
      </c>
      <c r="B63" s="3">
        <v>0.76200000000000001</v>
      </c>
      <c r="C63" s="3">
        <v>2.032</v>
      </c>
      <c r="D63" s="3">
        <v>0.76200000000000001</v>
      </c>
      <c r="E63" s="3">
        <v>0.50800000000000001</v>
      </c>
      <c r="F63" s="3">
        <v>182.626</v>
      </c>
      <c r="G63" s="15">
        <v>270.25599999999997</v>
      </c>
      <c r="H63" s="15">
        <v>304.29199999999997</v>
      </c>
      <c r="I63" s="15">
        <v>261.62</v>
      </c>
      <c r="J63" s="15">
        <v>234.696</v>
      </c>
      <c r="K63" s="15">
        <v>406.90800000000002</v>
      </c>
      <c r="L63" s="15">
        <v>314.95999999999998</v>
      </c>
      <c r="M63" s="15">
        <v>25.146000000000001</v>
      </c>
      <c r="N63" s="174">
        <v>2004.568</v>
      </c>
      <c r="O63" s="144">
        <f t="shared" si="0"/>
        <v>105</v>
      </c>
    </row>
    <row r="64" spans="1:15" ht="14.25" x14ac:dyDescent="0.2">
      <c r="A64" s="138">
        <v>1958</v>
      </c>
      <c r="B64" s="3">
        <v>52.07</v>
      </c>
      <c r="C64" s="3">
        <v>6.8579999999999997</v>
      </c>
      <c r="D64" s="3">
        <v>22.86</v>
      </c>
      <c r="E64" s="3">
        <v>37.084000000000003</v>
      </c>
      <c r="F64" s="3">
        <v>337.05799999999999</v>
      </c>
      <c r="G64" s="15">
        <v>194.81800000000001</v>
      </c>
      <c r="H64" s="15">
        <v>339.59800000000001</v>
      </c>
      <c r="I64" s="15">
        <v>264.66800000000001</v>
      </c>
      <c r="J64" s="15">
        <v>244.34800000000001</v>
      </c>
      <c r="K64" s="15">
        <v>225.80600000000001</v>
      </c>
      <c r="L64" s="15">
        <v>248.41200000000001</v>
      </c>
      <c r="M64" s="15">
        <v>41.402000000000001</v>
      </c>
      <c r="N64" s="174">
        <v>2014.9820000000002</v>
      </c>
      <c r="O64" s="144">
        <f t="shared" si="0"/>
        <v>99</v>
      </c>
    </row>
    <row r="65" spans="1:16" ht="14.25" x14ac:dyDescent="0.2">
      <c r="A65" s="138">
        <v>1959</v>
      </c>
      <c r="B65" s="3">
        <v>14.478</v>
      </c>
      <c r="C65" s="3">
        <v>0</v>
      </c>
      <c r="D65" s="3">
        <v>0.50800000000000001</v>
      </c>
      <c r="E65" s="3">
        <v>5.08</v>
      </c>
      <c r="F65" s="3">
        <v>125.73</v>
      </c>
      <c r="G65" s="15">
        <v>237.744</v>
      </c>
      <c r="H65" s="15">
        <v>132.08000000000001</v>
      </c>
      <c r="I65" s="15">
        <v>270.51</v>
      </c>
      <c r="J65" s="15">
        <v>163.57599999999999</v>
      </c>
      <c r="K65" s="15">
        <v>162.30600000000001</v>
      </c>
      <c r="L65" s="15">
        <v>128.27000000000001</v>
      </c>
      <c r="M65" s="15">
        <v>227.83799999999999</v>
      </c>
      <c r="N65" s="174">
        <v>1468.12</v>
      </c>
      <c r="O65" s="144">
        <f t="shared" si="0"/>
        <v>121</v>
      </c>
    </row>
    <row r="66" spans="1:16" ht="14.25" x14ac:dyDescent="0.2">
      <c r="A66" s="138">
        <v>1960</v>
      </c>
      <c r="B66" s="3">
        <v>31.242000000000001</v>
      </c>
      <c r="C66" s="3">
        <v>1.524</v>
      </c>
      <c r="D66" s="3">
        <v>44.45</v>
      </c>
      <c r="E66" s="3">
        <v>100.83799999999999</v>
      </c>
      <c r="F66" s="3">
        <v>301.49799999999999</v>
      </c>
      <c r="G66" s="15">
        <v>280.16199999999998</v>
      </c>
      <c r="H66" s="15">
        <v>325.12</v>
      </c>
      <c r="I66" s="15">
        <v>296.16399999999999</v>
      </c>
      <c r="J66" s="15">
        <v>266.95400000000001</v>
      </c>
      <c r="K66" s="15">
        <v>363.72800000000001</v>
      </c>
      <c r="L66" s="15">
        <v>328.42200000000003</v>
      </c>
      <c r="M66" s="15">
        <v>356.108</v>
      </c>
      <c r="N66" s="174">
        <v>2696.21</v>
      </c>
      <c r="O66" s="144">
        <f t="shared" si="0"/>
        <v>22</v>
      </c>
    </row>
    <row r="67" spans="1:16" ht="14.25" x14ac:dyDescent="0.2">
      <c r="A67" s="138">
        <v>1961</v>
      </c>
      <c r="B67" s="3">
        <v>2.794</v>
      </c>
      <c r="C67" s="3">
        <v>0.50800000000000001</v>
      </c>
      <c r="D67" s="3">
        <v>26.416</v>
      </c>
      <c r="E67" s="3">
        <v>147.32</v>
      </c>
      <c r="F67" s="3">
        <v>187.96</v>
      </c>
      <c r="G67" s="15">
        <v>391.41399999999999</v>
      </c>
      <c r="H67" s="15">
        <v>209.042</v>
      </c>
      <c r="I67" s="15">
        <v>350.52</v>
      </c>
      <c r="J67" s="15">
        <v>375.666</v>
      </c>
      <c r="K67" s="15">
        <v>348.99599999999998</v>
      </c>
      <c r="L67" s="15">
        <v>323.596</v>
      </c>
      <c r="M67" s="15">
        <v>161.54400000000001</v>
      </c>
      <c r="N67" s="174">
        <v>2525.7759999999998</v>
      </c>
      <c r="O67" s="144">
        <f t="shared" si="0"/>
        <v>38</v>
      </c>
    </row>
    <row r="68" spans="1:16" ht="14.25" x14ac:dyDescent="0.2">
      <c r="A68" s="138">
        <v>1962</v>
      </c>
      <c r="B68" s="3">
        <v>12.954000000000001</v>
      </c>
      <c r="C68" s="3">
        <v>0</v>
      </c>
      <c r="D68" s="3">
        <v>36.83</v>
      </c>
      <c r="E68" s="3">
        <v>27.178000000000001</v>
      </c>
      <c r="F68" s="3">
        <v>282.95600000000002</v>
      </c>
      <c r="G68" s="15">
        <v>234.44200000000001</v>
      </c>
      <c r="H68" s="15">
        <v>316.48399999999998</v>
      </c>
      <c r="I68" s="15">
        <v>245.11</v>
      </c>
      <c r="J68" s="15">
        <v>330.2</v>
      </c>
      <c r="K68" s="15">
        <v>482.346</v>
      </c>
      <c r="L68" s="15">
        <v>204.47</v>
      </c>
      <c r="M68" s="15">
        <v>129.79400000000001</v>
      </c>
      <c r="N68" s="174">
        <v>2302.7640000000001</v>
      </c>
      <c r="O68" s="144">
        <f t="shared" si="0"/>
        <v>71</v>
      </c>
    </row>
    <row r="69" spans="1:16" ht="14.25" x14ac:dyDescent="0.2">
      <c r="A69" s="138">
        <v>1963</v>
      </c>
      <c r="B69" s="3">
        <v>131.82599999999999</v>
      </c>
      <c r="C69" s="3">
        <v>30.734000000000002</v>
      </c>
      <c r="D69" s="3">
        <v>3.048</v>
      </c>
      <c r="E69" s="3">
        <v>141.22399999999999</v>
      </c>
      <c r="F69" s="3">
        <v>132.334</v>
      </c>
      <c r="G69" s="15">
        <v>328.67599999999999</v>
      </c>
      <c r="H69" s="15">
        <v>247.65</v>
      </c>
      <c r="I69" s="15">
        <v>460.50200000000001</v>
      </c>
      <c r="J69" s="15">
        <v>484.12400000000002</v>
      </c>
      <c r="K69" s="15">
        <v>259.58800000000002</v>
      </c>
      <c r="L69" s="15">
        <v>371.85599999999999</v>
      </c>
      <c r="M69" s="15">
        <v>20.32</v>
      </c>
      <c r="N69" s="174">
        <v>2611.8820000000001</v>
      </c>
      <c r="O69" s="144">
        <f t="shared" si="0"/>
        <v>27</v>
      </c>
    </row>
    <row r="70" spans="1:16" ht="14.25" x14ac:dyDescent="0.2">
      <c r="A70" s="138">
        <v>1964</v>
      </c>
      <c r="B70" s="3">
        <v>3.302</v>
      </c>
      <c r="C70" s="3">
        <v>1.016</v>
      </c>
      <c r="D70" s="3">
        <v>10.414</v>
      </c>
      <c r="E70" s="3">
        <v>195.32599999999999</v>
      </c>
      <c r="F70" s="3">
        <v>252.73</v>
      </c>
      <c r="G70" s="15">
        <v>308.61</v>
      </c>
      <c r="H70" s="15">
        <v>359.91800000000001</v>
      </c>
      <c r="I70" s="15">
        <v>256.79399999999998</v>
      </c>
      <c r="J70" s="15">
        <v>278.63799999999998</v>
      </c>
      <c r="K70" s="15">
        <v>332.23200000000003</v>
      </c>
      <c r="L70" s="15">
        <v>327.15199999999999</v>
      </c>
      <c r="M70" s="15">
        <v>45.212000000000003</v>
      </c>
      <c r="N70" s="174">
        <v>2371.3440000000001</v>
      </c>
      <c r="O70" s="144">
        <f t="shared" si="0"/>
        <v>62</v>
      </c>
    </row>
    <row r="71" spans="1:16" ht="14.25" x14ac:dyDescent="0.2">
      <c r="A71" s="138">
        <v>1965</v>
      </c>
      <c r="B71" s="3">
        <v>17.526</v>
      </c>
      <c r="C71" s="3">
        <v>0.50800000000000001</v>
      </c>
      <c r="D71" s="3">
        <v>0.254</v>
      </c>
      <c r="E71" s="3">
        <v>0.76200000000000001</v>
      </c>
      <c r="F71" s="3">
        <v>275.58999999999997</v>
      </c>
      <c r="G71" s="15">
        <v>230.886</v>
      </c>
      <c r="H71" s="15">
        <v>200.15200000000002</v>
      </c>
      <c r="I71" s="15">
        <v>261.62</v>
      </c>
      <c r="J71" s="15">
        <v>284.22600000000006</v>
      </c>
      <c r="K71" s="15">
        <v>289.30599999999993</v>
      </c>
      <c r="L71" s="15">
        <v>501.142</v>
      </c>
      <c r="M71" s="15">
        <v>160.52799999999996</v>
      </c>
      <c r="N71" s="174">
        <v>2222.4999999999995</v>
      </c>
      <c r="O71" s="144">
        <f t="shared" ref="O71:O127" si="1">RANK(N71,N$6:N$133,0)</f>
        <v>82</v>
      </c>
      <c r="P71" s="13"/>
    </row>
    <row r="72" spans="1:16" ht="14.25" x14ac:dyDescent="0.2">
      <c r="A72" s="138">
        <v>1966</v>
      </c>
      <c r="B72" s="3">
        <v>7.1120000000000001</v>
      </c>
      <c r="C72" s="3">
        <v>8.1280000000000001</v>
      </c>
      <c r="D72" s="3">
        <v>5.3340000000000005</v>
      </c>
      <c r="E72" s="3">
        <v>64.262000000000015</v>
      </c>
      <c r="F72" s="3">
        <v>355.6</v>
      </c>
      <c r="G72" s="15">
        <v>272.79599999999994</v>
      </c>
      <c r="H72" s="15">
        <v>236.72799999999995</v>
      </c>
      <c r="I72" s="15">
        <v>208.53399999999996</v>
      </c>
      <c r="J72" s="15">
        <v>352.80599999999993</v>
      </c>
      <c r="K72" s="15">
        <v>201.93</v>
      </c>
      <c r="L72" s="15">
        <v>633.22199999999998</v>
      </c>
      <c r="M72" s="15">
        <v>364.49</v>
      </c>
      <c r="N72" s="174">
        <v>2710.942</v>
      </c>
      <c r="O72" s="144">
        <f t="shared" si="1"/>
        <v>20</v>
      </c>
      <c r="P72" s="13"/>
    </row>
    <row r="73" spans="1:16" ht="14.25" x14ac:dyDescent="0.2">
      <c r="A73" s="138">
        <v>1967</v>
      </c>
      <c r="B73" s="3">
        <v>19.05</v>
      </c>
      <c r="C73" s="3">
        <v>5.08</v>
      </c>
      <c r="D73" s="3">
        <v>1.27</v>
      </c>
      <c r="E73" s="3">
        <v>64.262</v>
      </c>
      <c r="F73" s="3">
        <v>138.17599999999999</v>
      </c>
      <c r="G73" s="15">
        <v>360.68</v>
      </c>
      <c r="H73" s="15">
        <v>443.48399999999992</v>
      </c>
      <c r="I73" s="15">
        <v>328.42199999999997</v>
      </c>
      <c r="J73" s="15">
        <v>510.03199999999998</v>
      </c>
      <c r="K73" s="15">
        <v>327.91399999999999</v>
      </c>
      <c r="L73" s="15">
        <v>332.74</v>
      </c>
      <c r="M73" s="15">
        <v>81.788000000000011</v>
      </c>
      <c r="N73" s="174">
        <v>2612.8979999999997</v>
      </c>
      <c r="O73" s="144">
        <f t="shared" si="1"/>
        <v>26</v>
      </c>
      <c r="P73" s="13"/>
    </row>
    <row r="74" spans="1:16" ht="14.25" x14ac:dyDescent="0.2">
      <c r="A74" s="138">
        <v>1968</v>
      </c>
      <c r="B74" s="3">
        <v>0</v>
      </c>
      <c r="C74" s="3">
        <v>45.72</v>
      </c>
      <c r="D74" s="3">
        <v>5.3339999999999996</v>
      </c>
      <c r="E74" s="3">
        <v>40.386000000000003</v>
      </c>
      <c r="F74" s="3">
        <v>339.85199999999998</v>
      </c>
      <c r="G74" s="15">
        <v>465.07400000000007</v>
      </c>
      <c r="H74" s="15">
        <v>249.17399999999995</v>
      </c>
      <c r="I74" s="15">
        <v>495.3</v>
      </c>
      <c r="J74" s="15">
        <v>381.76200000000006</v>
      </c>
      <c r="K74" s="15">
        <v>301.49800000000005</v>
      </c>
      <c r="L74" s="15">
        <v>330.70800000000003</v>
      </c>
      <c r="M74" s="15">
        <v>84.073999999999998</v>
      </c>
      <c r="N74" s="174">
        <v>2738.8820000000001</v>
      </c>
      <c r="O74" s="144">
        <f t="shared" si="1"/>
        <v>19</v>
      </c>
      <c r="P74" s="13"/>
    </row>
    <row r="75" spans="1:16" ht="14.25" x14ac:dyDescent="0.2">
      <c r="A75" s="138">
        <v>1969</v>
      </c>
      <c r="B75" s="3">
        <v>29.463999999999999</v>
      </c>
      <c r="C75" s="3">
        <v>4.3179999999999996</v>
      </c>
      <c r="D75" s="3">
        <v>40.131999999999998</v>
      </c>
      <c r="E75" s="3">
        <v>187.70600000000002</v>
      </c>
      <c r="F75" s="3">
        <v>125.22199999999998</v>
      </c>
      <c r="G75" s="15">
        <v>210.82</v>
      </c>
      <c r="H75" s="15">
        <v>293.37</v>
      </c>
      <c r="I75" s="15">
        <v>275.08199999999988</v>
      </c>
      <c r="J75" s="15">
        <v>408.17799999999988</v>
      </c>
      <c r="K75" s="15">
        <v>270.25599999999997</v>
      </c>
      <c r="L75" s="15">
        <v>306.07</v>
      </c>
      <c r="M75" s="15">
        <v>111.25199999999998</v>
      </c>
      <c r="N75" s="174">
        <v>2261.87</v>
      </c>
      <c r="O75" s="144">
        <f t="shared" si="1"/>
        <v>75</v>
      </c>
      <c r="P75" s="13"/>
    </row>
    <row r="76" spans="1:16" ht="14.25" x14ac:dyDescent="0.2">
      <c r="A76" s="138">
        <v>1970</v>
      </c>
      <c r="B76" s="3">
        <v>129.79400000000001</v>
      </c>
      <c r="C76" s="3">
        <v>6.0960000000000001</v>
      </c>
      <c r="D76" s="3">
        <v>41.147999999999996</v>
      </c>
      <c r="E76" s="3">
        <v>185.92799999999997</v>
      </c>
      <c r="F76" s="3">
        <v>357.63200000000001</v>
      </c>
      <c r="G76" s="15">
        <v>223.52</v>
      </c>
      <c r="H76" s="15">
        <v>327.66000000000008</v>
      </c>
      <c r="I76" s="15">
        <v>292.09999999999997</v>
      </c>
      <c r="J76" s="15">
        <v>365.7600000000001</v>
      </c>
      <c r="K76" s="15">
        <v>304.8</v>
      </c>
      <c r="L76" s="15">
        <v>365.76000000000005</v>
      </c>
      <c r="M76" s="15">
        <v>259.0800000000001</v>
      </c>
      <c r="N76" s="174">
        <v>2859.2780000000002</v>
      </c>
      <c r="O76" s="144">
        <f t="shared" si="1"/>
        <v>11</v>
      </c>
      <c r="P76" s="13"/>
    </row>
    <row r="77" spans="1:16" ht="14.25" x14ac:dyDescent="0.2">
      <c r="A77" s="138">
        <v>1971</v>
      </c>
      <c r="B77" s="3">
        <v>124.46</v>
      </c>
      <c r="C77" s="3">
        <v>2.54</v>
      </c>
      <c r="D77" s="3">
        <v>66.040000000000006</v>
      </c>
      <c r="E77" s="3">
        <v>17.78</v>
      </c>
      <c r="F77" s="3">
        <v>320.03999999999996</v>
      </c>
      <c r="G77" s="15">
        <v>266.7</v>
      </c>
      <c r="H77" s="15">
        <v>342.9</v>
      </c>
      <c r="I77" s="15">
        <v>408.94000000000005</v>
      </c>
      <c r="J77" s="15">
        <v>325.12</v>
      </c>
      <c r="K77" s="15">
        <v>452.12000000000012</v>
      </c>
      <c r="L77" s="15">
        <v>269.24</v>
      </c>
      <c r="M77" s="15">
        <v>7.62</v>
      </c>
      <c r="N77" s="174">
        <v>2603.5</v>
      </c>
      <c r="O77" s="144">
        <f t="shared" si="1"/>
        <v>28</v>
      </c>
      <c r="P77" s="13"/>
    </row>
    <row r="78" spans="1:16" ht="14.25" x14ac:dyDescent="0.2">
      <c r="A78" s="138">
        <v>1972</v>
      </c>
      <c r="B78" s="3">
        <v>152.39999999999998</v>
      </c>
      <c r="C78" s="3">
        <v>5.08</v>
      </c>
      <c r="D78" s="3">
        <v>38.1</v>
      </c>
      <c r="E78" s="3">
        <v>213.35999999999999</v>
      </c>
      <c r="F78" s="3">
        <v>256.53999999999996</v>
      </c>
      <c r="G78" s="15">
        <v>297.18</v>
      </c>
      <c r="H78" s="15">
        <v>172.72</v>
      </c>
      <c r="I78" s="15">
        <v>187.96</v>
      </c>
      <c r="J78" s="15">
        <v>419.09999999999997</v>
      </c>
      <c r="K78" s="15">
        <v>325.12000000000006</v>
      </c>
      <c r="L78" s="15">
        <v>208.28</v>
      </c>
      <c r="M78" s="15">
        <v>101.60000000000001</v>
      </c>
      <c r="N78" s="174">
        <v>2377.44</v>
      </c>
      <c r="O78" s="144">
        <f t="shared" si="1"/>
        <v>61</v>
      </c>
      <c r="P78" s="13"/>
    </row>
    <row r="79" spans="1:16" ht="14.25" x14ac:dyDescent="0.2">
      <c r="A79" s="138">
        <v>1973</v>
      </c>
      <c r="B79" s="3">
        <v>10.16</v>
      </c>
      <c r="C79" s="3">
        <v>0</v>
      </c>
      <c r="D79" s="3">
        <v>0</v>
      </c>
      <c r="E79" s="3">
        <v>27.939999999999998</v>
      </c>
      <c r="F79" s="3">
        <v>223.52000000000004</v>
      </c>
      <c r="G79" s="15">
        <v>246.37999999999997</v>
      </c>
      <c r="H79" s="15">
        <v>246.38</v>
      </c>
      <c r="I79" s="15">
        <v>129.54000000000005</v>
      </c>
      <c r="J79" s="15">
        <v>368.29999999999995</v>
      </c>
      <c r="K79" s="15">
        <v>256.54000000000002</v>
      </c>
      <c r="L79" s="15">
        <v>373.38</v>
      </c>
      <c r="M79" s="15">
        <v>104.14000000000001</v>
      </c>
      <c r="N79" s="174">
        <f t="shared" ref="N79:N118" si="2">IF(COUNT(B79:M79)=12,SUM(B79:M79),"")</f>
        <v>1986.28</v>
      </c>
      <c r="O79" s="144">
        <f t="shared" si="1"/>
        <v>107</v>
      </c>
      <c r="P79" s="13"/>
    </row>
    <row r="80" spans="1:16" ht="14.25" x14ac:dyDescent="0.2">
      <c r="A80" s="138">
        <v>1974</v>
      </c>
      <c r="B80" s="3">
        <v>2.54</v>
      </c>
      <c r="C80" s="3">
        <v>0</v>
      </c>
      <c r="D80" s="3">
        <v>15.24</v>
      </c>
      <c r="E80" s="3">
        <v>12.7</v>
      </c>
      <c r="F80" s="3">
        <v>210.82000000000002</v>
      </c>
      <c r="G80" s="15">
        <v>462.28000000000003</v>
      </c>
      <c r="H80" s="15">
        <v>226.06</v>
      </c>
      <c r="I80" s="15">
        <v>248.92</v>
      </c>
      <c r="J80" s="15">
        <v>220.98000000000002</v>
      </c>
      <c r="K80" s="15">
        <v>353.06</v>
      </c>
      <c r="L80" s="15">
        <v>205.73999999999998</v>
      </c>
      <c r="M80" s="15">
        <v>30.479999999999997</v>
      </c>
      <c r="N80" s="174">
        <f t="shared" si="2"/>
        <v>1988.8200000000002</v>
      </c>
      <c r="O80" s="144">
        <f t="shared" si="1"/>
        <v>106</v>
      </c>
      <c r="P80" s="13"/>
    </row>
    <row r="81" spans="1:16" ht="14.25" x14ac:dyDescent="0.2">
      <c r="A81" s="138">
        <v>1975</v>
      </c>
      <c r="B81" s="3">
        <v>12.7</v>
      </c>
      <c r="C81" s="3">
        <v>2.54</v>
      </c>
      <c r="D81" s="3">
        <v>22.86</v>
      </c>
      <c r="E81" s="3">
        <v>5.08</v>
      </c>
      <c r="F81" s="3">
        <v>200.66000000000003</v>
      </c>
      <c r="G81" s="15">
        <v>248.92000000000002</v>
      </c>
      <c r="H81" s="15">
        <v>464.82</v>
      </c>
      <c r="I81" s="15">
        <v>299.72000000000003</v>
      </c>
      <c r="J81" s="15">
        <v>261.61999999999995</v>
      </c>
      <c r="K81" s="15">
        <v>474.98000000000008</v>
      </c>
      <c r="L81" s="15">
        <v>246.37999999999997</v>
      </c>
      <c r="M81" s="15">
        <v>195.57999999999996</v>
      </c>
      <c r="N81" s="174">
        <f t="shared" si="2"/>
        <v>2435.86</v>
      </c>
      <c r="O81" s="144">
        <f t="shared" si="1"/>
        <v>52</v>
      </c>
      <c r="P81" s="13"/>
    </row>
    <row r="82" spans="1:16" ht="14.25" x14ac:dyDescent="0.2">
      <c r="A82" s="138">
        <v>1976</v>
      </c>
      <c r="B82" s="3">
        <v>7.62</v>
      </c>
      <c r="C82" s="3">
        <v>0</v>
      </c>
      <c r="D82" s="3">
        <v>0</v>
      </c>
      <c r="E82" s="3">
        <v>55.879999999999995</v>
      </c>
      <c r="F82" s="3">
        <v>165.1</v>
      </c>
      <c r="G82" s="15">
        <v>271.78000000000003</v>
      </c>
      <c r="H82" s="15">
        <v>83.82</v>
      </c>
      <c r="I82" s="15">
        <v>121.92000000000002</v>
      </c>
      <c r="J82" s="15">
        <v>264.15999999999997</v>
      </c>
      <c r="K82" s="15">
        <v>380.99999999999994</v>
      </c>
      <c r="L82" s="15">
        <v>187.95999999999998</v>
      </c>
      <c r="M82" s="15">
        <v>7.62</v>
      </c>
      <c r="N82" s="174">
        <f t="shared" si="2"/>
        <v>1546.86</v>
      </c>
      <c r="O82" s="144">
        <f t="shared" si="1"/>
        <v>120</v>
      </c>
      <c r="P82" s="13"/>
    </row>
    <row r="83" spans="1:16" ht="14.25" x14ac:dyDescent="0.2">
      <c r="A83" s="138">
        <v>1977</v>
      </c>
      <c r="B83" s="3">
        <v>5.08</v>
      </c>
      <c r="C83" s="3">
        <v>10.16</v>
      </c>
      <c r="D83" s="3">
        <v>0</v>
      </c>
      <c r="E83" s="3">
        <v>2.54</v>
      </c>
      <c r="F83" s="3">
        <v>360.68</v>
      </c>
      <c r="G83" s="15">
        <v>238.76</v>
      </c>
      <c r="H83" s="15">
        <v>137.16</v>
      </c>
      <c r="I83" s="15">
        <v>472.44</v>
      </c>
      <c r="J83" s="15">
        <v>320.04000000000002</v>
      </c>
      <c r="K83" s="15">
        <v>391.15999999999997</v>
      </c>
      <c r="L83" s="15">
        <v>175.26</v>
      </c>
      <c r="M83" s="15">
        <v>144.78</v>
      </c>
      <c r="N83" s="174">
        <f t="shared" si="2"/>
        <v>2258.06</v>
      </c>
      <c r="O83" s="144">
        <f t="shared" si="1"/>
        <v>76</v>
      </c>
      <c r="P83" s="13"/>
    </row>
    <row r="84" spans="1:16" ht="14.25" x14ac:dyDescent="0.2">
      <c r="A84" s="138">
        <v>1978</v>
      </c>
      <c r="B84" s="3">
        <v>10.16</v>
      </c>
      <c r="C84" s="3">
        <v>12.7</v>
      </c>
      <c r="D84" s="3">
        <v>20.32</v>
      </c>
      <c r="E84" s="3">
        <v>236.22</v>
      </c>
      <c r="F84" s="3">
        <v>210.82000000000002</v>
      </c>
      <c r="G84" s="15">
        <v>259.08</v>
      </c>
      <c r="H84" s="15">
        <v>256.53999999999996</v>
      </c>
      <c r="I84" s="15">
        <v>317.5</v>
      </c>
      <c r="J84" s="15">
        <v>208.28</v>
      </c>
      <c r="K84" s="15">
        <v>368.30000000000013</v>
      </c>
      <c r="L84" s="15">
        <v>294.64</v>
      </c>
      <c r="M84" s="15">
        <v>60.96</v>
      </c>
      <c r="N84" s="174">
        <f t="shared" si="2"/>
        <v>2255.52</v>
      </c>
      <c r="O84" s="144">
        <f t="shared" si="1"/>
        <v>77</v>
      </c>
      <c r="P84" s="13"/>
    </row>
    <row r="85" spans="1:16" ht="14.25" x14ac:dyDescent="0.2">
      <c r="A85" s="138">
        <v>1979</v>
      </c>
      <c r="B85" s="3">
        <v>0</v>
      </c>
      <c r="C85" s="3">
        <v>5.08</v>
      </c>
      <c r="D85" s="3">
        <v>0</v>
      </c>
      <c r="E85" s="3">
        <v>287.02</v>
      </c>
      <c r="F85" s="3">
        <v>231.14</v>
      </c>
      <c r="G85" s="15">
        <v>226.06</v>
      </c>
      <c r="H85" s="15">
        <v>304.80000000000007</v>
      </c>
      <c r="I85" s="15">
        <v>330.2</v>
      </c>
      <c r="J85" s="15">
        <v>109.22000000000003</v>
      </c>
      <c r="K85" s="15">
        <v>330.2</v>
      </c>
      <c r="L85" s="15">
        <v>355.60000000000014</v>
      </c>
      <c r="M85" s="15">
        <v>50.8</v>
      </c>
      <c r="N85" s="174">
        <f t="shared" si="2"/>
        <v>2230.1200000000003</v>
      </c>
      <c r="O85" s="144">
        <f t="shared" si="1"/>
        <v>80</v>
      </c>
      <c r="P85" s="13"/>
    </row>
    <row r="86" spans="1:16" ht="14.25" x14ac:dyDescent="0.2">
      <c r="A86" s="138">
        <v>1980</v>
      </c>
      <c r="B86" s="3">
        <v>66.040000000000006</v>
      </c>
      <c r="C86" s="3">
        <v>20.32</v>
      </c>
      <c r="D86" s="3">
        <v>0</v>
      </c>
      <c r="E86" s="3">
        <v>22.86</v>
      </c>
      <c r="F86" s="3">
        <v>302.2600000000001</v>
      </c>
      <c r="G86" s="15">
        <v>325.12000000000006</v>
      </c>
      <c r="H86" s="15">
        <v>274.32000000000005</v>
      </c>
      <c r="I86" s="15">
        <v>434.34000000000003</v>
      </c>
      <c r="J86" s="15">
        <v>231.14000000000004</v>
      </c>
      <c r="K86" s="15">
        <v>342.9</v>
      </c>
      <c r="L86" s="15">
        <v>317.5</v>
      </c>
      <c r="M86" s="15">
        <v>76.199999999999989</v>
      </c>
      <c r="N86" s="174">
        <f t="shared" si="2"/>
        <v>2413</v>
      </c>
      <c r="O86" s="144">
        <f t="shared" si="1"/>
        <v>55</v>
      </c>
      <c r="P86" s="13"/>
    </row>
    <row r="87" spans="1:16" ht="14.25" x14ac:dyDescent="0.2">
      <c r="A87" s="138">
        <v>1981</v>
      </c>
      <c r="B87" s="3">
        <v>22.86</v>
      </c>
      <c r="C87" s="3">
        <v>2.54</v>
      </c>
      <c r="D87" s="3">
        <v>58.419999999999995</v>
      </c>
      <c r="E87" s="3">
        <v>284.48000000000008</v>
      </c>
      <c r="F87" s="3">
        <v>342.90000000000003</v>
      </c>
      <c r="G87" s="15">
        <v>337.82000000000005</v>
      </c>
      <c r="H87" s="15">
        <v>347.98000000000008</v>
      </c>
      <c r="I87" s="15">
        <v>246.38</v>
      </c>
      <c r="J87" s="15">
        <v>101.6</v>
      </c>
      <c r="K87" s="15">
        <v>241.3</v>
      </c>
      <c r="L87" s="15">
        <v>347.97999999999996</v>
      </c>
      <c r="M87" s="15">
        <v>170.18000000000004</v>
      </c>
      <c r="N87" s="174">
        <f t="shared" si="2"/>
        <v>2504.4399999999996</v>
      </c>
      <c r="O87" s="144">
        <f t="shared" si="1"/>
        <v>43</v>
      </c>
      <c r="P87" s="13"/>
    </row>
    <row r="88" spans="1:16" ht="14.25" x14ac:dyDescent="0.2">
      <c r="A88" s="138">
        <v>1982</v>
      </c>
      <c r="B88" s="3">
        <v>83.820000000000007</v>
      </c>
      <c r="C88" s="3">
        <v>5.08</v>
      </c>
      <c r="D88" s="3">
        <v>0</v>
      </c>
      <c r="E88" s="3">
        <v>73.660000000000011</v>
      </c>
      <c r="F88" s="3">
        <v>233.67999999999998</v>
      </c>
      <c r="G88" s="15">
        <v>231.14</v>
      </c>
      <c r="H88" s="15">
        <v>243.84</v>
      </c>
      <c r="I88" s="15">
        <v>78.740000000000009</v>
      </c>
      <c r="J88" s="15">
        <v>284.48</v>
      </c>
      <c r="K88" s="15">
        <v>365.76</v>
      </c>
      <c r="L88" s="15">
        <v>160.02000000000001</v>
      </c>
      <c r="M88" s="15">
        <v>2.54</v>
      </c>
      <c r="N88" s="174">
        <f t="shared" si="2"/>
        <v>1762.76</v>
      </c>
      <c r="O88" s="144">
        <f t="shared" si="1"/>
        <v>117</v>
      </c>
      <c r="P88" s="13"/>
    </row>
    <row r="89" spans="1:16" ht="14.25" x14ac:dyDescent="0.2">
      <c r="A89" s="138">
        <v>1983</v>
      </c>
      <c r="B89" s="3">
        <v>7.62</v>
      </c>
      <c r="C89" s="3">
        <v>0</v>
      </c>
      <c r="D89" s="3">
        <v>0</v>
      </c>
      <c r="E89" s="3">
        <v>78.739999999999995</v>
      </c>
      <c r="F89" s="3">
        <v>276.85999999999996</v>
      </c>
      <c r="G89" s="15">
        <v>198.12000000000003</v>
      </c>
      <c r="H89" s="15">
        <v>185.42000000000002</v>
      </c>
      <c r="I89" s="15">
        <v>203.20000000000002</v>
      </c>
      <c r="J89" s="15">
        <v>441.96000000000009</v>
      </c>
      <c r="K89" s="15">
        <v>510.53999999999996</v>
      </c>
      <c r="L89" s="15">
        <v>401.32000000000005</v>
      </c>
      <c r="M89" s="15">
        <v>106.67999999999999</v>
      </c>
      <c r="N89" s="174">
        <f t="shared" si="2"/>
        <v>2410.46</v>
      </c>
      <c r="O89" s="144">
        <f t="shared" si="1"/>
        <v>57</v>
      </c>
      <c r="P89" s="13"/>
    </row>
    <row r="90" spans="1:16" ht="14.25" x14ac:dyDescent="0.2">
      <c r="A90" s="138">
        <v>1984</v>
      </c>
      <c r="B90" s="3">
        <v>12.7</v>
      </c>
      <c r="C90" s="3">
        <v>10.16</v>
      </c>
      <c r="D90" s="3">
        <v>22.86</v>
      </c>
      <c r="E90" s="3">
        <v>55.879999999999995</v>
      </c>
      <c r="F90" s="3">
        <v>287.02</v>
      </c>
      <c r="G90" s="15">
        <v>302.26</v>
      </c>
      <c r="H90" s="15">
        <v>170.17999999999998</v>
      </c>
      <c r="I90" s="15">
        <v>398.78</v>
      </c>
      <c r="J90" s="15">
        <v>332.74</v>
      </c>
      <c r="K90" s="15">
        <v>393.7</v>
      </c>
      <c r="L90" s="15">
        <v>436.88000000000011</v>
      </c>
      <c r="M90" s="15">
        <v>10.16</v>
      </c>
      <c r="N90" s="174">
        <f t="shared" si="2"/>
        <v>2433.3199999999997</v>
      </c>
      <c r="O90" s="144">
        <f t="shared" si="1"/>
        <v>53</v>
      </c>
      <c r="P90" s="13"/>
    </row>
    <row r="91" spans="1:16" ht="14.25" x14ac:dyDescent="0.2">
      <c r="A91" s="138">
        <v>1985</v>
      </c>
      <c r="B91" s="3">
        <v>17.78</v>
      </c>
      <c r="C91" s="3">
        <v>12.7</v>
      </c>
      <c r="D91" s="3">
        <v>15.239999999999998</v>
      </c>
      <c r="E91" s="3">
        <v>22.86</v>
      </c>
      <c r="F91" s="3">
        <v>365.76</v>
      </c>
      <c r="G91" s="15">
        <v>337.82</v>
      </c>
      <c r="H91" s="15">
        <v>231.14000000000001</v>
      </c>
      <c r="I91" s="15">
        <v>218.44</v>
      </c>
      <c r="J91" s="15">
        <v>535.94000000000005</v>
      </c>
      <c r="K91" s="15">
        <v>241.30000000000007</v>
      </c>
      <c r="L91" s="15">
        <v>370.84</v>
      </c>
      <c r="M91" s="15">
        <v>208.28</v>
      </c>
      <c r="N91" s="174">
        <f t="shared" si="2"/>
        <v>2578.1000000000004</v>
      </c>
      <c r="O91" s="144">
        <f t="shared" si="1"/>
        <v>32</v>
      </c>
      <c r="P91" s="13"/>
    </row>
    <row r="92" spans="1:16" ht="14.25" x14ac:dyDescent="0.2">
      <c r="A92" s="138">
        <v>1986</v>
      </c>
      <c r="B92" s="3">
        <v>15.239999999999998</v>
      </c>
      <c r="C92" s="3">
        <v>7.62</v>
      </c>
      <c r="D92" s="3">
        <v>78.740000000000009</v>
      </c>
      <c r="E92" s="3">
        <v>124.46000000000002</v>
      </c>
      <c r="F92" s="3">
        <v>66.039999999999992</v>
      </c>
      <c r="G92" s="15">
        <v>360.68000000000006</v>
      </c>
      <c r="H92" s="15">
        <v>144.78</v>
      </c>
      <c r="I92" s="15">
        <v>185.41999999999996</v>
      </c>
      <c r="J92" s="15">
        <v>195.58</v>
      </c>
      <c r="K92" s="15">
        <v>518.16000000000008</v>
      </c>
      <c r="L92" s="15">
        <v>215.89999999999998</v>
      </c>
      <c r="M92" s="15">
        <v>25.4</v>
      </c>
      <c r="N92" s="174">
        <f t="shared" si="2"/>
        <v>1938.02</v>
      </c>
      <c r="O92" s="144">
        <f t="shared" si="1"/>
        <v>109</v>
      </c>
      <c r="P92" s="13"/>
    </row>
    <row r="93" spans="1:16" ht="14.25" x14ac:dyDescent="0.2">
      <c r="A93" s="138">
        <v>1987</v>
      </c>
      <c r="B93" s="3">
        <v>2.54</v>
      </c>
      <c r="C93" s="3">
        <v>5.08</v>
      </c>
      <c r="D93" s="3">
        <v>10.16</v>
      </c>
      <c r="E93" s="3">
        <v>312.42</v>
      </c>
      <c r="F93" s="3">
        <v>215.9</v>
      </c>
      <c r="G93" s="15">
        <v>378.46</v>
      </c>
      <c r="H93" s="15">
        <v>309.88</v>
      </c>
      <c r="I93" s="15">
        <v>266.70000000000005</v>
      </c>
      <c r="J93" s="15">
        <v>421.64000000000004</v>
      </c>
      <c r="K93" s="15">
        <v>388.62000000000006</v>
      </c>
      <c r="L93" s="15">
        <v>203.19999999999996</v>
      </c>
      <c r="M93" s="15">
        <v>101.60000000000001</v>
      </c>
      <c r="N93" s="174">
        <f t="shared" si="2"/>
        <v>2616.1999999999998</v>
      </c>
      <c r="O93" s="144">
        <f t="shared" si="1"/>
        <v>25</v>
      </c>
      <c r="P93" s="13"/>
    </row>
    <row r="94" spans="1:16" ht="14.25" x14ac:dyDescent="0.2">
      <c r="A94" s="138">
        <v>1988</v>
      </c>
      <c r="B94" s="3">
        <v>0</v>
      </c>
      <c r="C94" s="3">
        <v>2.54</v>
      </c>
      <c r="D94" s="3">
        <v>2.54</v>
      </c>
      <c r="E94" s="3">
        <v>106.68</v>
      </c>
      <c r="F94" s="3">
        <v>144.78</v>
      </c>
      <c r="G94" s="15">
        <v>299.72000000000003</v>
      </c>
      <c r="H94" s="15">
        <v>464.82000000000005</v>
      </c>
      <c r="I94" s="15">
        <v>281.94000000000005</v>
      </c>
      <c r="J94" s="15">
        <v>332.74000000000007</v>
      </c>
      <c r="K94" s="15">
        <v>388.62</v>
      </c>
      <c r="L94" s="15">
        <v>330.20000000000005</v>
      </c>
      <c r="M94" s="15">
        <v>83.820000000000007</v>
      </c>
      <c r="N94" s="174">
        <f t="shared" si="2"/>
        <v>2438.4</v>
      </c>
      <c r="O94" s="144">
        <f t="shared" si="1"/>
        <v>50</v>
      </c>
      <c r="P94" s="13"/>
    </row>
    <row r="95" spans="1:16" ht="14.25" x14ac:dyDescent="0.2">
      <c r="A95" s="138">
        <v>1989</v>
      </c>
      <c r="B95" s="3">
        <v>0</v>
      </c>
      <c r="C95" s="3">
        <v>12.7</v>
      </c>
      <c r="D95" s="3">
        <v>5.08</v>
      </c>
      <c r="E95" s="3">
        <v>5.08</v>
      </c>
      <c r="F95" s="3">
        <v>86.36</v>
      </c>
      <c r="G95" s="15">
        <v>195.58</v>
      </c>
      <c r="H95" s="15">
        <v>167.64000000000001</v>
      </c>
      <c r="I95" s="15">
        <v>218.43999999999997</v>
      </c>
      <c r="J95" s="15">
        <v>210.82000000000002</v>
      </c>
      <c r="K95" s="15">
        <v>396.2399999999999</v>
      </c>
      <c r="L95" s="15">
        <v>386.08</v>
      </c>
      <c r="M95" s="15">
        <v>121.92000000000003</v>
      </c>
      <c r="N95" s="174">
        <f t="shared" si="2"/>
        <v>1805.94</v>
      </c>
      <c r="O95" s="144">
        <f t="shared" si="1"/>
        <v>115</v>
      </c>
      <c r="P95" s="13"/>
    </row>
    <row r="96" spans="1:16" ht="14.25" x14ac:dyDescent="0.2">
      <c r="A96" s="138">
        <v>1990</v>
      </c>
      <c r="B96" s="3">
        <v>12.7</v>
      </c>
      <c r="C96" s="3">
        <v>2.54</v>
      </c>
      <c r="D96" s="3">
        <v>2.54</v>
      </c>
      <c r="E96" s="3">
        <v>2.54</v>
      </c>
      <c r="F96" s="3">
        <v>213.35999999999999</v>
      </c>
      <c r="G96" s="15">
        <v>124.46000000000002</v>
      </c>
      <c r="H96" s="15">
        <v>264.16000000000003</v>
      </c>
      <c r="I96" s="15">
        <v>332.74</v>
      </c>
      <c r="J96" s="15">
        <v>226.06</v>
      </c>
      <c r="K96" s="15">
        <v>655.31999999999994</v>
      </c>
      <c r="L96" s="15">
        <v>259.08000000000004</v>
      </c>
      <c r="M96" s="15">
        <v>233.67999999999998</v>
      </c>
      <c r="N96" s="174">
        <f t="shared" si="2"/>
        <v>2329.1799999999998</v>
      </c>
      <c r="O96" s="144">
        <f t="shared" si="1"/>
        <v>66</v>
      </c>
      <c r="P96" s="13"/>
    </row>
    <row r="97" spans="1:16" ht="14.25" x14ac:dyDescent="0.2">
      <c r="A97" s="138">
        <v>1991</v>
      </c>
      <c r="B97" s="3">
        <v>20.32</v>
      </c>
      <c r="C97" s="3">
        <v>5.08</v>
      </c>
      <c r="D97" s="3">
        <v>27.939999999999998</v>
      </c>
      <c r="E97" s="3">
        <v>116.83999999999999</v>
      </c>
      <c r="F97" s="3">
        <v>312.42</v>
      </c>
      <c r="G97" s="15">
        <v>429.26</v>
      </c>
      <c r="H97" s="15">
        <v>431.79999999999995</v>
      </c>
      <c r="I97" s="15">
        <v>269.24</v>
      </c>
      <c r="J97" s="15">
        <v>284.48000000000008</v>
      </c>
      <c r="K97" s="15">
        <v>322.58</v>
      </c>
      <c r="L97" s="15">
        <v>287.02000000000004</v>
      </c>
      <c r="M97" s="15">
        <v>22.86</v>
      </c>
      <c r="N97" s="174">
        <f t="shared" si="2"/>
        <v>2529.84</v>
      </c>
      <c r="O97" s="144">
        <f t="shared" si="1"/>
        <v>35</v>
      </c>
      <c r="P97" s="13"/>
    </row>
    <row r="98" spans="1:16" ht="14.25" x14ac:dyDescent="0.2">
      <c r="A98" s="138">
        <v>1992</v>
      </c>
      <c r="B98" s="3">
        <v>5.08</v>
      </c>
      <c r="C98" s="3">
        <v>0</v>
      </c>
      <c r="D98" s="3">
        <v>27.939999999999998</v>
      </c>
      <c r="E98" s="3">
        <v>119.38000000000001</v>
      </c>
      <c r="F98" s="3">
        <v>241.3</v>
      </c>
      <c r="G98" s="15">
        <v>309.88</v>
      </c>
      <c r="H98" s="15">
        <v>271.78000000000003</v>
      </c>
      <c r="I98" s="15">
        <v>342.90000000000003</v>
      </c>
      <c r="J98" s="15">
        <v>467.36000000000013</v>
      </c>
      <c r="K98" s="15">
        <v>248.92000000000004</v>
      </c>
      <c r="L98" s="15">
        <v>208.28000000000003</v>
      </c>
      <c r="M98" s="15">
        <v>66.040000000000006</v>
      </c>
      <c r="N98" s="174">
        <f t="shared" si="2"/>
        <v>2308.8600000000006</v>
      </c>
      <c r="O98" s="144">
        <f t="shared" si="1"/>
        <v>70</v>
      </c>
      <c r="P98" s="13"/>
    </row>
    <row r="99" spans="1:16" ht="14.25" x14ac:dyDescent="0.2">
      <c r="A99" s="138">
        <v>1993</v>
      </c>
      <c r="B99" s="3">
        <v>76.200000000000017</v>
      </c>
      <c r="C99" s="3">
        <v>5.08</v>
      </c>
      <c r="D99" s="3">
        <v>50.8</v>
      </c>
      <c r="E99" s="3">
        <v>157.47999999999999</v>
      </c>
      <c r="F99" s="3">
        <v>223.51999999999998</v>
      </c>
      <c r="G99" s="15">
        <v>332.74000000000007</v>
      </c>
      <c r="H99" s="15">
        <v>213.36</v>
      </c>
      <c r="I99" s="15">
        <v>210.81999999999996</v>
      </c>
      <c r="J99" s="15">
        <v>447.04</v>
      </c>
      <c r="K99" s="15">
        <v>378.46000000000004</v>
      </c>
      <c r="L99" s="15">
        <v>414.02</v>
      </c>
      <c r="M99" s="15">
        <v>63.499999999999993</v>
      </c>
      <c r="N99" s="174">
        <f t="shared" si="2"/>
        <v>2573.02</v>
      </c>
      <c r="O99" s="144">
        <f t="shared" si="1"/>
        <v>33</v>
      </c>
      <c r="P99" s="13"/>
    </row>
    <row r="100" spans="1:16" ht="14.25" x14ac:dyDescent="0.2">
      <c r="A100" s="138">
        <v>1994</v>
      </c>
      <c r="B100" s="3">
        <v>22.86</v>
      </c>
      <c r="C100" s="3">
        <v>0</v>
      </c>
      <c r="D100" s="3">
        <v>25.4</v>
      </c>
      <c r="E100" s="3">
        <v>35.559999999999995</v>
      </c>
      <c r="F100" s="3">
        <v>223.52000000000004</v>
      </c>
      <c r="G100" s="15">
        <v>325.12</v>
      </c>
      <c r="H100" s="15">
        <v>195.58000000000004</v>
      </c>
      <c r="I100" s="15">
        <v>256.54000000000002</v>
      </c>
      <c r="J100" s="15">
        <v>256.54000000000002</v>
      </c>
      <c r="K100" s="15">
        <v>459.74</v>
      </c>
      <c r="L100" s="15">
        <v>314.95999999999998</v>
      </c>
      <c r="M100" s="15">
        <v>30.48</v>
      </c>
      <c r="N100" s="174">
        <f t="shared" si="2"/>
        <v>2146.3000000000002</v>
      </c>
      <c r="O100" s="144">
        <f t="shared" si="1"/>
        <v>88</v>
      </c>
      <c r="P100" s="13"/>
    </row>
    <row r="101" spans="1:16" ht="14.25" x14ac:dyDescent="0.2">
      <c r="A101" s="138">
        <v>1995</v>
      </c>
      <c r="B101" s="3">
        <v>5.08</v>
      </c>
      <c r="C101" s="3">
        <v>0</v>
      </c>
      <c r="D101" s="3">
        <v>12.7</v>
      </c>
      <c r="E101" s="3">
        <v>91.439999999999984</v>
      </c>
      <c r="F101" s="3">
        <v>248.92000000000002</v>
      </c>
      <c r="G101" s="15">
        <v>243.84</v>
      </c>
      <c r="H101" s="15">
        <v>271.78000000000003</v>
      </c>
      <c r="I101" s="15">
        <v>350.51999999999992</v>
      </c>
      <c r="J101" s="15">
        <v>320.04000000000002</v>
      </c>
      <c r="K101" s="15">
        <v>307.34000000000003</v>
      </c>
      <c r="L101" s="15">
        <v>398.78000000000014</v>
      </c>
      <c r="M101" s="15">
        <v>175.26000000000002</v>
      </c>
      <c r="N101" s="174">
        <f t="shared" si="2"/>
        <v>2425.7000000000003</v>
      </c>
      <c r="O101" s="144">
        <f t="shared" si="1"/>
        <v>54</v>
      </c>
      <c r="P101" s="13"/>
    </row>
    <row r="102" spans="1:16" ht="14.25" x14ac:dyDescent="0.2">
      <c r="A102" s="138">
        <v>1996</v>
      </c>
      <c r="B102" s="3">
        <v>345.44000000000011</v>
      </c>
      <c r="C102" s="3">
        <v>30.48</v>
      </c>
      <c r="D102" s="3">
        <v>48.26</v>
      </c>
      <c r="E102" s="3">
        <v>93.98</v>
      </c>
      <c r="F102" s="3">
        <v>261.62</v>
      </c>
      <c r="G102" s="15">
        <v>205.74</v>
      </c>
      <c r="H102" s="15">
        <v>172.72</v>
      </c>
      <c r="I102" s="15">
        <v>287.02000000000004</v>
      </c>
      <c r="J102" s="15">
        <v>228.6</v>
      </c>
      <c r="K102" s="15">
        <v>279.40000000000003</v>
      </c>
      <c r="L102" s="15">
        <v>358.14000000000004</v>
      </c>
      <c r="M102" s="15">
        <v>83.820000000000007</v>
      </c>
      <c r="N102" s="174">
        <f t="shared" si="2"/>
        <v>2395.2200000000003</v>
      </c>
      <c r="O102" s="144">
        <f t="shared" si="1"/>
        <v>59</v>
      </c>
      <c r="P102" s="13"/>
    </row>
    <row r="103" spans="1:16" ht="14.25" x14ac:dyDescent="0.2">
      <c r="A103" s="138">
        <v>1997</v>
      </c>
      <c r="B103" s="3">
        <v>0</v>
      </c>
      <c r="C103" s="3">
        <v>0</v>
      </c>
      <c r="D103" s="3">
        <v>5.08</v>
      </c>
      <c r="E103" s="3">
        <v>91.44</v>
      </c>
      <c r="F103" s="3">
        <v>358.14</v>
      </c>
      <c r="G103" s="15">
        <v>350.52000000000004</v>
      </c>
      <c r="H103" s="15">
        <v>185.42000000000002</v>
      </c>
      <c r="I103" s="15">
        <v>177.8</v>
      </c>
      <c r="J103" s="15">
        <v>274.32000000000005</v>
      </c>
      <c r="K103" s="15">
        <v>223.52</v>
      </c>
      <c r="L103" s="15">
        <v>210.82000000000002</v>
      </c>
      <c r="M103" s="15">
        <v>5.08</v>
      </c>
      <c r="N103" s="174">
        <f t="shared" si="2"/>
        <v>1882.14</v>
      </c>
      <c r="O103" s="144">
        <f t="shared" si="1"/>
        <v>111</v>
      </c>
      <c r="P103" s="13"/>
    </row>
    <row r="104" spans="1:16" ht="14.25" x14ac:dyDescent="0.2">
      <c r="A104" s="138">
        <v>1998</v>
      </c>
      <c r="B104" s="3">
        <v>0</v>
      </c>
      <c r="C104" s="3">
        <v>2.54</v>
      </c>
      <c r="D104" s="3">
        <v>0</v>
      </c>
      <c r="E104" s="3">
        <v>50.8</v>
      </c>
      <c r="F104" s="3">
        <v>228.60000000000005</v>
      </c>
      <c r="G104" s="15">
        <v>342.89999999999992</v>
      </c>
      <c r="H104" s="15">
        <v>350.5200000000001</v>
      </c>
      <c r="I104" s="15">
        <v>332.74</v>
      </c>
      <c r="J104" s="15">
        <v>340.36000000000007</v>
      </c>
      <c r="K104" s="15">
        <v>203.20000000000002</v>
      </c>
      <c r="L104" s="15">
        <v>368.29999999999995</v>
      </c>
      <c r="M104" s="15">
        <v>254</v>
      </c>
      <c r="N104" s="174">
        <f t="shared" si="2"/>
        <v>2473.96</v>
      </c>
      <c r="O104" s="144">
        <f t="shared" si="1"/>
        <v>46</v>
      </c>
      <c r="P104" s="13"/>
    </row>
    <row r="105" spans="1:16" ht="14.25" x14ac:dyDescent="0.2">
      <c r="A105" s="138">
        <v>1999</v>
      </c>
      <c r="B105" s="3">
        <v>53.339999999999996</v>
      </c>
      <c r="C105" s="3">
        <v>144.78000000000003</v>
      </c>
      <c r="D105" s="3">
        <v>2.54</v>
      </c>
      <c r="E105" s="3">
        <v>132.08000000000001</v>
      </c>
      <c r="F105" s="3">
        <v>182.88</v>
      </c>
      <c r="G105" s="15">
        <v>419.09999999999991</v>
      </c>
      <c r="H105" s="15">
        <v>215.9</v>
      </c>
      <c r="I105" s="15">
        <v>411.4799999999999</v>
      </c>
      <c r="J105" s="15">
        <v>253.99999999999997</v>
      </c>
      <c r="K105" s="15">
        <v>304.8</v>
      </c>
      <c r="L105" s="15">
        <v>454.66000000000014</v>
      </c>
      <c r="M105" s="15">
        <v>586.73999999999978</v>
      </c>
      <c r="N105" s="174">
        <f t="shared" si="2"/>
        <v>3162.3</v>
      </c>
      <c r="O105" s="144">
        <f t="shared" si="1"/>
        <v>4</v>
      </c>
      <c r="P105" s="13"/>
    </row>
    <row r="106" spans="1:16" ht="14.25" x14ac:dyDescent="0.2">
      <c r="A106" s="138">
        <v>2000</v>
      </c>
      <c r="B106" s="3">
        <v>27.939999999999998</v>
      </c>
      <c r="C106" s="3">
        <v>0</v>
      </c>
      <c r="D106" s="3">
        <v>22.86</v>
      </c>
      <c r="E106" s="3">
        <v>55.879999999999995</v>
      </c>
      <c r="F106" s="3">
        <v>251.46</v>
      </c>
      <c r="G106" s="15">
        <v>309.88</v>
      </c>
      <c r="H106" s="15">
        <v>279.40000000000003</v>
      </c>
      <c r="I106" s="15">
        <v>330.2</v>
      </c>
      <c r="J106" s="15">
        <v>203.20000000000005</v>
      </c>
      <c r="K106" s="15">
        <v>312.42000000000007</v>
      </c>
      <c r="L106" s="15">
        <v>200.66000000000003</v>
      </c>
      <c r="M106" s="15">
        <v>322.58000000000004</v>
      </c>
      <c r="N106" s="174">
        <f t="shared" si="2"/>
        <v>2316.4800000000005</v>
      </c>
      <c r="O106" s="144">
        <f t="shared" si="1"/>
        <v>69</v>
      </c>
      <c r="P106" s="13"/>
    </row>
    <row r="107" spans="1:16" ht="14.25" x14ac:dyDescent="0.2">
      <c r="A107" s="138">
        <v>2001</v>
      </c>
      <c r="B107" s="3">
        <v>35.56</v>
      </c>
      <c r="C107" s="3">
        <v>0</v>
      </c>
      <c r="D107" s="3">
        <v>17.78</v>
      </c>
      <c r="E107" s="3">
        <v>0</v>
      </c>
      <c r="F107" s="3">
        <v>193.03999999999996</v>
      </c>
      <c r="G107" s="15">
        <v>215.9</v>
      </c>
      <c r="H107" s="15">
        <v>195.57999999999996</v>
      </c>
      <c r="I107" s="15">
        <v>345.44</v>
      </c>
      <c r="J107" s="15">
        <v>205.73999999999998</v>
      </c>
      <c r="K107" s="15">
        <v>210.81999999999996</v>
      </c>
      <c r="L107" s="15">
        <v>386.08000000000004</v>
      </c>
      <c r="M107" s="15">
        <v>205.74</v>
      </c>
      <c r="N107" s="174">
        <f t="shared" si="2"/>
        <v>2011.68</v>
      </c>
      <c r="O107" s="144">
        <f t="shared" si="1"/>
        <v>100</v>
      </c>
    </row>
    <row r="108" spans="1:16" ht="14.25" x14ac:dyDescent="0.2">
      <c r="A108" s="138">
        <v>2002</v>
      </c>
      <c r="B108" s="3">
        <v>40.64</v>
      </c>
      <c r="C108" s="3">
        <v>10.16</v>
      </c>
      <c r="D108" s="3">
        <v>10.16</v>
      </c>
      <c r="E108" s="3">
        <v>88.9</v>
      </c>
      <c r="F108" s="3">
        <v>99.060000000000016</v>
      </c>
      <c r="G108" s="15">
        <v>264.16000000000003</v>
      </c>
      <c r="H108" s="15">
        <v>177.8</v>
      </c>
      <c r="I108" s="15">
        <v>337.82000000000005</v>
      </c>
      <c r="J108" s="15">
        <v>238.76</v>
      </c>
      <c r="K108" s="15">
        <v>251.46</v>
      </c>
      <c r="L108" s="15">
        <v>223.52</v>
      </c>
      <c r="M108" s="15">
        <v>2.54</v>
      </c>
      <c r="N108" s="174">
        <f t="shared" si="2"/>
        <v>1744.9800000000002</v>
      </c>
      <c r="O108" s="144">
        <f t="shared" si="1"/>
        <v>118</v>
      </c>
    </row>
    <row r="109" spans="1:16" ht="14.25" x14ac:dyDescent="0.2">
      <c r="A109" s="138">
        <v>2003</v>
      </c>
      <c r="B109" s="3">
        <v>2.54</v>
      </c>
      <c r="C109" s="3">
        <v>0</v>
      </c>
      <c r="D109" s="3">
        <v>2.54</v>
      </c>
      <c r="E109" s="3">
        <v>114.3</v>
      </c>
      <c r="F109" s="3">
        <v>289.56</v>
      </c>
      <c r="G109" s="15">
        <v>393.70000000000005</v>
      </c>
      <c r="H109" s="15">
        <v>271.77999999999997</v>
      </c>
      <c r="I109" s="15">
        <v>281.94000000000011</v>
      </c>
      <c r="J109" s="15">
        <v>327.66000000000003</v>
      </c>
      <c r="K109" s="15">
        <v>292.10000000000008</v>
      </c>
      <c r="L109" s="15">
        <v>355.60000000000008</v>
      </c>
      <c r="M109" s="15">
        <v>309.88000000000005</v>
      </c>
      <c r="N109" s="174">
        <f t="shared" si="2"/>
        <v>2641.6000000000004</v>
      </c>
      <c r="O109" s="144">
        <f t="shared" si="1"/>
        <v>23</v>
      </c>
    </row>
    <row r="110" spans="1:16" ht="14.25" x14ac:dyDescent="0.2">
      <c r="A110" s="138">
        <v>2004</v>
      </c>
      <c r="B110" s="3">
        <v>7.62</v>
      </c>
      <c r="C110" s="3">
        <v>0</v>
      </c>
      <c r="D110" s="3">
        <v>0</v>
      </c>
      <c r="E110" s="3">
        <v>27.939999999999998</v>
      </c>
      <c r="F110" s="3">
        <v>340.36</v>
      </c>
      <c r="G110" s="15">
        <v>254</v>
      </c>
      <c r="H110" s="15">
        <v>132.08000000000001</v>
      </c>
      <c r="I110" s="15">
        <v>289.56</v>
      </c>
      <c r="J110" s="15">
        <v>335.28000000000003</v>
      </c>
      <c r="K110" s="15">
        <v>414.02000000000004</v>
      </c>
      <c r="L110" s="15">
        <v>294.64000000000004</v>
      </c>
      <c r="M110" s="15">
        <v>60.96</v>
      </c>
      <c r="N110" s="174">
        <f t="shared" si="2"/>
        <v>2156.46</v>
      </c>
      <c r="O110" s="144">
        <f t="shared" si="1"/>
        <v>86</v>
      </c>
    </row>
    <row r="111" spans="1:16" ht="14.25" x14ac:dyDescent="0.2">
      <c r="A111" s="138">
        <v>2005</v>
      </c>
      <c r="B111" s="3">
        <v>15.239999999999998</v>
      </c>
      <c r="C111" s="3">
        <v>0</v>
      </c>
      <c r="D111" s="3">
        <v>86.36</v>
      </c>
      <c r="E111" s="3">
        <v>66.039999999999992</v>
      </c>
      <c r="F111" s="3">
        <v>269.24</v>
      </c>
      <c r="G111" s="15">
        <v>172.72000000000003</v>
      </c>
      <c r="H111" s="15">
        <v>264.16000000000008</v>
      </c>
      <c r="I111" s="15">
        <v>309.88</v>
      </c>
      <c r="J111" s="15">
        <v>416.56000000000012</v>
      </c>
      <c r="K111" s="15">
        <v>121.91999999999999</v>
      </c>
      <c r="L111" s="15">
        <v>307.34000000000009</v>
      </c>
      <c r="M111" s="15">
        <v>58.419999999999987</v>
      </c>
      <c r="N111" s="174">
        <f t="shared" si="2"/>
        <v>2087.8800000000006</v>
      </c>
      <c r="O111" s="144">
        <f t="shared" si="1"/>
        <v>93</v>
      </c>
    </row>
    <row r="112" spans="1:16" ht="14.25" x14ac:dyDescent="0.2">
      <c r="A112" s="138">
        <v>2006</v>
      </c>
      <c r="B112" s="3">
        <v>10.16</v>
      </c>
      <c r="C112" s="3">
        <v>20.32</v>
      </c>
      <c r="D112" s="3">
        <v>60.959999999999994</v>
      </c>
      <c r="E112" s="3">
        <v>81.28</v>
      </c>
      <c r="F112" s="3">
        <v>284.48</v>
      </c>
      <c r="G112" s="15">
        <v>302.26</v>
      </c>
      <c r="H112" s="15">
        <v>347.98</v>
      </c>
      <c r="I112" s="15">
        <v>236.22</v>
      </c>
      <c r="J112" s="15">
        <v>228.6</v>
      </c>
      <c r="K112" s="15">
        <v>469.90000000000009</v>
      </c>
      <c r="L112" s="15">
        <v>408.94000000000011</v>
      </c>
      <c r="M112" s="15">
        <v>132.08000000000001</v>
      </c>
      <c r="N112" s="174">
        <f t="shared" si="2"/>
        <v>2583.1800000000003</v>
      </c>
      <c r="O112" s="144">
        <f t="shared" si="1"/>
        <v>29</v>
      </c>
    </row>
    <row r="113" spans="1:15" ht="14.25" x14ac:dyDescent="0.2">
      <c r="A113" s="138">
        <v>2007</v>
      </c>
      <c r="B113" s="3">
        <v>0</v>
      </c>
      <c r="C113" s="3">
        <v>2.54</v>
      </c>
      <c r="D113" s="3">
        <v>10.16</v>
      </c>
      <c r="E113" s="3">
        <v>159</v>
      </c>
      <c r="F113" s="3">
        <v>281</v>
      </c>
      <c r="G113" s="15">
        <v>280</v>
      </c>
      <c r="H113" s="15">
        <v>418</v>
      </c>
      <c r="I113" s="15">
        <v>298</v>
      </c>
      <c r="J113" s="15">
        <v>222</v>
      </c>
      <c r="K113" s="15">
        <v>250</v>
      </c>
      <c r="L113" s="15">
        <v>191</v>
      </c>
      <c r="M113" s="15">
        <v>214</v>
      </c>
      <c r="N113" s="174">
        <f t="shared" si="2"/>
        <v>2325.6999999999998</v>
      </c>
      <c r="O113" s="144">
        <f t="shared" si="1"/>
        <v>67</v>
      </c>
    </row>
    <row r="114" spans="1:15" ht="14.25" x14ac:dyDescent="0.2">
      <c r="A114" s="138">
        <v>2008</v>
      </c>
      <c r="B114" s="3">
        <v>4</v>
      </c>
      <c r="C114" s="3">
        <v>46</v>
      </c>
      <c r="D114" s="3">
        <v>7</v>
      </c>
      <c r="E114" s="3">
        <v>22</v>
      </c>
      <c r="F114" s="3">
        <v>186</v>
      </c>
      <c r="G114" s="15">
        <v>306</v>
      </c>
      <c r="H114" s="15">
        <v>598</v>
      </c>
      <c r="I114" s="15">
        <v>238</v>
      </c>
      <c r="J114" s="15">
        <v>162</v>
      </c>
      <c r="K114" s="15">
        <v>233</v>
      </c>
      <c r="L114" s="15">
        <v>373</v>
      </c>
      <c r="M114" s="15">
        <v>49</v>
      </c>
      <c r="N114" s="174">
        <f t="shared" si="2"/>
        <v>2224</v>
      </c>
      <c r="O114" s="144">
        <f t="shared" si="1"/>
        <v>81</v>
      </c>
    </row>
    <row r="115" spans="1:15" ht="14.25" x14ac:dyDescent="0.2">
      <c r="A115" s="138">
        <v>2009</v>
      </c>
      <c r="B115" s="3">
        <v>8</v>
      </c>
      <c r="C115" s="3">
        <v>14</v>
      </c>
      <c r="D115" s="3">
        <v>7</v>
      </c>
      <c r="E115" s="3">
        <v>6</v>
      </c>
      <c r="F115" s="3">
        <v>216</v>
      </c>
      <c r="G115" s="15">
        <v>264</v>
      </c>
      <c r="H115" s="15">
        <v>328</v>
      </c>
      <c r="I115" s="15">
        <v>545</v>
      </c>
      <c r="J115" s="15">
        <v>156</v>
      </c>
      <c r="K115" s="15">
        <v>267</v>
      </c>
      <c r="L115" s="15">
        <v>335</v>
      </c>
      <c r="M115" s="15">
        <v>7</v>
      </c>
      <c r="N115" s="174">
        <f t="shared" si="2"/>
        <v>2153</v>
      </c>
      <c r="O115" s="144">
        <f t="shared" si="1"/>
        <v>87</v>
      </c>
    </row>
    <row r="116" spans="1:15" ht="14.25" x14ac:dyDescent="0.2">
      <c r="A116" s="138">
        <v>2010</v>
      </c>
      <c r="B116" s="3">
        <v>9</v>
      </c>
      <c r="C116" s="3">
        <v>11</v>
      </c>
      <c r="D116" s="3">
        <v>26</v>
      </c>
      <c r="E116" s="3">
        <v>77</v>
      </c>
      <c r="F116" s="3">
        <v>159</v>
      </c>
      <c r="G116" s="15">
        <v>289</v>
      </c>
      <c r="H116" s="15">
        <v>208</v>
      </c>
      <c r="I116" s="15">
        <v>349</v>
      </c>
      <c r="J116" s="15">
        <v>143</v>
      </c>
      <c r="K116" s="15">
        <v>407</v>
      </c>
      <c r="L116" s="15">
        <v>481</v>
      </c>
      <c r="M116" s="15">
        <v>687</v>
      </c>
      <c r="N116" s="174">
        <f t="shared" si="2"/>
        <v>2846</v>
      </c>
      <c r="O116" s="144">
        <f t="shared" si="1"/>
        <v>13</v>
      </c>
    </row>
    <row r="117" spans="1:15" ht="14.25" x14ac:dyDescent="0.2">
      <c r="A117" s="138">
        <v>2011</v>
      </c>
      <c r="B117" s="3">
        <v>76</v>
      </c>
      <c r="C117" s="3">
        <v>3</v>
      </c>
      <c r="D117" s="3">
        <v>19</v>
      </c>
      <c r="E117" s="3">
        <v>52</v>
      </c>
      <c r="F117" s="3">
        <v>214</v>
      </c>
      <c r="G117" s="15">
        <v>278</v>
      </c>
      <c r="H117" s="15">
        <v>344</v>
      </c>
      <c r="I117" s="15">
        <v>305</v>
      </c>
      <c r="J117" s="15">
        <v>285</v>
      </c>
      <c r="K117" s="15">
        <v>531</v>
      </c>
      <c r="L117" s="15">
        <v>633</v>
      </c>
      <c r="M117" s="15">
        <v>377</v>
      </c>
      <c r="N117" s="174">
        <f t="shared" si="2"/>
        <v>3117</v>
      </c>
      <c r="O117" s="144">
        <f t="shared" si="1"/>
        <v>6</v>
      </c>
    </row>
    <row r="118" spans="1:15" ht="14.25" x14ac:dyDescent="0.2">
      <c r="A118" s="138">
        <v>2012</v>
      </c>
      <c r="B118" s="3">
        <v>1</v>
      </c>
      <c r="C118" s="3">
        <v>0</v>
      </c>
      <c r="D118" s="3">
        <v>7</v>
      </c>
      <c r="E118" s="3">
        <v>139</v>
      </c>
      <c r="F118" s="3">
        <v>300</v>
      </c>
      <c r="G118" s="15">
        <v>244</v>
      </c>
      <c r="H118" s="15">
        <v>244</v>
      </c>
      <c r="I118" s="15">
        <v>156</v>
      </c>
      <c r="J118" s="15">
        <v>114</v>
      </c>
      <c r="K118" s="15">
        <v>267</v>
      </c>
      <c r="L118" s="15">
        <v>262</v>
      </c>
      <c r="M118" s="15">
        <v>122</v>
      </c>
      <c r="N118" s="174">
        <f t="shared" si="2"/>
        <v>1856</v>
      </c>
      <c r="O118" s="144">
        <f t="shared" si="1"/>
        <v>112</v>
      </c>
    </row>
    <row r="119" spans="1:15" ht="14.25" x14ac:dyDescent="0.2">
      <c r="A119" s="138">
        <v>2013</v>
      </c>
      <c r="B119" s="3">
        <v>0</v>
      </c>
      <c r="C119" s="3">
        <v>3</v>
      </c>
      <c r="D119" s="3">
        <v>4</v>
      </c>
      <c r="E119" s="3">
        <v>38</v>
      </c>
      <c r="F119" s="3">
        <v>233</v>
      </c>
      <c r="G119" s="15" t="s">
        <v>60</v>
      </c>
      <c r="H119" s="15">
        <v>228</v>
      </c>
      <c r="I119" s="15" t="s">
        <v>60</v>
      </c>
      <c r="J119" s="15">
        <v>269</v>
      </c>
      <c r="K119" s="15">
        <v>420</v>
      </c>
      <c r="L119" s="15">
        <v>129</v>
      </c>
      <c r="M119" s="15">
        <v>98</v>
      </c>
      <c r="N119" s="174"/>
      <c r="O119" s="144"/>
    </row>
    <row r="120" spans="1:15" ht="14.25" x14ac:dyDescent="0.2">
      <c r="A120" s="138">
        <v>2014</v>
      </c>
      <c r="B120" s="3">
        <v>27</v>
      </c>
      <c r="C120" s="3">
        <v>0</v>
      </c>
      <c r="D120" s="3">
        <v>12</v>
      </c>
      <c r="E120" s="3">
        <v>21</v>
      </c>
      <c r="F120" s="3">
        <v>239</v>
      </c>
      <c r="G120" s="15">
        <v>245</v>
      </c>
      <c r="H120" s="15">
        <v>112</v>
      </c>
      <c r="I120" s="15">
        <v>227.8</v>
      </c>
      <c r="J120" s="15">
        <v>278</v>
      </c>
      <c r="K120" s="15">
        <v>126</v>
      </c>
      <c r="L120" s="15">
        <v>281</v>
      </c>
      <c r="M120" s="15">
        <v>243</v>
      </c>
      <c r="N120" s="174">
        <f t="shared" ref="N120:N125" si="3">IF(COUNT(B120:M120)=12,SUM(B120:M120),"")</f>
        <v>1811.8</v>
      </c>
      <c r="O120" s="144">
        <f t="shared" si="1"/>
        <v>114</v>
      </c>
    </row>
    <row r="121" spans="1:15" ht="14.25" x14ac:dyDescent="0.2">
      <c r="A121" s="138">
        <v>2015</v>
      </c>
      <c r="B121" s="3">
        <v>5</v>
      </c>
      <c r="C121" s="3">
        <v>5</v>
      </c>
      <c r="D121" s="3">
        <v>7</v>
      </c>
      <c r="E121" s="3">
        <v>30</v>
      </c>
      <c r="F121" s="3">
        <v>83</v>
      </c>
      <c r="G121" s="15">
        <v>246</v>
      </c>
      <c r="H121" s="15">
        <v>142</v>
      </c>
      <c r="I121" s="15">
        <v>207</v>
      </c>
      <c r="J121" s="15">
        <v>365</v>
      </c>
      <c r="K121" s="15">
        <v>211</v>
      </c>
      <c r="L121" s="15">
        <v>206</v>
      </c>
      <c r="M121" s="15">
        <v>41</v>
      </c>
      <c r="N121" s="174">
        <f t="shared" si="3"/>
        <v>1548</v>
      </c>
      <c r="O121" s="144">
        <f t="shared" si="1"/>
        <v>119</v>
      </c>
    </row>
    <row r="122" spans="1:15" ht="14.25" x14ac:dyDescent="0.2">
      <c r="A122" s="138">
        <v>2016</v>
      </c>
      <c r="B122" s="3">
        <v>0</v>
      </c>
      <c r="C122" s="3">
        <v>3</v>
      </c>
      <c r="D122" s="3">
        <v>3</v>
      </c>
      <c r="E122" s="3">
        <v>44</v>
      </c>
      <c r="F122" s="3">
        <v>557</v>
      </c>
      <c r="G122" s="15">
        <v>405</v>
      </c>
      <c r="H122" s="15">
        <v>281</v>
      </c>
      <c r="I122" s="15">
        <v>243</v>
      </c>
      <c r="J122" s="15">
        <v>356</v>
      </c>
      <c r="K122" s="15">
        <v>245</v>
      </c>
      <c r="L122" s="15">
        <v>756</v>
      </c>
      <c r="M122" s="15">
        <v>46</v>
      </c>
      <c r="N122" s="174">
        <f t="shared" si="3"/>
        <v>2939</v>
      </c>
      <c r="O122" s="144">
        <f t="shared" si="1"/>
        <v>9</v>
      </c>
    </row>
    <row r="123" spans="1:15" ht="14.25" x14ac:dyDescent="0.2">
      <c r="A123" s="138">
        <v>2017</v>
      </c>
      <c r="B123" s="3">
        <v>42</v>
      </c>
      <c r="C123" s="3">
        <v>0</v>
      </c>
      <c r="D123" s="3">
        <v>12</v>
      </c>
      <c r="E123" s="3">
        <v>117</v>
      </c>
      <c r="F123" s="3">
        <v>353</v>
      </c>
      <c r="G123" s="15">
        <v>185</v>
      </c>
      <c r="H123" s="15">
        <v>73</v>
      </c>
      <c r="I123" s="15">
        <v>322</v>
      </c>
      <c r="J123" s="15">
        <v>314</v>
      </c>
      <c r="K123" s="15">
        <v>164</v>
      </c>
      <c r="L123" s="15">
        <v>285</v>
      </c>
      <c r="M123" s="15">
        <v>170</v>
      </c>
      <c r="N123" s="174">
        <f t="shared" si="3"/>
        <v>2037</v>
      </c>
      <c r="O123" s="144">
        <f t="shared" si="1"/>
        <v>97</v>
      </c>
    </row>
    <row r="124" spans="1:15" ht="14.25" x14ac:dyDescent="0.2">
      <c r="A124" s="138">
        <v>2018</v>
      </c>
      <c r="B124" s="3">
        <v>85</v>
      </c>
      <c r="C124" s="3">
        <v>0</v>
      </c>
      <c r="D124" s="3">
        <v>7</v>
      </c>
      <c r="E124" s="3">
        <v>97</v>
      </c>
      <c r="F124" s="3">
        <v>130</v>
      </c>
      <c r="G124" s="15">
        <v>493</v>
      </c>
      <c r="H124" s="15">
        <v>390</v>
      </c>
      <c r="I124" s="15">
        <v>262</v>
      </c>
      <c r="J124" s="15">
        <v>362</v>
      </c>
      <c r="K124" s="15">
        <v>300</v>
      </c>
      <c r="L124" s="15">
        <v>193</v>
      </c>
      <c r="M124" s="15">
        <v>3</v>
      </c>
      <c r="N124" s="174">
        <f t="shared" si="3"/>
        <v>2322</v>
      </c>
      <c r="O124" s="144">
        <f t="shared" si="1"/>
        <v>68</v>
      </c>
    </row>
    <row r="125" spans="1:15" ht="14.25" x14ac:dyDescent="0.2">
      <c r="A125" s="138">
        <v>2019</v>
      </c>
      <c r="B125" s="3">
        <v>5</v>
      </c>
      <c r="C125" s="3">
        <v>0</v>
      </c>
      <c r="D125" s="3">
        <v>1</v>
      </c>
      <c r="E125" s="3">
        <v>46</v>
      </c>
      <c r="F125" s="3">
        <v>291</v>
      </c>
      <c r="G125" s="15">
        <v>335</v>
      </c>
      <c r="H125" s="15">
        <v>412</v>
      </c>
      <c r="I125" s="15">
        <v>274</v>
      </c>
      <c r="J125" s="15">
        <v>181</v>
      </c>
      <c r="K125" s="15">
        <v>212</v>
      </c>
      <c r="L125" s="15">
        <v>151</v>
      </c>
      <c r="M125" s="15">
        <v>100</v>
      </c>
      <c r="N125" s="174">
        <f t="shared" si="3"/>
        <v>2008</v>
      </c>
      <c r="O125" s="144">
        <f t="shared" si="1"/>
        <v>101</v>
      </c>
    </row>
    <row r="126" spans="1:15" ht="14.25" x14ac:dyDescent="0.2">
      <c r="A126" s="138">
        <v>2020</v>
      </c>
      <c r="B126" s="3">
        <v>10</v>
      </c>
      <c r="C126" s="3">
        <v>1</v>
      </c>
      <c r="D126" s="3">
        <v>0</v>
      </c>
      <c r="E126" s="3">
        <v>101</v>
      </c>
      <c r="F126" s="3">
        <v>174</v>
      </c>
      <c r="G126" s="15">
        <v>345</v>
      </c>
      <c r="H126" s="15">
        <v>90</v>
      </c>
      <c r="I126" s="15">
        <v>192</v>
      </c>
      <c r="J126" s="15">
        <v>340</v>
      </c>
      <c r="K126" s="15">
        <v>227</v>
      </c>
      <c r="L126" s="15">
        <v>246</v>
      </c>
      <c r="M126" s="15">
        <v>73</v>
      </c>
      <c r="N126" s="174">
        <f t="shared" ref="N126" si="4">IF(COUNT(B126:M126)=12,SUM(B126:M126),"")</f>
        <v>1799</v>
      </c>
      <c r="O126" s="144">
        <f t="shared" si="1"/>
        <v>116</v>
      </c>
    </row>
    <row r="127" spans="1:15" ht="14.25" x14ac:dyDescent="0.2">
      <c r="A127" s="138">
        <v>2021</v>
      </c>
      <c r="B127" s="3">
        <v>22</v>
      </c>
      <c r="C127" s="3">
        <v>0</v>
      </c>
      <c r="D127" s="3">
        <v>20</v>
      </c>
      <c r="E127" s="3">
        <v>157</v>
      </c>
      <c r="F127" s="3">
        <v>201</v>
      </c>
      <c r="G127" s="15">
        <v>422</v>
      </c>
      <c r="H127" s="15">
        <v>186</v>
      </c>
      <c r="I127" s="15">
        <v>407</v>
      </c>
      <c r="J127" s="15">
        <v>315</v>
      </c>
      <c r="K127" s="15">
        <v>397</v>
      </c>
      <c r="L127" s="15">
        <v>311</v>
      </c>
      <c r="M127" s="15">
        <v>145</v>
      </c>
      <c r="N127" s="174">
        <f t="shared" ref="N127" si="5">IF(COUNT(B127:M127)=12,SUM(B127:M127),"")</f>
        <v>2583</v>
      </c>
      <c r="O127" s="144">
        <f t="shared" si="1"/>
        <v>30</v>
      </c>
    </row>
    <row r="128" spans="1:15" ht="14.25" x14ac:dyDescent="0.2">
      <c r="A128" s="138">
        <v>2022</v>
      </c>
      <c r="B128" s="3">
        <v>12</v>
      </c>
      <c r="C128" s="3">
        <v>15</v>
      </c>
      <c r="D128" s="3">
        <v>61</v>
      </c>
      <c r="E128" s="3">
        <v>327</v>
      </c>
      <c r="F128" s="3">
        <v>271</v>
      </c>
      <c r="G128" s="3">
        <v>317</v>
      </c>
      <c r="H128" s="3">
        <v>381</v>
      </c>
      <c r="I128" s="3">
        <v>410</v>
      </c>
      <c r="J128" s="3">
        <v>137</v>
      </c>
      <c r="K128" s="3">
        <v>344</v>
      </c>
      <c r="L128" s="3">
        <v>240</v>
      </c>
      <c r="M128" s="3">
        <v>13</v>
      </c>
      <c r="N128" s="174">
        <f t="shared" ref="N128:N129" si="6">IF(COUNT(B128:M128)=12,SUM(B128:M128),"")</f>
        <v>2528</v>
      </c>
      <c r="O128" s="144">
        <f t="shared" ref="O128:O129" si="7">RANK(N128,N$6:N$133,0)</f>
        <v>37</v>
      </c>
    </row>
    <row r="129" spans="1:15" ht="14.25" x14ac:dyDescent="0.2">
      <c r="A129" s="138">
        <v>2023</v>
      </c>
      <c r="B129" s="3">
        <v>6</v>
      </c>
      <c r="C129" s="3">
        <v>0</v>
      </c>
      <c r="D129" s="3">
        <v>8</v>
      </c>
      <c r="E129" s="3">
        <v>5</v>
      </c>
      <c r="F129" s="3">
        <v>184</v>
      </c>
      <c r="G129" s="3">
        <v>149</v>
      </c>
      <c r="H129" s="3">
        <v>299</v>
      </c>
      <c r="I129" s="3">
        <v>160</v>
      </c>
      <c r="J129" s="3">
        <v>153</v>
      </c>
      <c r="K129" s="3">
        <v>223</v>
      </c>
      <c r="L129" s="3">
        <v>162</v>
      </c>
      <c r="M129" s="3">
        <v>20</v>
      </c>
      <c r="N129" s="174">
        <f t="shared" si="6"/>
        <v>1369</v>
      </c>
      <c r="O129" s="144">
        <f t="shared" si="7"/>
        <v>122</v>
      </c>
    </row>
    <row r="130" spans="1:15" ht="14.25" x14ac:dyDescent="0.2">
      <c r="A130" s="138">
        <v>2024</v>
      </c>
      <c r="B130" s="3"/>
      <c r="C130" s="3"/>
      <c r="D130" s="3"/>
      <c r="E130" s="3"/>
      <c r="F130" s="3"/>
      <c r="G130" s="3"/>
      <c r="H130" s="3"/>
      <c r="I130" s="3"/>
      <c r="J130" s="3"/>
      <c r="K130" s="3"/>
      <c r="L130" s="3"/>
      <c r="M130" s="3"/>
      <c r="N130" s="164"/>
      <c r="O130" s="144"/>
    </row>
    <row r="131" spans="1:15" ht="14.25" x14ac:dyDescent="0.2">
      <c r="A131" s="138">
        <v>2025</v>
      </c>
      <c r="B131" s="3"/>
      <c r="C131" s="3"/>
      <c r="D131" s="3"/>
      <c r="E131" s="3"/>
      <c r="F131" s="3"/>
      <c r="G131" s="3"/>
      <c r="H131" s="3"/>
      <c r="I131" s="3"/>
      <c r="J131" s="3"/>
      <c r="K131" s="3"/>
      <c r="L131" s="3"/>
      <c r="M131" s="3"/>
      <c r="N131" s="164"/>
      <c r="O131" s="144"/>
    </row>
    <row r="132" spans="1:15" ht="14.25" x14ac:dyDescent="0.2">
      <c r="A132" s="138">
        <v>2026</v>
      </c>
      <c r="B132" s="3"/>
      <c r="C132" s="3"/>
      <c r="D132" s="3"/>
      <c r="E132" s="3"/>
      <c r="F132" s="3"/>
      <c r="G132" s="3"/>
      <c r="H132" s="3"/>
      <c r="I132" s="3"/>
      <c r="J132" s="3"/>
      <c r="K132" s="3"/>
      <c r="L132" s="3"/>
      <c r="M132" s="3"/>
      <c r="N132" s="164"/>
      <c r="O132" s="144"/>
    </row>
    <row r="133" spans="1:15" ht="15" thickBot="1" x14ac:dyDescent="0.25">
      <c r="A133" s="146"/>
      <c r="B133" s="15"/>
      <c r="C133" s="15"/>
      <c r="D133" s="15"/>
      <c r="E133" s="15"/>
      <c r="F133" s="15"/>
      <c r="G133" s="15"/>
      <c r="H133" s="15"/>
      <c r="I133" s="15"/>
      <c r="J133" s="15"/>
      <c r="K133" s="15"/>
      <c r="L133" s="15"/>
      <c r="M133" s="15"/>
      <c r="N133" s="164"/>
      <c r="O133" s="144"/>
    </row>
    <row r="134" spans="1:15" x14ac:dyDescent="0.2">
      <c r="A134" s="147" t="s">
        <v>603</v>
      </c>
      <c r="B134" s="130">
        <f>AVERAGE(B5:B133)</f>
        <v>28.38520967741934</v>
      </c>
      <c r="C134" s="130">
        <f>AVERAGE(C5:C133)</f>
        <v>11.128145161290321</v>
      </c>
      <c r="D134" s="130">
        <f t="shared" ref="D134:N134" si="8">AVERAGE(D5:D133)</f>
        <v>15.277564516129027</v>
      </c>
      <c r="E134" s="130">
        <f t="shared" si="8"/>
        <v>82.581580645161253</v>
      </c>
      <c r="F134" s="130">
        <f t="shared" si="8"/>
        <v>262.28390243902436</v>
      </c>
      <c r="G134" s="130">
        <f t="shared" si="8"/>
        <v>293.3998373983739</v>
      </c>
      <c r="H134" s="130">
        <f t="shared" si="8"/>
        <v>287.81409600000012</v>
      </c>
      <c r="I134" s="130">
        <f t="shared" si="8"/>
        <v>292.79583870967741</v>
      </c>
      <c r="J134" s="130">
        <f t="shared" si="8"/>
        <v>285.02956799999998</v>
      </c>
      <c r="K134" s="130">
        <f t="shared" si="8"/>
        <v>341.71966399999991</v>
      </c>
      <c r="L134" s="130">
        <f t="shared" si="8"/>
        <v>329.0991360000001</v>
      </c>
      <c r="M134" s="130">
        <f t="shared" si="8"/>
        <v>136.97369600000002</v>
      </c>
      <c r="N134" s="163">
        <f t="shared" si="8"/>
        <v>2369.7052622950814</v>
      </c>
    </row>
    <row r="135" spans="1:15" x14ac:dyDescent="0.2">
      <c r="A135" s="148" t="s">
        <v>604</v>
      </c>
      <c r="B135" s="3">
        <f>STDEV(B5:B133)</f>
        <v>43.839633359112057</v>
      </c>
      <c r="C135" s="3">
        <f>STDEV(C5:C133)</f>
        <v>20.847722585138335</v>
      </c>
      <c r="D135" s="3">
        <f t="shared" ref="D135:N135" si="9">STDEV(D5:D133)</f>
        <v>20.337433560034366</v>
      </c>
      <c r="E135" s="3">
        <f t="shared" si="9"/>
        <v>71.931973445229204</v>
      </c>
      <c r="F135" s="3">
        <f t="shared" si="9"/>
        <v>94.760614646178638</v>
      </c>
      <c r="G135" s="3">
        <f t="shared" si="9"/>
        <v>85.90682282169233</v>
      </c>
      <c r="H135" s="3">
        <f t="shared" si="9"/>
        <v>103.69891349443401</v>
      </c>
      <c r="I135" s="3">
        <f t="shared" si="9"/>
        <v>93.796555417744301</v>
      </c>
      <c r="J135" s="3">
        <f t="shared" si="9"/>
        <v>89.730879669327138</v>
      </c>
      <c r="K135" s="3">
        <f t="shared" si="9"/>
        <v>112.8201985629766</v>
      </c>
      <c r="L135" s="3">
        <f t="shared" si="9"/>
        <v>142.81433257009226</v>
      </c>
      <c r="M135" s="3">
        <f t="shared" si="9"/>
        <v>130.82102676707098</v>
      </c>
      <c r="N135" s="205">
        <f t="shared" si="9"/>
        <v>398.00626894005876</v>
      </c>
    </row>
    <row r="136" spans="1:15" x14ac:dyDescent="0.2">
      <c r="A136" s="148" t="s">
        <v>605</v>
      </c>
      <c r="B136" s="3">
        <f>B135/B134*100</f>
        <v>154.44533916544162</v>
      </c>
      <c r="C136" s="3">
        <f>C135/C134*100</f>
        <v>187.34229544073469</v>
      </c>
      <c r="D136" s="3">
        <f t="shared" ref="D136:N136" si="10">D135/D134*100</f>
        <v>133.11960514755782</v>
      </c>
      <c r="E136" s="3">
        <f t="shared" si="10"/>
        <v>87.104137367276167</v>
      </c>
      <c r="F136" s="3">
        <f t="shared" si="10"/>
        <v>36.129024223363665</v>
      </c>
      <c r="G136" s="3">
        <f t="shared" si="10"/>
        <v>29.279778606369618</v>
      </c>
      <c r="H136" s="3">
        <f t="shared" si="10"/>
        <v>36.029824437241587</v>
      </c>
      <c r="I136" s="3">
        <f t="shared" si="10"/>
        <v>32.034797977695497</v>
      </c>
      <c r="J136" s="3">
        <f t="shared" si="10"/>
        <v>31.48125308505788</v>
      </c>
      <c r="K136" s="3">
        <f t="shared" si="10"/>
        <v>33.015424761443235</v>
      </c>
      <c r="L136" s="3">
        <f t="shared" si="10"/>
        <v>43.395535553788939</v>
      </c>
      <c r="M136" s="3">
        <f t="shared" si="10"/>
        <v>95.508138122425308</v>
      </c>
      <c r="N136" s="205">
        <f t="shared" si="10"/>
        <v>16.795602190400086</v>
      </c>
    </row>
    <row r="137" spans="1:15" x14ac:dyDescent="0.2">
      <c r="A137" s="148" t="s">
        <v>606</v>
      </c>
      <c r="B137" s="3">
        <f>MIN(B5:B133)</f>
        <v>0</v>
      </c>
      <c r="C137" s="3">
        <f>MIN(C5:C133)</f>
        <v>0</v>
      </c>
      <c r="D137" s="3">
        <f t="shared" ref="D137:N137" si="11">MIN(D5:D133)</f>
        <v>0</v>
      </c>
      <c r="E137" s="3">
        <f t="shared" si="11"/>
        <v>0</v>
      </c>
      <c r="F137" s="3">
        <f t="shared" si="11"/>
        <v>66.039999999999992</v>
      </c>
      <c r="G137" s="3">
        <f t="shared" si="11"/>
        <v>124.46000000000002</v>
      </c>
      <c r="H137" s="3">
        <f t="shared" si="11"/>
        <v>73</v>
      </c>
      <c r="I137" s="3">
        <f t="shared" si="11"/>
        <v>78.740000000000009</v>
      </c>
      <c r="J137" s="3">
        <f t="shared" si="11"/>
        <v>101.6</v>
      </c>
      <c r="K137" s="3">
        <f t="shared" si="11"/>
        <v>121.91999999999999</v>
      </c>
      <c r="L137" s="3">
        <f t="shared" si="11"/>
        <v>78.231999999999999</v>
      </c>
      <c r="M137" s="3">
        <f t="shared" si="11"/>
        <v>2.54</v>
      </c>
      <c r="N137" s="163">
        <f t="shared" si="11"/>
        <v>1369</v>
      </c>
    </row>
    <row r="138" spans="1:15" x14ac:dyDescent="0.2">
      <c r="A138" s="148" t="s">
        <v>607</v>
      </c>
      <c r="B138" s="3">
        <f>MAX(B5:B133)</f>
        <v>345.44000000000011</v>
      </c>
      <c r="C138" s="3">
        <f>MAX(C5:C133)</f>
        <v>144.78000000000003</v>
      </c>
      <c r="D138" s="3">
        <f t="shared" ref="D138:N138" si="12">MAX(D5:D133)</f>
        <v>86.36</v>
      </c>
      <c r="E138" s="3">
        <f t="shared" si="12"/>
        <v>327</v>
      </c>
      <c r="F138" s="3">
        <f t="shared" si="12"/>
        <v>557</v>
      </c>
      <c r="G138" s="3">
        <f t="shared" si="12"/>
        <v>520.95399999999995</v>
      </c>
      <c r="H138" s="3">
        <f t="shared" si="12"/>
        <v>598</v>
      </c>
      <c r="I138" s="3">
        <f t="shared" si="12"/>
        <v>662.94</v>
      </c>
      <c r="J138" s="3">
        <f t="shared" si="12"/>
        <v>535.94000000000005</v>
      </c>
      <c r="K138" s="3">
        <f t="shared" si="12"/>
        <v>703.83399999999995</v>
      </c>
      <c r="L138" s="3">
        <f t="shared" si="12"/>
        <v>919.98800000000006</v>
      </c>
      <c r="M138" s="3">
        <f t="shared" si="12"/>
        <v>687</v>
      </c>
      <c r="N138" s="163">
        <f t="shared" si="12"/>
        <v>3861.8159999999998</v>
      </c>
    </row>
    <row r="139" spans="1:15" x14ac:dyDescent="0.2">
      <c r="A139" s="148" t="s">
        <v>608</v>
      </c>
      <c r="B139" s="3">
        <f>QUARTILE(B5:B133,1)</f>
        <v>4.5084999999999997</v>
      </c>
      <c r="C139" s="3">
        <f>QUARTILE(C5:C133,1)</f>
        <v>1.016</v>
      </c>
      <c r="D139" s="3">
        <f t="shared" ref="D139:N139" si="13">QUARTILE(D5:D133,1)</f>
        <v>1.7145000000000001</v>
      </c>
      <c r="E139" s="3">
        <f t="shared" si="13"/>
        <v>24.003</v>
      </c>
      <c r="F139" s="3">
        <f t="shared" si="13"/>
        <v>199.77100000000002</v>
      </c>
      <c r="G139" s="3">
        <f t="shared" si="13"/>
        <v>231.01299999999998</v>
      </c>
      <c r="H139" s="3">
        <f t="shared" si="13"/>
        <v>209.042</v>
      </c>
      <c r="I139" s="3">
        <f t="shared" si="13"/>
        <v>232.34649999999999</v>
      </c>
      <c r="J139" s="3">
        <f t="shared" si="13"/>
        <v>220.98000000000002</v>
      </c>
      <c r="K139" s="3">
        <f t="shared" si="13"/>
        <v>256.54000000000002</v>
      </c>
      <c r="L139" s="3">
        <f t="shared" si="13"/>
        <v>240</v>
      </c>
      <c r="M139" s="3">
        <f t="shared" si="13"/>
        <v>46</v>
      </c>
      <c r="N139" s="163">
        <f t="shared" si="13"/>
        <v>2095.1190000000001</v>
      </c>
    </row>
    <row r="140" spans="1:15" x14ac:dyDescent="0.2">
      <c r="A140" s="148" t="s">
        <v>609</v>
      </c>
      <c r="B140" s="3">
        <f>QUARTILE(B5:B133,2)</f>
        <v>12.827</v>
      </c>
      <c r="C140" s="3">
        <f>QUARTILE(C5:C133,2)</f>
        <v>4.3179999999999996</v>
      </c>
      <c r="D140" s="3">
        <f t="shared" ref="D140:N140" si="14">QUARTILE(D5:D133,2)</f>
        <v>6.9290000000000003</v>
      </c>
      <c r="E140" s="3">
        <f t="shared" si="14"/>
        <v>65.15100000000001</v>
      </c>
      <c r="F140" s="3">
        <f t="shared" si="14"/>
        <v>271</v>
      </c>
      <c r="G140" s="3">
        <f t="shared" si="14"/>
        <v>283.464</v>
      </c>
      <c r="H140" s="3">
        <f t="shared" si="14"/>
        <v>279.40000000000003</v>
      </c>
      <c r="I140" s="3">
        <f t="shared" si="14"/>
        <v>281.94000000000005</v>
      </c>
      <c r="J140" s="3">
        <f t="shared" si="14"/>
        <v>274.32000000000005</v>
      </c>
      <c r="K140" s="3">
        <f t="shared" si="14"/>
        <v>337.05799999999999</v>
      </c>
      <c r="L140" s="3">
        <f t="shared" si="14"/>
        <v>314.95999999999998</v>
      </c>
      <c r="M140" s="3">
        <f t="shared" si="14"/>
        <v>101.60000000000001</v>
      </c>
      <c r="N140" s="163">
        <f t="shared" si="14"/>
        <v>2374.3919999999998</v>
      </c>
    </row>
    <row r="141" spans="1:15" x14ac:dyDescent="0.2">
      <c r="A141" s="148" t="s">
        <v>610</v>
      </c>
      <c r="B141" s="3">
        <f>QUARTILE(B5:B133,3)</f>
        <v>29.9085</v>
      </c>
      <c r="C141" s="3">
        <f>QUARTILE(C5:C133,3)</f>
        <v>10.16</v>
      </c>
      <c r="D141" s="3">
        <f t="shared" ref="D141:N141" si="15">QUARTILE(D5:D133,3)</f>
        <v>19.25</v>
      </c>
      <c r="E141" s="3">
        <f t="shared" si="15"/>
        <v>123.19</v>
      </c>
      <c r="F141" s="3">
        <f t="shared" si="15"/>
        <v>317.37299999999999</v>
      </c>
      <c r="G141" s="3">
        <f t="shared" si="15"/>
        <v>343.94999999999993</v>
      </c>
      <c r="H141" s="3">
        <f t="shared" si="15"/>
        <v>347.98000000000008</v>
      </c>
      <c r="I141" s="3">
        <f t="shared" si="15"/>
        <v>338.83600000000001</v>
      </c>
      <c r="J141" s="3">
        <f t="shared" si="15"/>
        <v>341.88400000000001</v>
      </c>
      <c r="K141" s="3">
        <f t="shared" si="15"/>
        <v>396.2399999999999</v>
      </c>
      <c r="L141" s="3">
        <f t="shared" si="15"/>
        <v>375.15800000000002</v>
      </c>
      <c r="M141" s="3">
        <f t="shared" si="15"/>
        <v>170.18000000000004</v>
      </c>
      <c r="N141" s="163">
        <f t="shared" si="15"/>
        <v>2581.1480000000001</v>
      </c>
    </row>
    <row r="142" spans="1:15" x14ac:dyDescent="0.2">
      <c r="A142" s="148" t="s">
        <v>611</v>
      </c>
      <c r="B142" s="5">
        <f>RANK(B129,B47:B133,0)</f>
        <v>55</v>
      </c>
      <c r="C142" s="5">
        <f t="shared" ref="C142:M142" si="16">RANK(C129,C47:C133,0)</f>
        <v>62</v>
      </c>
      <c r="D142" s="5">
        <f t="shared" si="16"/>
        <v>41</v>
      </c>
      <c r="E142" s="5">
        <f t="shared" si="16"/>
        <v>76</v>
      </c>
      <c r="F142" s="5">
        <f t="shared" si="16"/>
        <v>66</v>
      </c>
      <c r="G142" s="5">
        <f t="shared" si="16"/>
        <v>80</v>
      </c>
      <c r="H142" s="5">
        <f t="shared" si="16"/>
        <v>33</v>
      </c>
      <c r="I142" s="5">
        <f t="shared" si="16"/>
        <v>75</v>
      </c>
      <c r="J142" s="5">
        <f t="shared" si="16"/>
        <v>77</v>
      </c>
      <c r="K142" s="5">
        <f t="shared" si="16"/>
        <v>72</v>
      </c>
      <c r="L142" s="5">
        <f t="shared" si="16"/>
        <v>78</v>
      </c>
      <c r="M142" s="5">
        <f t="shared" si="16"/>
        <v>74</v>
      </c>
      <c r="N142" s="163">
        <f>RANK(N129,N47:N133,0)</f>
        <v>82</v>
      </c>
    </row>
    <row r="143" spans="1:15" x14ac:dyDescent="0.2">
      <c r="A143" s="148" t="s">
        <v>612</v>
      </c>
      <c r="B143" s="5">
        <f>COUNT(B5:B133)</f>
        <v>124</v>
      </c>
      <c r="C143" s="5">
        <f>COUNT(C5:C133)</f>
        <v>124</v>
      </c>
      <c r="D143" s="5">
        <f t="shared" ref="D143:N143" si="17">COUNT(D5:D133)</f>
        <v>124</v>
      </c>
      <c r="E143" s="5">
        <f t="shared" si="17"/>
        <v>124</v>
      </c>
      <c r="F143" s="5">
        <f t="shared" si="17"/>
        <v>123</v>
      </c>
      <c r="G143" s="5">
        <f t="shared" si="17"/>
        <v>123</v>
      </c>
      <c r="H143" s="5">
        <f t="shared" si="17"/>
        <v>125</v>
      </c>
      <c r="I143" s="5">
        <f t="shared" si="17"/>
        <v>124</v>
      </c>
      <c r="J143" s="5">
        <f t="shared" si="17"/>
        <v>125</v>
      </c>
      <c r="K143" s="5">
        <f t="shared" si="17"/>
        <v>125</v>
      </c>
      <c r="L143" s="5">
        <f t="shared" si="17"/>
        <v>125</v>
      </c>
      <c r="M143" s="5">
        <f t="shared" si="17"/>
        <v>125</v>
      </c>
      <c r="N143" s="163">
        <f t="shared" si="17"/>
        <v>122</v>
      </c>
    </row>
    <row r="144" spans="1:15" x14ac:dyDescent="0.2">
      <c r="A144" s="148" t="s">
        <v>614</v>
      </c>
      <c r="B144" s="3">
        <f>B129</f>
        <v>6</v>
      </c>
      <c r="C144" s="3">
        <f>B144+C129</f>
        <v>6</v>
      </c>
      <c r="D144" s="3">
        <f t="shared" ref="D144:M144" si="18">C144+D129</f>
        <v>14</v>
      </c>
      <c r="E144" s="3">
        <f t="shared" si="18"/>
        <v>19</v>
      </c>
      <c r="F144" s="3">
        <f t="shared" si="18"/>
        <v>203</v>
      </c>
      <c r="G144" s="3">
        <f t="shared" si="18"/>
        <v>352</v>
      </c>
      <c r="H144" s="3">
        <f t="shared" si="18"/>
        <v>651</v>
      </c>
      <c r="I144" s="3">
        <f t="shared" si="18"/>
        <v>811</v>
      </c>
      <c r="J144" s="3">
        <f t="shared" si="18"/>
        <v>964</v>
      </c>
      <c r="K144" s="3">
        <f t="shared" si="18"/>
        <v>1187</v>
      </c>
      <c r="L144" s="3">
        <f t="shared" si="18"/>
        <v>1349</v>
      </c>
      <c r="M144" s="3">
        <f t="shared" si="18"/>
        <v>1369</v>
      </c>
    </row>
    <row r="145" spans="1:13" x14ac:dyDescent="0.2">
      <c r="A145" s="148" t="s">
        <v>613</v>
      </c>
      <c r="B145" s="3">
        <f>B134</f>
        <v>28.38520967741934</v>
      </c>
      <c r="C145" s="3">
        <f>B145+C134</f>
        <v>39.51335483870966</v>
      </c>
      <c r="D145" s="3">
        <f t="shared" ref="D145:M145" si="19">C145+D134</f>
        <v>54.790919354838685</v>
      </c>
      <c r="E145" s="3">
        <f t="shared" si="19"/>
        <v>137.37249999999995</v>
      </c>
      <c r="F145" s="3">
        <f t="shared" si="19"/>
        <v>399.6564024390243</v>
      </c>
      <c r="G145" s="3">
        <f t="shared" si="19"/>
        <v>693.05623983739815</v>
      </c>
      <c r="H145" s="3">
        <f t="shared" si="19"/>
        <v>980.87033583739822</v>
      </c>
      <c r="I145" s="3">
        <f t="shared" si="19"/>
        <v>1273.6661745470756</v>
      </c>
      <c r="J145" s="3">
        <f t="shared" si="19"/>
        <v>1558.6957425470755</v>
      </c>
      <c r="K145" s="3">
        <f t="shared" si="19"/>
        <v>1900.4154065470755</v>
      </c>
      <c r="L145" s="3">
        <f t="shared" si="19"/>
        <v>2229.5145425470755</v>
      </c>
      <c r="M145" s="3">
        <f t="shared" si="19"/>
        <v>2366.4882385470755</v>
      </c>
    </row>
  </sheetData>
  <customSheetViews>
    <customSheetView guid="{5162BB63-DB3B-11D3-AA0A-00104B61DA78}" showRuler="0">
      <pane xSplit="1" ySplit="4" topLeftCell="B95" activePane="bottomRight" state="frozen"/>
      <selection pane="bottomRight" activeCell="K111" sqref="K111"/>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79">
    <cfRule type="cellIs" dxfId="2767" priority="136" stopIfTrue="1" operator="equal">
      <formula>$B$135</formula>
    </cfRule>
  </conditionalFormatting>
  <conditionalFormatting sqref="N5">
    <cfRule type="cellIs" dxfId="2766" priority="148" stopIfTrue="1" operator="equal">
      <formula>$N$135</formula>
    </cfRule>
    <cfRule type="cellIs" dxfId="2765" priority="149" stopIfTrue="1" operator="equal">
      <formula>$N$136</formula>
    </cfRule>
  </conditionalFormatting>
  <conditionalFormatting sqref="C80:C85 C133">
    <cfRule type="top10" dxfId="2764" priority="114" bottom="1" rank="1"/>
    <cfRule type="top10" dxfId="2763" priority="115" rank="1"/>
  </conditionalFormatting>
  <conditionalFormatting sqref="D80:D85 D133">
    <cfRule type="top10" dxfId="2762" priority="112" bottom="1" rank="1"/>
    <cfRule type="top10" dxfId="2761" priority="113" rank="1"/>
  </conditionalFormatting>
  <conditionalFormatting sqref="E80:E88 E133">
    <cfRule type="top10" dxfId="2760" priority="110" bottom="1" rank="1"/>
    <cfRule type="top10" dxfId="2759" priority="111" rank="1"/>
  </conditionalFormatting>
  <conditionalFormatting sqref="F80:F85 F133">
    <cfRule type="top10" dxfId="2758" priority="108" bottom="1" rank="1"/>
    <cfRule type="top10" dxfId="2757" priority="109" rank="1"/>
  </conditionalFormatting>
  <conditionalFormatting sqref="G80:G124 G126:G127 G129:G133">
    <cfRule type="top10" dxfId="2756" priority="106" bottom="1" rank="1"/>
    <cfRule type="top10" dxfId="2755" priority="107" rank="1"/>
  </conditionalFormatting>
  <conditionalFormatting sqref="H80:H124 H126:H127 H129:H133">
    <cfRule type="top10" dxfId="2754" priority="104" bottom="1" rank="1"/>
    <cfRule type="top10" dxfId="2753" priority="105" rank="1"/>
  </conditionalFormatting>
  <conditionalFormatting sqref="I80:I84 I133">
    <cfRule type="top10" dxfId="2752" priority="102" bottom="1" rank="1"/>
    <cfRule type="top10" dxfId="2751" priority="103" rank="1"/>
  </conditionalFormatting>
  <conditionalFormatting sqref="J80:J124 J126:J127 J129:J133">
    <cfRule type="top10" dxfId="2750" priority="100" bottom="1" rank="1"/>
    <cfRule type="top10" dxfId="2749" priority="101" rank="1"/>
  </conditionalFormatting>
  <conditionalFormatting sqref="K80:K124 K126:K127 K129:K133">
    <cfRule type="top10" dxfId="2748" priority="98" bottom="1" rank="1"/>
    <cfRule type="top10" dxfId="2747" priority="99" rank="1"/>
  </conditionalFormatting>
  <conditionalFormatting sqref="L80:L124 L126:L127 L129:L133">
    <cfRule type="top10" dxfId="2746" priority="96" bottom="1" rank="1"/>
    <cfRule type="top10" dxfId="2745" priority="97" rank="1"/>
  </conditionalFormatting>
  <conditionalFormatting sqref="M80:M84 M133">
    <cfRule type="top10" dxfId="2744" priority="94" bottom="1" rank="1"/>
    <cfRule type="top10" dxfId="2743" priority="95" rank="1"/>
  </conditionalFormatting>
  <conditionalFormatting sqref="G94:G124 G126:G127 G129:G132">
    <cfRule type="top10" dxfId="2742" priority="52" bottom="1" rank="1"/>
    <cfRule type="top10" dxfId="2741" priority="53" rank="1"/>
  </conditionalFormatting>
  <conditionalFormatting sqref="H97:H124 H126:H127 H129:H132">
    <cfRule type="top10" dxfId="2740" priority="50" bottom="1" rank="1"/>
    <cfRule type="top10" dxfId="2739" priority="51" rank="1"/>
  </conditionalFormatting>
  <conditionalFormatting sqref="J105:J124 J126:J127 J129:J132">
    <cfRule type="top10" dxfId="2738" priority="46" bottom="1" rank="1"/>
    <cfRule type="top10" dxfId="2737" priority="47" rank="1"/>
  </conditionalFormatting>
  <conditionalFormatting sqref="K106:K124 K126:K127 K129:K132">
    <cfRule type="top10" dxfId="2736" priority="44" bottom="1" rank="1"/>
    <cfRule type="top10" dxfId="2735" priority="45" rank="1"/>
  </conditionalFormatting>
  <conditionalFormatting sqref="L86:L124 L126:L127 L129:L132">
    <cfRule type="top10" dxfId="2734" priority="24" bottom="1" rank="1"/>
    <cfRule type="top10" dxfId="2733" priority="25" rank="1"/>
  </conditionalFormatting>
  <conditionalFormatting sqref="I85:I124 I126:I127 I129:I132">
    <cfRule type="top10" dxfId="2732" priority="22" bottom="1" rank="1"/>
    <cfRule type="top10" dxfId="2731" priority="23" rank="1"/>
  </conditionalFormatting>
  <conditionalFormatting sqref="M85:M124 M126:M127 M129:M132">
    <cfRule type="top10" dxfId="2730" priority="20" bottom="1" rank="1"/>
    <cfRule type="top10" dxfId="2729" priority="21" rank="1"/>
  </conditionalFormatting>
  <conditionalFormatting sqref="N77:N100 N133">
    <cfRule type="top10" dxfId="2728" priority="7" bottom="1" rank="1"/>
    <cfRule type="top10" dxfId="2727" priority="8" rank="1"/>
  </conditionalFormatting>
  <conditionalFormatting sqref="B5:B127 B129:B132 B128:M128">
    <cfRule type="top10" dxfId="2726" priority="116" bottom="1" rank="1"/>
    <cfRule type="top10" dxfId="2725" priority="117" rank="1"/>
  </conditionalFormatting>
  <conditionalFormatting sqref="C6:C127 C129:C132">
    <cfRule type="top10" dxfId="2724" priority="30" bottom="1" rank="1"/>
    <cfRule type="top10" dxfId="2723" priority="31" rank="1"/>
  </conditionalFormatting>
  <conditionalFormatting sqref="D6:D127 D129:D132">
    <cfRule type="top10" dxfId="2722" priority="32" bottom="1" rank="1"/>
    <cfRule type="top10" dxfId="2721" priority="33" rank="1"/>
  </conditionalFormatting>
  <conditionalFormatting sqref="E6:E127 E129:E132">
    <cfRule type="top10" dxfId="2720" priority="56" bottom="1" rank="1"/>
    <cfRule type="top10" dxfId="2719" priority="57" rank="1"/>
  </conditionalFormatting>
  <conditionalFormatting sqref="F6:F127 F129:F132">
    <cfRule type="top10" dxfId="2718" priority="34" bottom="1" rank="1"/>
    <cfRule type="top10" dxfId="2717" priority="35" rank="1"/>
  </conditionalFormatting>
  <conditionalFormatting sqref="C5:M127 C129:M133">
    <cfRule type="top10" dxfId="2716" priority="3" bottom="1" rank="1"/>
    <cfRule type="top10" dxfId="2715" priority="4" rank="1"/>
  </conditionalFormatting>
  <conditionalFormatting sqref="N6:N133">
    <cfRule type="top10" dxfId="2714" priority="14" bottom="1" rank="1"/>
    <cfRule type="top10" dxfId="2713" priority="15"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3"/>
  <dimension ref="A1:AJ33"/>
  <sheetViews>
    <sheetView zoomScale="75" zoomScaleNormal="75" workbookViewId="0">
      <selection activeCell="A8" sqref="A8:A16"/>
    </sheetView>
  </sheetViews>
  <sheetFormatPr defaultRowHeight="12.75" x14ac:dyDescent="0.2"/>
  <cols>
    <col min="1" max="1" width="5.85546875" style="5" bestFit="1" customWidth="1"/>
    <col min="2" max="13" width="7.7109375" style="1" customWidth="1"/>
    <col min="14" max="14" width="8.7109375" style="1" bestFit="1" customWidth="1"/>
    <col min="16" max="36" width="9.140625" style="10"/>
  </cols>
  <sheetData>
    <row r="1" spans="1:27" ht="16.5" thickBot="1" x14ac:dyDescent="0.3">
      <c r="A1" s="248" t="s">
        <v>75</v>
      </c>
      <c r="B1" s="249"/>
      <c r="C1" s="249"/>
      <c r="D1" s="249"/>
      <c r="E1" s="250"/>
      <c r="F1" s="250"/>
      <c r="G1" s="250"/>
      <c r="H1" s="250"/>
      <c r="I1" s="250"/>
      <c r="J1" s="250"/>
      <c r="K1" s="250"/>
      <c r="L1" s="250"/>
      <c r="M1" s="250"/>
      <c r="N1" s="251"/>
    </row>
    <row r="2" spans="1:27" ht="13.5" thickBot="1" x14ac:dyDescent="0.25">
      <c r="A2" s="62" t="s">
        <v>164</v>
      </c>
      <c r="B2" s="40" t="s">
        <v>175</v>
      </c>
      <c r="C2" s="37" t="s">
        <v>510</v>
      </c>
      <c r="D2" s="38"/>
      <c r="E2" s="58"/>
      <c r="F2" s="68"/>
      <c r="G2" s="247" t="s">
        <v>80</v>
      </c>
      <c r="H2" s="247"/>
      <c r="I2" s="69"/>
      <c r="J2" s="71"/>
      <c r="K2" s="71"/>
      <c r="L2" s="71"/>
      <c r="M2" s="71"/>
      <c r="N2" s="72"/>
    </row>
    <row r="3" spans="1:27" ht="13.5" thickBot="1" x14ac:dyDescent="0.25">
      <c r="A3" s="19"/>
      <c r="B3" s="41" t="s">
        <v>176</v>
      </c>
      <c r="C3" s="36" t="s">
        <v>511</v>
      </c>
      <c r="D3" s="39"/>
      <c r="E3" s="41" t="s">
        <v>78</v>
      </c>
      <c r="F3" s="65" t="s">
        <v>60</v>
      </c>
      <c r="G3" s="17"/>
      <c r="H3" s="66" t="s">
        <v>81</v>
      </c>
      <c r="I3" s="67" t="s">
        <v>60</v>
      </c>
      <c r="J3" s="20"/>
      <c r="K3" s="20"/>
      <c r="L3" s="20"/>
      <c r="M3" s="20"/>
      <c r="N3" s="21"/>
    </row>
    <row r="4" spans="1:27" ht="13.5" thickBot="1" x14ac:dyDescent="0.25">
      <c r="A4" s="31" t="s">
        <v>1</v>
      </c>
      <c r="B4" s="49" t="s">
        <v>2</v>
      </c>
      <c r="C4" s="43" t="s">
        <v>3</v>
      </c>
      <c r="D4" s="49" t="s">
        <v>4</v>
      </c>
      <c r="E4" s="43" t="s">
        <v>5</v>
      </c>
      <c r="F4" s="49" t="s">
        <v>6</v>
      </c>
      <c r="G4" s="43" t="s">
        <v>7</v>
      </c>
      <c r="H4" s="49" t="s">
        <v>8</v>
      </c>
      <c r="I4" s="43" t="s">
        <v>9</v>
      </c>
      <c r="J4" s="49" t="s">
        <v>10</v>
      </c>
      <c r="K4" s="43" t="s">
        <v>11</v>
      </c>
      <c r="L4" s="49" t="s">
        <v>12</v>
      </c>
      <c r="M4" s="45" t="s">
        <v>13</v>
      </c>
      <c r="N4" s="140" t="s">
        <v>582</v>
      </c>
      <c r="P4" s="56"/>
      <c r="Q4" s="56"/>
      <c r="R4" s="56"/>
      <c r="S4" s="56"/>
      <c r="T4" s="56"/>
      <c r="U4" s="56"/>
      <c r="V4" s="56"/>
      <c r="W4" s="56"/>
      <c r="X4" s="56"/>
      <c r="Y4" s="56"/>
      <c r="Z4" s="56"/>
      <c r="AA4" s="56"/>
    </row>
    <row r="5" spans="1:27" x14ac:dyDescent="0.2">
      <c r="A5" s="32">
        <v>2004</v>
      </c>
      <c r="B5" s="98" t="s">
        <v>60</v>
      </c>
      <c r="C5" s="98" t="s">
        <v>60</v>
      </c>
      <c r="D5" s="98" t="s">
        <v>60</v>
      </c>
      <c r="E5" s="98" t="s">
        <v>60</v>
      </c>
      <c r="F5" s="98">
        <v>307.34000000000003</v>
      </c>
      <c r="G5" s="98">
        <v>261.62</v>
      </c>
      <c r="H5" s="98">
        <v>370.84000000000003</v>
      </c>
      <c r="I5" s="98" t="s">
        <v>60</v>
      </c>
      <c r="J5" s="98" t="s">
        <v>60</v>
      </c>
      <c r="K5" s="98" t="s">
        <v>60</v>
      </c>
      <c r="L5" s="98">
        <v>226.06</v>
      </c>
      <c r="M5" s="98">
        <v>88.90000000000002</v>
      </c>
      <c r="N5" s="34" t="str">
        <f t="shared" ref="N5:N15" si="0">IF(COUNT(B5:M5)=12,SUM(B5:M5),"")</f>
        <v/>
      </c>
    </row>
    <row r="6" spans="1:27" x14ac:dyDescent="0.2">
      <c r="A6" s="32">
        <v>2005</v>
      </c>
      <c r="B6" s="98">
        <v>121.92000000000003</v>
      </c>
      <c r="C6" s="98">
        <v>45.72</v>
      </c>
      <c r="D6" s="98">
        <v>66.039999999999992</v>
      </c>
      <c r="E6" s="98">
        <v>170.18</v>
      </c>
      <c r="F6" s="98">
        <v>157.48000000000005</v>
      </c>
      <c r="G6" s="98">
        <v>137.16000000000003</v>
      </c>
      <c r="H6" s="98">
        <v>93.98</v>
      </c>
      <c r="I6" s="98">
        <v>111.76</v>
      </c>
      <c r="J6" s="98">
        <v>226.05999999999997</v>
      </c>
      <c r="K6" s="98">
        <v>261.62</v>
      </c>
      <c r="L6" s="98">
        <v>233.67999999999998</v>
      </c>
      <c r="M6" s="98">
        <v>116.84000000000002</v>
      </c>
      <c r="N6" s="34">
        <f t="shared" si="0"/>
        <v>1742.44</v>
      </c>
    </row>
    <row r="7" spans="1:27" x14ac:dyDescent="0.2">
      <c r="A7" s="32">
        <v>2006</v>
      </c>
      <c r="B7" s="98">
        <v>63.499999999999993</v>
      </c>
      <c r="C7" s="98">
        <v>73.66</v>
      </c>
      <c r="D7" s="98"/>
      <c r="E7" s="98">
        <v>261.62000000000006</v>
      </c>
      <c r="F7" s="98">
        <v>165.10000000000005</v>
      </c>
      <c r="G7" s="98">
        <v>50.8</v>
      </c>
      <c r="H7" s="98" t="s">
        <v>60</v>
      </c>
      <c r="I7" s="98" t="s">
        <v>60</v>
      </c>
      <c r="J7" s="98" t="s">
        <v>60</v>
      </c>
      <c r="K7" s="98" t="s">
        <v>60</v>
      </c>
      <c r="L7" s="98" t="s">
        <v>60</v>
      </c>
      <c r="M7" s="98" t="s">
        <v>60</v>
      </c>
      <c r="N7" s="34" t="str">
        <f t="shared" si="0"/>
        <v/>
      </c>
    </row>
    <row r="8" spans="1:27" x14ac:dyDescent="0.2">
      <c r="A8" s="32">
        <v>2007</v>
      </c>
      <c r="B8" s="98" t="s">
        <v>60</v>
      </c>
      <c r="C8" s="98" t="s">
        <v>60</v>
      </c>
      <c r="D8" s="98" t="s">
        <v>60</v>
      </c>
      <c r="E8" s="98">
        <v>233</v>
      </c>
      <c r="F8" s="98">
        <v>283</v>
      </c>
      <c r="G8" s="98">
        <v>364</v>
      </c>
      <c r="H8" s="98">
        <v>295</v>
      </c>
      <c r="I8" s="98">
        <v>266</v>
      </c>
      <c r="J8" s="98">
        <v>370</v>
      </c>
      <c r="K8" s="98">
        <v>481</v>
      </c>
      <c r="L8" s="98">
        <v>396</v>
      </c>
      <c r="M8" s="98">
        <v>257</v>
      </c>
      <c r="N8" s="34" t="str">
        <f t="shared" si="0"/>
        <v/>
      </c>
    </row>
    <row r="9" spans="1:27" x14ac:dyDescent="0.2">
      <c r="A9" s="32">
        <v>2008</v>
      </c>
      <c r="B9" s="98">
        <v>56</v>
      </c>
      <c r="C9" s="98">
        <v>36</v>
      </c>
      <c r="D9" s="98">
        <v>16</v>
      </c>
      <c r="E9" s="98">
        <v>37</v>
      </c>
      <c r="F9" s="98"/>
      <c r="G9" s="98">
        <v>280</v>
      </c>
      <c r="H9" s="98">
        <v>252</v>
      </c>
      <c r="I9" s="98">
        <v>200</v>
      </c>
      <c r="J9" s="98">
        <v>149</v>
      </c>
      <c r="K9" s="98">
        <v>175</v>
      </c>
      <c r="L9" s="98">
        <v>520</v>
      </c>
      <c r="M9" s="98">
        <v>116</v>
      </c>
      <c r="N9" s="34" t="str">
        <f t="shared" si="0"/>
        <v/>
      </c>
    </row>
    <row r="10" spans="1:27" x14ac:dyDescent="0.2">
      <c r="A10" s="32">
        <v>2009</v>
      </c>
      <c r="B10" s="98">
        <v>32</v>
      </c>
      <c r="C10" s="98">
        <v>9</v>
      </c>
      <c r="D10" s="98">
        <v>0</v>
      </c>
      <c r="E10" s="98">
        <v>22</v>
      </c>
      <c r="F10" s="98">
        <v>195</v>
      </c>
      <c r="G10" s="98">
        <v>142</v>
      </c>
      <c r="H10" s="98">
        <v>76</v>
      </c>
      <c r="I10" s="98">
        <v>127</v>
      </c>
      <c r="J10" s="98">
        <v>149</v>
      </c>
      <c r="K10" s="98">
        <v>416</v>
      </c>
      <c r="L10" s="98" t="s">
        <v>60</v>
      </c>
      <c r="M10" s="98">
        <v>31</v>
      </c>
      <c r="N10" s="34" t="str">
        <f t="shared" si="0"/>
        <v/>
      </c>
    </row>
    <row r="11" spans="1:27" x14ac:dyDescent="0.2">
      <c r="A11" s="32">
        <v>2010</v>
      </c>
      <c r="B11" s="98">
        <v>19</v>
      </c>
      <c r="C11" s="98">
        <v>48</v>
      </c>
      <c r="D11" s="98">
        <v>58</v>
      </c>
      <c r="E11" s="98">
        <v>101</v>
      </c>
      <c r="F11" s="98">
        <v>147</v>
      </c>
      <c r="G11" s="98">
        <v>363</v>
      </c>
      <c r="H11" s="98">
        <v>358</v>
      </c>
      <c r="I11" s="98">
        <v>378</v>
      </c>
      <c r="J11" s="98">
        <v>365</v>
      </c>
      <c r="K11" s="98">
        <v>214</v>
      </c>
      <c r="L11" s="98" t="s">
        <v>60</v>
      </c>
      <c r="M11" s="98" t="s">
        <v>60</v>
      </c>
      <c r="N11" s="34" t="str">
        <f t="shared" si="0"/>
        <v/>
      </c>
    </row>
    <row r="12" spans="1:27" x14ac:dyDescent="0.2">
      <c r="A12" s="32">
        <v>2011</v>
      </c>
      <c r="B12" s="98" t="s">
        <v>60</v>
      </c>
      <c r="C12" s="98" t="s">
        <v>60</v>
      </c>
      <c r="D12" s="98" t="s">
        <v>60</v>
      </c>
      <c r="E12" s="98" t="s">
        <v>60</v>
      </c>
      <c r="F12" s="98" t="s">
        <v>60</v>
      </c>
      <c r="G12" s="98" t="s">
        <v>60</v>
      </c>
      <c r="H12" s="98" t="s">
        <v>60</v>
      </c>
      <c r="I12" s="98" t="s">
        <v>60</v>
      </c>
      <c r="J12" s="98" t="s">
        <v>60</v>
      </c>
      <c r="K12" s="98" t="s">
        <v>60</v>
      </c>
      <c r="L12" s="98" t="s">
        <v>60</v>
      </c>
      <c r="M12" s="98" t="s">
        <v>60</v>
      </c>
      <c r="N12" s="34" t="str">
        <f t="shared" si="0"/>
        <v/>
      </c>
    </row>
    <row r="13" spans="1:27" x14ac:dyDescent="0.2">
      <c r="A13" s="32">
        <v>2012</v>
      </c>
      <c r="B13" s="98" t="s">
        <v>60</v>
      </c>
      <c r="C13" s="98" t="s">
        <v>60</v>
      </c>
      <c r="D13" s="98" t="s">
        <v>60</v>
      </c>
      <c r="E13" s="98" t="s">
        <v>60</v>
      </c>
      <c r="F13" s="98" t="s">
        <v>60</v>
      </c>
      <c r="G13" s="98" t="s">
        <v>60</v>
      </c>
      <c r="H13" s="98" t="s">
        <v>60</v>
      </c>
      <c r="I13" s="98" t="s">
        <v>60</v>
      </c>
      <c r="J13" s="98" t="s">
        <v>60</v>
      </c>
      <c r="K13" s="98" t="s">
        <v>60</v>
      </c>
      <c r="L13" s="98" t="s">
        <v>60</v>
      </c>
      <c r="M13" s="98" t="s">
        <v>60</v>
      </c>
      <c r="N13" s="34" t="str">
        <f t="shared" si="0"/>
        <v/>
      </c>
    </row>
    <row r="14" spans="1:27" x14ac:dyDescent="0.2">
      <c r="A14" s="32">
        <v>2013</v>
      </c>
      <c r="B14" s="98" t="s">
        <v>60</v>
      </c>
      <c r="C14" s="98" t="s">
        <v>60</v>
      </c>
      <c r="D14" s="98" t="s">
        <v>60</v>
      </c>
      <c r="E14" s="98" t="s">
        <v>60</v>
      </c>
      <c r="F14" s="98" t="s">
        <v>60</v>
      </c>
      <c r="G14" s="98" t="s">
        <v>60</v>
      </c>
      <c r="H14" s="98" t="s">
        <v>60</v>
      </c>
      <c r="I14" s="98" t="s">
        <v>60</v>
      </c>
      <c r="J14" s="98" t="s">
        <v>60</v>
      </c>
      <c r="K14" s="98" t="s">
        <v>60</v>
      </c>
      <c r="L14" s="98" t="s">
        <v>60</v>
      </c>
      <c r="M14" s="98" t="s">
        <v>60</v>
      </c>
      <c r="N14" s="34" t="str">
        <f t="shared" si="0"/>
        <v/>
      </c>
    </row>
    <row r="15" spans="1:27" x14ac:dyDescent="0.2">
      <c r="A15" s="32">
        <v>2014</v>
      </c>
      <c r="B15" s="98" t="s">
        <v>60</v>
      </c>
      <c r="C15" s="98" t="s">
        <v>60</v>
      </c>
      <c r="D15" s="98" t="s">
        <v>60</v>
      </c>
      <c r="E15" s="98" t="s">
        <v>60</v>
      </c>
      <c r="F15" s="98" t="s">
        <v>60</v>
      </c>
      <c r="G15" s="98" t="s">
        <v>60</v>
      </c>
      <c r="H15" s="98" t="s">
        <v>60</v>
      </c>
      <c r="I15" s="98" t="s">
        <v>60</v>
      </c>
      <c r="J15" s="98" t="s">
        <v>60</v>
      </c>
      <c r="K15" s="98" t="s">
        <v>60</v>
      </c>
      <c r="L15" s="98" t="s">
        <v>60</v>
      </c>
      <c r="M15" s="98" t="s">
        <v>60</v>
      </c>
      <c r="N15" s="34" t="str">
        <f t="shared" si="0"/>
        <v/>
      </c>
    </row>
    <row r="16" spans="1:27" x14ac:dyDescent="0.2">
      <c r="A16" s="32">
        <v>2015</v>
      </c>
      <c r="B16" s="98" t="s">
        <v>60</v>
      </c>
      <c r="C16" s="98" t="s">
        <v>60</v>
      </c>
      <c r="D16" s="98" t="s">
        <v>60</v>
      </c>
      <c r="E16" s="98" t="s">
        <v>60</v>
      </c>
      <c r="F16" s="98" t="s">
        <v>60</v>
      </c>
      <c r="G16" s="98" t="s">
        <v>60</v>
      </c>
      <c r="H16" s="98" t="s">
        <v>60</v>
      </c>
      <c r="I16" s="98" t="s">
        <v>60</v>
      </c>
      <c r="J16" s="98" t="s">
        <v>60</v>
      </c>
      <c r="K16" s="98" t="s">
        <v>60</v>
      </c>
      <c r="L16" s="98" t="s">
        <v>60</v>
      </c>
      <c r="M16" s="98" t="s">
        <v>60</v>
      </c>
      <c r="N16" s="34"/>
    </row>
    <row r="17" spans="1:15" ht="13.5" thickBot="1" x14ac:dyDescent="0.25">
      <c r="A17" s="50"/>
      <c r="B17" s="98"/>
      <c r="C17" s="98"/>
      <c r="D17" s="98"/>
      <c r="E17" s="98"/>
      <c r="F17" s="98"/>
      <c r="G17" s="98"/>
      <c r="H17" s="98"/>
      <c r="I17" s="98"/>
      <c r="J17" s="98"/>
      <c r="K17" s="98"/>
      <c r="L17" s="98"/>
      <c r="M17" s="98"/>
      <c r="N17" s="51"/>
      <c r="O17" s="7"/>
    </row>
    <row r="18" spans="1:15" x14ac:dyDescent="0.2">
      <c r="A18" s="52" t="s">
        <v>48</v>
      </c>
      <c r="B18" s="104">
        <f t="shared" ref="B18:N18" si="1">AVERAGE(B5:B17)</f>
        <v>58.484000000000002</v>
      </c>
      <c r="C18" s="105">
        <f t="shared" si="1"/>
        <v>42.475999999999999</v>
      </c>
      <c r="D18" s="104">
        <f t="shared" si="1"/>
        <v>35.01</v>
      </c>
      <c r="E18" s="105">
        <f t="shared" si="1"/>
        <v>137.46666666666667</v>
      </c>
      <c r="F18" s="104">
        <f t="shared" si="1"/>
        <v>209.15333333333334</v>
      </c>
      <c r="G18" s="105">
        <f t="shared" si="1"/>
        <v>228.36857142857141</v>
      </c>
      <c r="H18" s="104">
        <f t="shared" si="1"/>
        <v>240.97000000000003</v>
      </c>
      <c r="I18" s="105">
        <f t="shared" si="1"/>
        <v>216.55199999999999</v>
      </c>
      <c r="J18" s="104">
        <f t="shared" si="1"/>
        <v>251.81199999999998</v>
      </c>
      <c r="K18" s="105">
        <f t="shared" si="1"/>
        <v>309.524</v>
      </c>
      <c r="L18" s="104">
        <f t="shared" si="1"/>
        <v>343.935</v>
      </c>
      <c r="M18" s="109">
        <f t="shared" si="1"/>
        <v>121.94800000000001</v>
      </c>
      <c r="N18" s="107">
        <f t="shared" si="1"/>
        <v>1742.44</v>
      </c>
    </row>
    <row r="19" spans="1:15" x14ac:dyDescent="0.2">
      <c r="A19" s="29" t="s">
        <v>49</v>
      </c>
      <c r="B19" s="15">
        <f t="shared" ref="B19:N19" si="2">MAX(B5:B17)</f>
        <v>121.92000000000003</v>
      </c>
      <c r="C19" s="42">
        <f t="shared" si="2"/>
        <v>73.66</v>
      </c>
      <c r="D19" s="15">
        <f t="shared" si="2"/>
        <v>66.039999999999992</v>
      </c>
      <c r="E19" s="42">
        <f t="shared" si="2"/>
        <v>261.62000000000006</v>
      </c>
      <c r="F19" s="15">
        <f t="shared" si="2"/>
        <v>307.34000000000003</v>
      </c>
      <c r="G19" s="42">
        <f t="shared" si="2"/>
        <v>364</v>
      </c>
      <c r="H19" s="15">
        <f t="shared" si="2"/>
        <v>370.84000000000003</v>
      </c>
      <c r="I19" s="42">
        <f t="shared" si="2"/>
        <v>378</v>
      </c>
      <c r="J19" s="15">
        <f t="shared" si="2"/>
        <v>370</v>
      </c>
      <c r="K19" s="42">
        <f t="shared" si="2"/>
        <v>481</v>
      </c>
      <c r="L19" s="15">
        <f t="shared" si="2"/>
        <v>520</v>
      </c>
      <c r="M19" s="44">
        <f t="shared" si="2"/>
        <v>257</v>
      </c>
      <c r="N19" s="34">
        <f t="shared" si="2"/>
        <v>1742.44</v>
      </c>
    </row>
    <row r="20" spans="1:15" ht="13.5" thickBot="1" x14ac:dyDescent="0.25">
      <c r="A20" s="30" t="s">
        <v>43</v>
      </c>
      <c r="B20" s="22">
        <f t="shared" ref="B20:N20" si="3">MIN(B5:B17)</f>
        <v>19</v>
      </c>
      <c r="C20" s="47">
        <f t="shared" si="3"/>
        <v>9</v>
      </c>
      <c r="D20" s="22">
        <f t="shared" si="3"/>
        <v>0</v>
      </c>
      <c r="E20" s="47">
        <f t="shared" si="3"/>
        <v>22</v>
      </c>
      <c r="F20" s="22">
        <f t="shared" si="3"/>
        <v>147</v>
      </c>
      <c r="G20" s="47">
        <f t="shared" si="3"/>
        <v>50.8</v>
      </c>
      <c r="H20" s="22">
        <f t="shared" si="3"/>
        <v>76</v>
      </c>
      <c r="I20" s="47">
        <f t="shared" si="3"/>
        <v>111.76</v>
      </c>
      <c r="J20" s="22">
        <f t="shared" si="3"/>
        <v>149</v>
      </c>
      <c r="K20" s="47">
        <f t="shared" si="3"/>
        <v>175</v>
      </c>
      <c r="L20" s="22">
        <f t="shared" si="3"/>
        <v>226.06</v>
      </c>
      <c r="M20" s="48">
        <f t="shared" si="3"/>
        <v>31</v>
      </c>
      <c r="N20" s="51">
        <f t="shared" si="3"/>
        <v>1742.44</v>
      </c>
    </row>
    <row r="21" spans="1:15" x14ac:dyDescent="0.2">
      <c r="B21" s="8"/>
      <c r="C21" s="8"/>
      <c r="D21" s="8"/>
      <c r="E21" s="8"/>
      <c r="F21" s="8"/>
      <c r="G21" s="8"/>
      <c r="H21" s="8"/>
      <c r="I21" s="8"/>
      <c r="J21" s="8"/>
      <c r="K21" s="8"/>
      <c r="L21" s="8"/>
      <c r="M21" s="8"/>
    </row>
    <row r="22" spans="1:15" x14ac:dyDescent="0.2">
      <c r="B22" s="8"/>
      <c r="C22" s="8"/>
      <c r="D22" s="8"/>
      <c r="E22" s="8"/>
      <c r="F22" s="8"/>
      <c r="G22" s="8"/>
      <c r="H22" s="8"/>
      <c r="I22" s="8"/>
      <c r="J22" s="8"/>
      <c r="K22" s="8"/>
      <c r="L22" s="8"/>
      <c r="M22" s="8"/>
    </row>
    <row r="23" spans="1:15" x14ac:dyDescent="0.2">
      <c r="B23" s="8"/>
      <c r="C23" s="8"/>
      <c r="D23" s="8"/>
      <c r="E23" s="8"/>
      <c r="F23" s="8"/>
      <c r="G23" s="8"/>
      <c r="H23" s="8"/>
      <c r="I23" s="8"/>
      <c r="J23" s="8"/>
      <c r="K23" s="8"/>
      <c r="L23" s="8"/>
      <c r="M23" s="8"/>
    </row>
    <row r="24" spans="1:15" x14ac:dyDescent="0.2">
      <c r="B24" s="8"/>
      <c r="C24" s="8"/>
      <c r="D24" s="8"/>
      <c r="E24" s="8"/>
      <c r="F24" s="8"/>
      <c r="G24" s="8"/>
      <c r="H24" s="8"/>
      <c r="I24" s="8"/>
      <c r="J24" s="8"/>
      <c r="K24" s="8"/>
      <c r="L24" s="8"/>
      <c r="M24" s="8"/>
    </row>
    <row r="25" spans="1:15" x14ac:dyDescent="0.2">
      <c r="B25" s="8"/>
      <c r="C25" s="8"/>
      <c r="D25" s="8"/>
      <c r="E25" s="8"/>
      <c r="F25" s="8"/>
      <c r="G25" s="8"/>
      <c r="H25" s="8"/>
      <c r="I25" s="8"/>
      <c r="J25" s="8"/>
      <c r="K25" s="8"/>
      <c r="L25" s="8"/>
      <c r="M25" s="8"/>
    </row>
    <row r="26" spans="1:15" x14ac:dyDescent="0.2">
      <c r="B26" s="8"/>
      <c r="C26" s="8"/>
      <c r="D26" s="8"/>
      <c r="E26" s="8"/>
      <c r="F26" s="8"/>
      <c r="G26" s="8"/>
      <c r="H26" s="8"/>
      <c r="I26" s="8"/>
      <c r="J26" s="8"/>
      <c r="K26" s="8"/>
      <c r="L26" s="8"/>
      <c r="M26" s="8"/>
    </row>
    <row r="27" spans="1:15" x14ac:dyDescent="0.2">
      <c r="B27" s="8"/>
      <c r="C27" s="8"/>
      <c r="D27" s="8"/>
      <c r="E27" s="8"/>
      <c r="F27" s="8"/>
      <c r="G27" s="8"/>
      <c r="H27" s="8"/>
      <c r="I27" s="8"/>
      <c r="J27" s="8"/>
      <c r="K27" s="8"/>
      <c r="L27" s="8"/>
      <c r="M27" s="8"/>
    </row>
    <row r="28" spans="1:15" x14ac:dyDescent="0.2">
      <c r="B28" s="8"/>
      <c r="C28" s="8"/>
      <c r="D28" s="8"/>
      <c r="E28" s="8"/>
      <c r="F28" s="8"/>
      <c r="G28" s="8"/>
      <c r="H28" s="8"/>
      <c r="I28" s="8"/>
      <c r="J28" s="8"/>
      <c r="K28" s="8"/>
      <c r="L28" s="8"/>
      <c r="M28" s="8"/>
    </row>
    <row r="29" spans="1:15" x14ac:dyDescent="0.2">
      <c r="B29" s="8"/>
      <c r="C29" s="8"/>
      <c r="D29" s="8"/>
      <c r="E29" s="8"/>
      <c r="F29" s="8"/>
      <c r="G29" s="8"/>
      <c r="H29" s="8"/>
      <c r="I29" s="8"/>
      <c r="J29" s="8"/>
      <c r="K29" s="8"/>
      <c r="L29" s="8"/>
      <c r="M29" s="8"/>
    </row>
    <row r="30" spans="1:15" x14ac:dyDescent="0.2">
      <c r="B30" s="8"/>
      <c r="C30" s="8"/>
      <c r="D30" s="8"/>
      <c r="E30" s="8"/>
      <c r="F30" s="8"/>
      <c r="G30" s="8"/>
      <c r="H30" s="8"/>
      <c r="I30" s="8"/>
      <c r="J30" s="8"/>
      <c r="K30" s="8"/>
      <c r="L30" s="8"/>
      <c r="M30" s="8"/>
    </row>
    <row r="31" spans="1:15" x14ac:dyDescent="0.2">
      <c r="B31" s="8"/>
      <c r="C31" s="8"/>
      <c r="D31" s="8"/>
      <c r="E31" s="8"/>
      <c r="F31" s="8"/>
      <c r="G31" s="8"/>
      <c r="H31" s="8"/>
      <c r="I31" s="8"/>
      <c r="J31" s="8"/>
      <c r="K31" s="8"/>
      <c r="L31" s="8"/>
      <c r="M31" s="8"/>
    </row>
    <row r="32" spans="1:15" x14ac:dyDescent="0.2">
      <c r="B32" s="8"/>
      <c r="C32" s="8"/>
      <c r="D32" s="8"/>
      <c r="E32" s="8"/>
      <c r="F32" s="8"/>
      <c r="G32" s="8"/>
      <c r="H32" s="8"/>
      <c r="I32" s="8"/>
      <c r="J32" s="8"/>
      <c r="K32" s="8"/>
      <c r="L32" s="8"/>
      <c r="M32" s="8"/>
    </row>
    <row r="33" spans="2:13" x14ac:dyDescent="0.2">
      <c r="B33" s="8"/>
      <c r="C33" s="8"/>
      <c r="D33" s="8"/>
      <c r="E33" s="8"/>
      <c r="F33" s="8"/>
      <c r="G33" s="8"/>
      <c r="H33" s="8"/>
      <c r="I33" s="8"/>
      <c r="J33" s="8"/>
      <c r="K33" s="8"/>
      <c r="L33" s="8"/>
      <c r="M33" s="8"/>
    </row>
  </sheetData>
  <mergeCells count="2">
    <mergeCell ref="A1:N1"/>
    <mergeCell ref="G2:H2"/>
  </mergeCells>
  <phoneticPr fontId="0" type="noConversion"/>
  <conditionalFormatting sqref="N5:N17">
    <cfRule type="cellIs" dxfId="235" priority="51" stopIfTrue="1" operator="equal">
      <formula>$N$19</formula>
    </cfRule>
    <cfRule type="cellIs" dxfId="234" priority="52" stopIfTrue="1" operator="equal">
      <formula>$N$20</formula>
    </cfRule>
  </conditionalFormatting>
  <conditionalFormatting sqref="B5:B17">
    <cfRule type="top10" dxfId="233" priority="23" bottom="1" rank="1"/>
    <cfRule type="top10" dxfId="232" priority="24" rank="1"/>
  </conditionalFormatting>
  <conditionalFormatting sqref="C5:C17">
    <cfRule type="top10" dxfId="231" priority="21" bottom="1" rank="1"/>
    <cfRule type="top10" dxfId="230" priority="22" rank="1"/>
  </conditionalFormatting>
  <conditionalFormatting sqref="D5:D17">
    <cfRule type="top10" dxfId="229" priority="19" bottom="1" rank="1"/>
    <cfRule type="top10" dxfId="228" priority="20" rank="1"/>
  </conditionalFormatting>
  <conditionalFormatting sqref="E5:E17">
    <cfRule type="top10" dxfId="227" priority="17" bottom="1" rank="1"/>
    <cfRule type="top10" dxfId="226" priority="18" rank="1"/>
  </conditionalFormatting>
  <conditionalFormatting sqref="F5:F17">
    <cfRule type="top10" dxfId="225" priority="15" bottom="1" rank="1"/>
    <cfRule type="top10" dxfId="224" priority="16" rank="1"/>
  </conditionalFormatting>
  <conditionalFormatting sqref="G5:G17">
    <cfRule type="top10" dxfId="223" priority="13" bottom="1" rank="1"/>
    <cfRule type="top10" dxfId="222" priority="14" rank="1"/>
  </conditionalFormatting>
  <conditionalFormatting sqref="H5:H17">
    <cfRule type="top10" dxfId="221" priority="11" bottom="1" rank="1"/>
    <cfRule type="top10" dxfId="220" priority="12" rank="1"/>
  </conditionalFormatting>
  <conditionalFormatting sqref="I5:I17">
    <cfRule type="top10" dxfId="219" priority="9" bottom="1" rank="1"/>
    <cfRule type="top10" dxfId="218" priority="10" rank="1"/>
  </conditionalFormatting>
  <conditionalFormatting sqref="J5:J17">
    <cfRule type="top10" dxfId="217" priority="7" bottom="1" rank="1"/>
    <cfRule type="top10" dxfId="216" priority="8" rank="1"/>
  </conditionalFormatting>
  <conditionalFormatting sqref="K5:K17">
    <cfRule type="top10" dxfId="215" priority="5" bottom="1" rank="1"/>
    <cfRule type="top10" dxfId="214" priority="6" rank="1"/>
  </conditionalFormatting>
  <conditionalFormatting sqref="L5:L17">
    <cfRule type="top10" dxfId="213" priority="3" bottom="1" rank="1"/>
    <cfRule type="top10" dxfId="212" priority="4" rank="1"/>
  </conditionalFormatting>
  <conditionalFormatting sqref="M5:M17">
    <cfRule type="top10" dxfId="211" priority="1" bottom="1" rank="1"/>
    <cfRule type="top10" dxfId="210" priority="2" rank="1"/>
  </conditionalFormatting>
  <pageMargins left="0.75" right="0.75" top="1" bottom="1" header="0.5" footer="0.5"/>
  <headerFooter alignWithMargins="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33"/>
  <dimension ref="A1:AJ63"/>
  <sheetViews>
    <sheetView zoomScale="75" zoomScaleNormal="75" workbookViewId="0">
      <selection activeCell="N41" sqref="N41:N42"/>
    </sheetView>
  </sheetViews>
  <sheetFormatPr defaultRowHeight="12.75" x14ac:dyDescent="0.2"/>
  <cols>
    <col min="1" max="1" width="9.85546875" style="148" bestFit="1" customWidth="1"/>
    <col min="2" max="13" width="7.7109375" style="1" customWidth="1"/>
    <col min="14" max="14" width="9.140625" style="169" bestFit="1" customWidth="1"/>
    <col min="16" max="36" width="9.140625" style="10"/>
  </cols>
  <sheetData>
    <row r="1" spans="1:27" ht="16.5" thickBot="1" x14ac:dyDescent="0.3">
      <c r="A1" s="248" t="s">
        <v>46</v>
      </c>
      <c r="B1" s="249"/>
      <c r="C1" s="249"/>
      <c r="D1" s="249"/>
      <c r="E1" s="250"/>
      <c r="F1" s="250"/>
      <c r="G1" s="250"/>
      <c r="H1" s="250"/>
      <c r="I1" s="250"/>
      <c r="J1" s="250"/>
      <c r="K1" s="250"/>
      <c r="L1" s="250"/>
      <c r="M1" s="250"/>
      <c r="N1" s="251"/>
    </row>
    <row r="2" spans="1:27" ht="13.5" thickBot="1" x14ac:dyDescent="0.25">
      <c r="A2" s="150" t="s">
        <v>165</v>
      </c>
      <c r="B2" s="40" t="s">
        <v>175</v>
      </c>
      <c r="C2" s="37" t="s">
        <v>379</v>
      </c>
      <c r="D2" s="38"/>
      <c r="E2" s="58"/>
      <c r="F2" s="68"/>
      <c r="G2" s="247" t="s">
        <v>80</v>
      </c>
      <c r="H2" s="247"/>
      <c r="I2" s="69"/>
      <c r="J2" s="71"/>
      <c r="K2" s="71"/>
      <c r="L2" s="71"/>
      <c r="M2" s="71"/>
      <c r="N2" s="167"/>
    </row>
    <row r="3" spans="1:27" ht="13.5" thickBot="1" x14ac:dyDescent="0.25">
      <c r="A3" s="151"/>
      <c r="B3" s="41" t="s">
        <v>176</v>
      </c>
      <c r="C3" s="36" t="s">
        <v>380</v>
      </c>
      <c r="D3" s="39"/>
      <c r="E3" s="41" t="s">
        <v>78</v>
      </c>
      <c r="F3" s="65">
        <v>91</v>
      </c>
      <c r="G3" s="17"/>
      <c r="H3" s="66" t="s">
        <v>81</v>
      </c>
      <c r="I3" s="67">
        <v>27.736800000000002</v>
      </c>
      <c r="J3" s="20"/>
      <c r="K3" s="20"/>
      <c r="L3" s="20"/>
      <c r="M3" s="20"/>
      <c r="N3" s="168"/>
    </row>
    <row r="4" spans="1:27" ht="15.75" thickBot="1" x14ac:dyDescent="0.3">
      <c r="A4" s="149"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c r="P4" s="56"/>
      <c r="Q4" s="56"/>
      <c r="R4" s="56"/>
      <c r="S4" s="56"/>
      <c r="T4" s="56"/>
      <c r="U4" s="56"/>
      <c r="V4" s="56"/>
      <c r="W4" s="56"/>
      <c r="X4" s="56"/>
      <c r="Y4" s="56"/>
      <c r="Z4" s="56"/>
      <c r="AA4" s="56"/>
    </row>
    <row r="5" spans="1:27" ht="14.25" x14ac:dyDescent="0.2">
      <c r="A5" s="152">
        <v>1986</v>
      </c>
      <c r="B5" s="98">
        <v>7.62</v>
      </c>
      <c r="C5" s="98">
        <v>15.239999999999998</v>
      </c>
      <c r="D5" s="98">
        <v>60.96</v>
      </c>
      <c r="E5" s="98">
        <v>106.67999999999999</v>
      </c>
      <c r="F5" s="98">
        <v>81.28</v>
      </c>
      <c r="G5" s="98">
        <v>421.64000000000004</v>
      </c>
      <c r="H5" s="98">
        <v>195.58000000000004</v>
      </c>
      <c r="I5" s="98">
        <v>170.18</v>
      </c>
      <c r="J5" s="98">
        <v>243.83999999999997</v>
      </c>
      <c r="K5" s="98">
        <v>464.82</v>
      </c>
      <c r="L5" s="98">
        <v>213.35999999999999</v>
      </c>
      <c r="M5" s="98">
        <v>63.499999999999993</v>
      </c>
      <c r="N5" s="173">
        <f t="shared" ref="N5:N46" si="0">IF(COUNT(B5:M5)=12,SUM(B5:M5),"")</f>
        <v>2044.6999999999998</v>
      </c>
      <c r="O5" s="144">
        <f t="shared" ref="O5" si="1">RANK(N5,N$5:N$46,0)</f>
        <v>27</v>
      </c>
      <c r="P5" s="13"/>
    </row>
    <row r="6" spans="1:27" ht="14.25" x14ac:dyDescent="0.2">
      <c r="A6" s="152">
        <v>1987</v>
      </c>
      <c r="B6" s="98">
        <v>5.08</v>
      </c>
      <c r="C6" s="98">
        <v>5.08</v>
      </c>
      <c r="D6" s="98">
        <v>15.24</v>
      </c>
      <c r="E6" s="98">
        <v>363.22</v>
      </c>
      <c r="F6" s="98">
        <v>276.86000000000007</v>
      </c>
      <c r="G6" s="98">
        <v>441.96000000000004</v>
      </c>
      <c r="H6" s="98">
        <v>317.50000000000006</v>
      </c>
      <c r="I6" s="98">
        <v>337.82000000000005</v>
      </c>
      <c r="J6" s="98">
        <v>495.3</v>
      </c>
      <c r="K6" s="98">
        <v>332.74</v>
      </c>
      <c r="L6" s="98">
        <v>279.39999999999998</v>
      </c>
      <c r="M6" s="98">
        <v>83.820000000000007</v>
      </c>
      <c r="N6" s="174">
        <f t="shared" si="0"/>
        <v>2954.0200000000004</v>
      </c>
      <c r="O6" s="144">
        <f t="shared" ref="O6:O28" si="2">RANK(N6,N$5:N$46,0)</f>
        <v>4</v>
      </c>
      <c r="P6" s="13"/>
    </row>
    <row r="7" spans="1:27" ht="14.25" x14ac:dyDescent="0.2">
      <c r="A7" s="152">
        <v>1988</v>
      </c>
      <c r="B7" s="98">
        <v>30.48</v>
      </c>
      <c r="C7" s="98">
        <v>5.08</v>
      </c>
      <c r="D7" s="98">
        <v>5.08</v>
      </c>
      <c r="E7" s="98">
        <v>55.88</v>
      </c>
      <c r="F7" s="98">
        <v>190.50000000000003</v>
      </c>
      <c r="G7" s="98">
        <v>228.59999999999997</v>
      </c>
      <c r="H7" s="98">
        <v>276.86000000000007</v>
      </c>
      <c r="I7" s="98">
        <v>172.72</v>
      </c>
      <c r="J7" s="98">
        <v>314.96000000000004</v>
      </c>
      <c r="K7" s="98">
        <v>347.97999999999996</v>
      </c>
      <c r="L7" s="98">
        <v>246.38000000000005</v>
      </c>
      <c r="M7" s="98">
        <v>58.419999999999995</v>
      </c>
      <c r="N7" s="174">
        <f t="shared" si="0"/>
        <v>1932.9400000000003</v>
      </c>
      <c r="O7" s="144">
        <f t="shared" si="2"/>
        <v>30</v>
      </c>
      <c r="P7" s="13"/>
    </row>
    <row r="8" spans="1:27" ht="14.25" x14ac:dyDescent="0.2">
      <c r="A8" s="152">
        <v>1989</v>
      </c>
      <c r="B8" s="98">
        <v>12.7</v>
      </c>
      <c r="C8" s="98">
        <v>25.4</v>
      </c>
      <c r="D8" s="98">
        <v>20.32</v>
      </c>
      <c r="E8" s="98">
        <v>0</v>
      </c>
      <c r="F8" s="98">
        <v>205.74</v>
      </c>
      <c r="G8" s="98">
        <v>109.22000000000004</v>
      </c>
      <c r="H8" s="98">
        <v>294.64000000000004</v>
      </c>
      <c r="I8" s="98">
        <v>276.86000000000007</v>
      </c>
      <c r="J8" s="98">
        <v>149.86000000000004</v>
      </c>
      <c r="K8" s="98">
        <v>180.34000000000003</v>
      </c>
      <c r="L8" s="98">
        <v>480.06000000000012</v>
      </c>
      <c r="M8" s="98">
        <v>91.440000000000012</v>
      </c>
      <c r="N8" s="174">
        <f t="shared" si="0"/>
        <v>1846.5800000000006</v>
      </c>
      <c r="O8" s="144">
        <f t="shared" si="2"/>
        <v>33</v>
      </c>
      <c r="P8" s="13"/>
    </row>
    <row r="9" spans="1:27" ht="14.25" x14ac:dyDescent="0.2">
      <c r="A9" s="152">
        <v>1990</v>
      </c>
      <c r="B9" s="98">
        <v>17.78</v>
      </c>
      <c r="C9" s="98">
        <v>5.08</v>
      </c>
      <c r="D9" s="98">
        <v>20.32</v>
      </c>
      <c r="E9" s="98">
        <v>38.1</v>
      </c>
      <c r="F9" s="98">
        <v>266.70000000000005</v>
      </c>
      <c r="G9" s="98">
        <v>114.30000000000001</v>
      </c>
      <c r="H9" s="98">
        <v>307.33999999999997</v>
      </c>
      <c r="I9" s="98">
        <v>238.76</v>
      </c>
      <c r="J9" s="98">
        <v>335.28000000000009</v>
      </c>
      <c r="K9" s="98">
        <v>396.24</v>
      </c>
      <c r="L9" s="98">
        <v>264.16000000000003</v>
      </c>
      <c r="M9" s="98">
        <v>157.48000000000002</v>
      </c>
      <c r="N9" s="174">
        <f t="shared" si="0"/>
        <v>2161.54</v>
      </c>
      <c r="O9" s="144">
        <f t="shared" si="2"/>
        <v>21</v>
      </c>
      <c r="P9" s="13"/>
    </row>
    <row r="10" spans="1:27" ht="14.25" x14ac:dyDescent="0.2">
      <c r="A10" s="152">
        <v>1991</v>
      </c>
      <c r="B10" s="98">
        <v>12.7</v>
      </c>
      <c r="C10" s="98">
        <v>0</v>
      </c>
      <c r="D10" s="98">
        <v>27.939999999999998</v>
      </c>
      <c r="E10" s="98">
        <v>116.83999999999999</v>
      </c>
      <c r="F10" s="98">
        <v>378.46000000000009</v>
      </c>
      <c r="G10" s="98">
        <v>368.30000000000007</v>
      </c>
      <c r="H10" s="98">
        <v>276.86</v>
      </c>
      <c r="I10" s="98">
        <v>177.79999999999998</v>
      </c>
      <c r="J10" s="98">
        <v>276.86</v>
      </c>
      <c r="K10" s="98">
        <v>297.18</v>
      </c>
      <c r="L10" s="98">
        <v>236.22000000000003</v>
      </c>
      <c r="M10" s="98">
        <v>91.440000000000012</v>
      </c>
      <c r="N10" s="174">
        <f t="shared" si="0"/>
        <v>2260.6000000000004</v>
      </c>
      <c r="O10" s="144">
        <f t="shared" si="2"/>
        <v>18</v>
      </c>
      <c r="P10" s="13"/>
    </row>
    <row r="11" spans="1:27" ht="14.25" x14ac:dyDescent="0.2">
      <c r="A11" s="152">
        <v>1992</v>
      </c>
      <c r="B11" s="98">
        <v>2.54</v>
      </c>
      <c r="C11" s="98">
        <v>0</v>
      </c>
      <c r="D11" s="98">
        <v>2.54</v>
      </c>
      <c r="E11" s="98">
        <v>167.64000000000001</v>
      </c>
      <c r="F11" s="98">
        <v>236.21999999999997</v>
      </c>
      <c r="G11" s="98">
        <v>353.05999999999995</v>
      </c>
      <c r="H11" s="98">
        <v>279.39999999999998</v>
      </c>
      <c r="I11" s="98">
        <v>271.77999999999997</v>
      </c>
      <c r="J11" s="98">
        <v>304.8</v>
      </c>
      <c r="K11" s="98">
        <v>213.35999999999999</v>
      </c>
      <c r="L11" s="98">
        <v>177.8</v>
      </c>
      <c r="M11" s="98">
        <v>66.039999999999992</v>
      </c>
      <c r="N11" s="174">
        <f t="shared" si="0"/>
        <v>2075.1799999999998</v>
      </c>
      <c r="O11" s="144">
        <f t="shared" si="2"/>
        <v>25</v>
      </c>
      <c r="P11" s="13"/>
    </row>
    <row r="12" spans="1:27" ht="14.25" x14ac:dyDescent="0.2">
      <c r="A12" s="152">
        <v>1993</v>
      </c>
      <c r="B12" s="98">
        <v>96.52</v>
      </c>
      <c r="C12" s="98">
        <v>5.08</v>
      </c>
      <c r="D12" s="98">
        <v>66.039999999999992</v>
      </c>
      <c r="E12" s="98">
        <v>213.36</v>
      </c>
      <c r="F12" s="98">
        <v>205.74</v>
      </c>
      <c r="G12" s="98">
        <v>365.76000000000005</v>
      </c>
      <c r="H12" s="98">
        <v>332.74</v>
      </c>
      <c r="I12" s="98">
        <v>228.60000000000002</v>
      </c>
      <c r="J12" s="98">
        <v>523.24</v>
      </c>
      <c r="K12" s="98">
        <v>408.94000000000005</v>
      </c>
      <c r="L12" s="98">
        <v>304.8</v>
      </c>
      <c r="M12" s="98">
        <v>73.660000000000011</v>
      </c>
      <c r="N12" s="174">
        <f t="shared" si="0"/>
        <v>2824.4800000000005</v>
      </c>
      <c r="O12" s="144">
        <f t="shared" si="2"/>
        <v>5</v>
      </c>
      <c r="P12" s="13"/>
    </row>
    <row r="13" spans="1:27" ht="14.25" x14ac:dyDescent="0.2">
      <c r="A13" s="152">
        <v>1994</v>
      </c>
      <c r="B13" s="98">
        <v>25.4</v>
      </c>
      <c r="C13" s="98">
        <v>2.54</v>
      </c>
      <c r="D13" s="98">
        <v>10.16</v>
      </c>
      <c r="E13" s="98">
        <v>22.86</v>
      </c>
      <c r="F13" s="98">
        <v>226.06</v>
      </c>
      <c r="G13" s="98">
        <v>172.71999999999997</v>
      </c>
      <c r="H13" s="98">
        <v>195.58000000000004</v>
      </c>
      <c r="I13" s="98">
        <v>299.72000000000003</v>
      </c>
      <c r="J13" s="98">
        <v>284.48</v>
      </c>
      <c r="K13" s="98">
        <v>490.21999999999991</v>
      </c>
      <c r="L13" s="98">
        <v>289.56000000000006</v>
      </c>
      <c r="M13" s="98">
        <v>40.64</v>
      </c>
      <c r="N13" s="174">
        <f t="shared" si="0"/>
        <v>2059.9399999999996</v>
      </c>
      <c r="O13" s="144">
        <f t="shared" si="2"/>
        <v>26</v>
      </c>
      <c r="P13" s="13"/>
    </row>
    <row r="14" spans="1:27" ht="14.25" x14ac:dyDescent="0.2">
      <c r="A14" s="152">
        <v>1995</v>
      </c>
      <c r="B14" s="98">
        <v>0</v>
      </c>
      <c r="C14" s="98">
        <v>0</v>
      </c>
      <c r="D14" s="98">
        <v>5.08</v>
      </c>
      <c r="E14" s="98">
        <v>165.10000000000005</v>
      </c>
      <c r="F14" s="98">
        <v>345.44000000000005</v>
      </c>
      <c r="G14" s="98">
        <v>314.96000000000004</v>
      </c>
      <c r="H14" s="98">
        <v>355.6</v>
      </c>
      <c r="I14" s="98">
        <v>426.72</v>
      </c>
      <c r="J14" s="98">
        <v>401.32</v>
      </c>
      <c r="K14" s="98">
        <v>586.74</v>
      </c>
      <c r="L14" s="98">
        <v>429.26000000000005</v>
      </c>
      <c r="M14" s="98">
        <v>198.12000000000003</v>
      </c>
      <c r="N14" s="174">
        <f t="shared" si="0"/>
        <v>3228.34</v>
      </c>
      <c r="O14" s="144">
        <f t="shared" si="2"/>
        <v>2</v>
      </c>
      <c r="P14" s="13"/>
    </row>
    <row r="15" spans="1:27" ht="14.25" x14ac:dyDescent="0.2">
      <c r="A15" s="152">
        <v>1996</v>
      </c>
      <c r="B15" s="98">
        <v>256.54000000000002</v>
      </c>
      <c r="C15" s="98">
        <v>12.7</v>
      </c>
      <c r="D15" s="98">
        <v>55.88</v>
      </c>
      <c r="E15" s="98">
        <v>88.9</v>
      </c>
      <c r="F15" s="98">
        <v>256.54000000000002</v>
      </c>
      <c r="G15" s="98">
        <v>322.58000000000004</v>
      </c>
      <c r="H15" s="98">
        <v>312.42000000000007</v>
      </c>
      <c r="I15" s="98">
        <v>406.40000000000009</v>
      </c>
      <c r="J15" s="98">
        <v>236.22</v>
      </c>
      <c r="K15" s="98">
        <v>231.14</v>
      </c>
      <c r="L15" s="98">
        <v>299.72000000000003</v>
      </c>
      <c r="M15" s="98">
        <v>50.8</v>
      </c>
      <c r="N15" s="174">
        <f t="shared" si="0"/>
        <v>2529.84</v>
      </c>
      <c r="O15" s="144">
        <f t="shared" si="2"/>
        <v>12</v>
      </c>
      <c r="P15" s="13"/>
    </row>
    <row r="16" spans="1:27" ht="14.25" x14ac:dyDescent="0.2">
      <c r="A16" s="152">
        <v>1997</v>
      </c>
      <c r="B16" s="98">
        <v>5.08</v>
      </c>
      <c r="C16" s="98">
        <v>0</v>
      </c>
      <c r="D16" s="98">
        <v>0</v>
      </c>
      <c r="E16" s="98">
        <v>45.72</v>
      </c>
      <c r="F16" s="98">
        <v>213.35999999999999</v>
      </c>
      <c r="G16" s="98">
        <v>261.62</v>
      </c>
      <c r="H16" s="98">
        <v>238.76</v>
      </c>
      <c r="I16" s="98">
        <v>213.35999999999999</v>
      </c>
      <c r="J16" s="98">
        <v>297.18000000000006</v>
      </c>
      <c r="K16" s="98">
        <v>223.52</v>
      </c>
      <c r="L16" s="98">
        <v>264.15999999999997</v>
      </c>
      <c r="M16" s="98">
        <v>5.08</v>
      </c>
      <c r="N16" s="174">
        <f t="shared" si="0"/>
        <v>1767.8399999999997</v>
      </c>
      <c r="O16" s="144">
        <f t="shared" si="2"/>
        <v>35</v>
      </c>
      <c r="P16" s="13"/>
    </row>
    <row r="17" spans="1:16" ht="14.25" x14ac:dyDescent="0.2">
      <c r="A17" s="152">
        <v>1998</v>
      </c>
      <c r="B17" s="98">
        <v>2.54</v>
      </c>
      <c r="C17" s="98">
        <v>5.08</v>
      </c>
      <c r="D17" s="98">
        <v>0</v>
      </c>
      <c r="E17" s="98">
        <v>58.42</v>
      </c>
      <c r="F17" s="98">
        <v>213.36</v>
      </c>
      <c r="G17" s="98">
        <v>350.5200000000001</v>
      </c>
      <c r="H17" s="98">
        <v>259.08</v>
      </c>
      <c r="I17" s="98">
        <v>342.90000000000009</v>
      </c>
      <c r="J17" s="98">
        <v>360.68000000000006</v>
      </c>
      <c r="K17" s="98">
        <v>182.88</v>
      </c>
      <c r="L17" s="98">
        <v>264.16000000000003</v>
      </c>
      <c r="M17" s="98">
        <v>327.66000000000008</v>
      </c>
      <c r="N17" s="174">
        <f t="shared" si="0"/>
        <v>2367.2800000000002</v>
      </c>
      <c r="O17" s="144">
        <f t="shared" si="2"/>
        <v>14</v>
      </c>
      <c r="P17" s="13"/>
    </row>
    <row r="18" spans="1:16" ht="14.25" x14ac:dyDescent="0.2">
      <c r="A18" s="152">
        <v>1999</v>
      </c>
      <c r="B18" s="98">
        <v>20.32</v>
      </c>
      <c r="C18" s="98">
        <v>121.92000000000002</v>
      </c>
      <c r="D18" s="98">
        <v>35.56</v>
      </c>
      <c r="E18" s="98">
        <v>81.28</v>
      </c>
      <c r="F18" s="98">
        <v>266.69999999999993</v>
      </c>
      <c r="G18" s="98">
        <v>467.36000000000007</v>
      </c>
      <c r="H18" s="98">
        <v>185.42000000000002</v>
      </c>
      <c r="I18" s="98">
        <v>363.22000000000008</v>
      </c>
      <c r="J18" s="98">
        <v>231.14000000000001</v>
      </c>
      <c r="K18" s="98">
        <v>347.98</v>
      </c>
      <c r="L18" s="98">
        <v>408.94000000000011</v>
      </c>
      <c r="M18" s="98">
        <v>472.44000000000005</v>
      </c>
      <c r="N18" s="174">
        <f t="shared" si="0"/>
        <v>3002.2800000000007</v>
      </c>
      <c r="O18" s="144">
        <f t="shared" si="2"/>
        <v>3</v>
      </c>
      <c r="P18" s="13"/>
    </row>
    <row r="19" spans="1:16" ht="14.25" x14ac:dyDescent="0.2">
      <c r="A19" s="152">
        <v>2000</v>
      </c>
      <c r="B19" s="98">
        <v>33.019999999999996</v>
      </c>
      <c r="C19" s="98">
        <v>2.54</v>
      </c>
      <c r="D19" s="98">
        <v>5.08</v>
      </c>
      <c r="E19" s="98">
        <v>66.039999999999992</v>
      </c>
      <c r="F19" s="98">
        <v>248.92000000000002</v>
      </c>
      <c r="G19" s="98">
        <v>269.24</v>
      </c>
      <c r="H19" s="98">
        <v>220.98</v>
      </c>
      <c r="I19" s="98">
        <v>360.67999999999995</v>
      </c>
      <c r="J19" s="98">
        <v>294.64</v>
      </c>
      <c r="K19" s="98">
        <v>353.06</v>
      </c>
      <c r="L19" s="98">
        <v>261.62</v>
      </c>
      <c r="M19" s="98">
        <v>248.92</v>
      </c>
      <c r="N19" s="174">
        <f t="shared" si="0"/>
        <v>2364.7399999999998</v>
      </c>
      <c r="O19" s="144">
        <f t="shared" si="2"/>
        <v>15</v>
      </c>
      <c r="P19" s="13"/>
    </row>
    <row r="20" spans="1:16" ht="14.25" x14ac:dyDescent="0.2">
      <c r="A20" s="152">
        <v>2001</v>
      </c>
      <c r="B20" s="98">
        <v>63.499999999999993</v>
      </c>
      <c r="C20" s="98">
        <v>0</v>
      </c>
      <c r="D20" s="98">
        <v>15.24</v>
      </c>
      <c r="E20" s="98">
        <v>17.78</v>
      </c>
      <c r="F20" s="98">
        <v>213.35999999999999</v>
      </c>
      <c r="G20" s="98">
        <v>187.95999999999998</v>
      </c>
      <c r="H20" s="98">
        <v>220.98000000000002</v>
      </c>
      <c r="I20" s="98">
        <v>287.02</v>
      </c>
      <c r="J20" s="98">
        <v>213.35999999999999</v>
      </c>
      <c r="K20" s="98">
        <v>165.09999999999997</v>
      </c>
      <c r="L20" s="98">
        <v>325.12</v>
      </c>
      <c r="M20" s="98">
        <v>215.90000000000006</v>
      </c>
      <c r="N20" s="174">
        <f t="shared" si="0"/>
        <v>1925.3199999999997</v>
      </c>
      <c r="O20" s="144">
        <f t="shared" si="2"/>
        <v>31</v>
      </c>
    </row>
    <row r="21" spans="1:16" ht="14.25" x14ac:dyDescent="0.2">
      <c r="A21" s="152">
        <v>2002</v>
      </c>
      <c r="B21" s="98">
        <v>58.42</v>
      </c>
      <c r="C21" s="98">
        <v>22.86</v>
      </c>
      <c r="D21" s="98">
        <v>30.479999999999997</v>
      </c>
      <c r="E21" s="98">
        <v>73.66</v>
      </c>
      <c r="F21" s="98">
        <v>154.94000000000003</v>
      </c>
      <c r="G21" s="98">
        <v>373.38000000000005</v>
      </c>
      <c r="H21" s="98">
        <v>271.78000000000003</v>
      </c>
      <c r="I21" s="98">
        <v>309.88000000000005</v>
      </c>
      <c r="J21" s="98">
        <v>325.12000000000006</v>
      </c>
      <c r="K21" s="98">
        <v>302.26</v>
      </c>
      <c r="L21" s="98">
        <v>187.95999999999998</v>
      </c>
      <c r="M21" s="98">
        <v>7.62</v>
      </c>
      <c r="N21" s="174">
        <f t="shared" si="0"/>
        <v>2118.36</v>
      </c>
      <c r="O21" s="144">
        <f t="shared" si="2"/>
        <v>23</v>
      </c>
    </row>
    <row r="22" spans="1:16" ht="14.25" x14ac:dyDescent="0.2">
      <c r="A22" s="152">
        <v>2003</v>
      </c>
      <c r="B22" s="98">
        <v>0</v>
      </c>
      <c r="C22" s="98">
        <v>7.62</v>
      </c>
      <c r="D22" s="98">
        <v>0</v>
      </c>
      <c r="E22" s="98">
        <v>182.88000000000002</v>
      </c>
      <c r="F22" s="98">
        <v>259.08000000000004</v>
      </c>
      <c r="G22" s="98">
        <v>373.38</v>
      </c>
      <c r="H22" s="98">
        <v>353.06</v>
      </c>
      <c r="I22" s="98">
        <v>281.94</v>
      </c>
      <c r="J22" s="98">
        <v>353.06</v>
      </c>
      <c r="K22" s="98">
        <v>347.98000000000008</v>
      </c>
      <c r="L22" s="98">
        <v>391.16</v>
      </c>
      <c r="M22" s="98">
        <v>269.23999999999995</v>
      </c>
      <c r="N22" s="174">
        <f t="shared" si="0"/>
        <v>2819.3999999999996</v>
      </c>
      <c r="O22" s="144">
        <f t="shared" si="2"/>
        <v>6</v>
      </c>
    </row>
    <row r="23" spans="1:16" ht="14.25" x14ac:dyDescent="0.2">
      <c r="A23" s="152">
        <v>2004</v>
      </c>
      <c r="B23" s="98">
        <v>5.08</v>
      </c>
      <c r="C23" s="98">
        <v>0</v>
      </c>
      <c r="D23" s="98">
        <v>0</v>
      </c>
      <c r="E23" s="98">
        <v>71.11999999999999</v>
      </c>
      <c r="F23" s="98">
        <v>243.83999999999995</v>
      </c>
      <c r="G23" s="98">
        <v>297.18</v>
      </c>
      <c r="H23" s="98">
        <v>170.18</v>
      </c>
      <c r="I23" s="98">
        <v>302.25999999999993</v>
      </c>
      <c r="J23" s="98">
        <v>299.71999999999991</v>
      </c>
      <c r="K23" s="98">
        <v>309.88</v>
      </c>
      <c r="L23" s="98">
        <v>363.22</v>
      </c>
      <c r="M23" s="98">
        <v>73.66</v>
      </c>
      <c r="N23" s="174">
        <f t="shared" si="0"/>
        <v>2136.1400000000003</v>
      </c>
      <c r="O23" s="144">
        <f t="shared" si="2"/>
        <v>22</v>
      </c>
    </row>
    <row r="24" spans="1:16" ht="14.25" x14ac:dyDescent="0.2">
      <c r="A24" s="152">
        <v>2005</v>
      </c>
      <c r="B24" s="98">
        <v>17.779999999999998</v>
      </c>
      <c r="C24" s="98">
        <v>2.54</v>
      </c>
      <c r="D24" s="98">
        <v>60.96</v>
      </c>
      <c r="E24" s="98">
        <v>134.62</v>
      </c>
      <c r="F24" s="98">
        <v>292.10000000000008</v>
      </c>
      <c r="G24" s="98">
        <v>233.68000000000006</v>
      </c>
      <c r="H24" s="98">
        <v>276.85999999999996</v>
      </c>
      <c r="I24" s="98">
        <v>309.88</v>
      </c>
      <c r="J24" s="98">
        <v>340.36000000000007</v>
      </c>
      <c r="K24" s="98">
        <v>147.32000000000005</v>
      </c>
      <c r="L24" s="98">
        <v>347.98000000000008</v>
      </c>
      <c r="M24" s="98">
        <v>78.740000000000023</v>
      </c>
      <c r="N24" s="174">
        <f t="shared" si="0"/>
        <v>2242.8200000000006</v>
      </c>
      <c r="O24" s="144">
        <f t="shared" si="2"/>
        <v>19</v>
      </c>
    </row>
    <row r="25" spans="1:16" ht="14.25" x14ac:dyDescent="0.2">
      <c r="A25" s="152">
        <v>2006</v>
      </c>
      <c r="B25" s="98">
        <v>17.78</v>
      </c>
      <c r="C25" s="98">
        <v>10.16</v>
      </c>
      <c r="D25" s="98">
        <v>55.879999999999995</v>
      </c>
      <c r="E25" s="98">
        <v>104.14</v>
      </c>
      <c r="F25" s="98">
        <v>365.76</v>
      </c>
      <c r="G25" s="98">
        <v>297.18</v>
      </c>
      <c r="H25" s="98">
        <v>436.88</v>
      </c>
      <c r="I25" s="98">
        <v>312.42</v>
      </c>
      <c r="J25" s="98">
        <v>233.68</v>
      </c>
      <c r="K25" s="98">
        <v>381</v>
      </c>
      <c r="L25" s="98">
        <v>406.40000000000009</v>
      </c>
      <c r="M25" s="98">
        <v>81.28</v>
      </c>
      <c r="N25" s="174">
        <f t="shared" si="0"/>
        <v>2702.5600000000004</v>
      </c>
      <c r="O25" s="144">
        <f t="shared" si="2"/>
        <v>8</v>
      </c>
    </row>
    <row r="26" spans="1:16" ht="14.25" x14ac:dyDescent="0.2">
      <c r="A26" s="152">
        <v>2007</v>
      </c>
      <c r="B26" s="98">
        <v>0</v>
      </c>
      <c r="C26" s="98">
        <v>2.54</v>
      </c>
      <c r="D26" s="98">
        <v>10.16</v>
      </c>
      <c r="E26" s="98">
        <v>139</v>
      </c>
      <c r="F26" s="98">
        <v>423</v>
      </c>
      <c r="G26" s="98">
        <v>273</v>
      </c>
      <c r="H26" s="98">
        <v>348</v>
      </c>
      <c r="I26" s="98">
        <v>303</v>
      </c>
      <c r="J26" s="98">
        <v>243</v>
      </c>
      <c r="K26" s="98">
        <v>264</v>
      </c>
      <c r="L26" s="98">
        <v>256</v>
      </c>
      <c r="M26" s="98">
        <v>203</v>
      </c>
      <c r="N26" s="174">
        <f t="shared" si="0"/>
        <v>2464.6999999999998</v>
      </c>
      <c r="O26" s="144">
        <f t="shared" si="2"/>
        <v>13</v>
      </c>
    </row>
    <row r="27" spans="1:16" ht="14.25" x14ac:dyDescent="0.2">
      <c r="A27" s="152">
        <v>2008</v>
      </c>
      <c r="B27" s="98">
        <v>9</v>
      </c>
      <c r="C27" s="98">
        <v>63</v>
      </c>
      <c r="D27" s="98">
        <v>19</v>
      </c>
      <c r="E27" s="98">
        <v>45</v>
      </c>
      <c r="F27" s="98">
        <v>178</v>
      </c>
      <c r="G27" s="98">
        <v>268</v>
      </c>
      <c r="H27" s="98">
        <v>553</v>
      </c>
      <c r="I27" s="98">
        <v>235</v>
      </c>
      <c r="J27" s="98">
        <v>163</v>
      </c>
      <c r="K27" s="98">
        <v>190</v>
      </c>
      <c r="L27" s="98">
        <v>428</v>
      </c>
      <c r="M27" s="98">
        <v>43</v>
      </c>
      <c r="N27" s="174">
        <f t="shared" si="0"/>
        <v>2194</v>
      </c>
      <c r="O27" s="144">
        <f t="shared" si="2"/>
        <v>20</v>
      </c>
    </row>
    <row r="28" spans="1:16" ht="14.25" x14ac:dyDescent="0.2">
      <c r="A28" s="152">
        <v>2009</v>
      </c>
      <c r="B28" s="98">
        <v>10</v>
      </c>
      <c r="C28" s="98">
        <v>28</v>
      </c>
      <c r="D28" s="98">
        <v>14</v>
      </c>
      <c r="E28" s="98">
        <v>9</v>
      </c>
      <c r="F28" s="98">
        <v>198</v>
      </c>
      <c r="G28" s="98">
        <v>270</v>
      </c>
      <c r="H28" s="98">
        <v>317</v>
      </c>
      <c r="I28" s="98">
        <v>416</v>
      </c>
      <c r="J28" s="98">
        <v>128</v>
      </c>
      <c r="K28" s="98">
        <v>324</v>
      </c>
      <c r="L28" s="98">
        <v>366</v>
      </c>
      <c r="M28" s="98">
        <v>37</v>
      </c>
      <c r="N28" s="174">
        <f t="shared" si="0"/>
        <v>2117</v>
      </c>
      <c r="O28" s="144">
        <f t="shared" si="2"/>
        <v>24</v>
      </c>
    </row>
    <row r="29" spans="1:16" x14ac:dyDescent="0.2">
      <c r="A29" s="152">
        <v>2010</v>
      </c>
      <c r="B29" s="98">
        <v>4</v>
      </c>
      <c r="C29" s="98">
        <v>9</v>
      </c>
      <c r="D29" s="98">
        <v>15</v>
      </c>
      <c r="E29" s="98">
        <v>91</v>
      </c>
      <c r="F29" s="98">
        <v>121</v>
      </c>
      <c r="G29" s="98">
        <v>240</v>
      </c>
      <c r="H29" s="98">
        <v>274</v>
      </c>
      <c r="I29" s="98">
        <v>318</v>
      </c>
      <c r="J29" s="98">
        <v>137</v>
      </c>
      <c r="K29" s="98">
        <v>438</v>
      </c>
      <c r="L29" s="98">
        <v>494</v>
      </c>
      <c r="M29" s="98" t="s">
        <v>60</v>
      </c>
      <c r="N29" s="174" t="str">
        <f t="shared" si="0"/>
        <v/>
      </c>
    </row>
    <row r="30" spans="1:16" ht="14.25" x14ac:dyDescent="0.2">
      <c r="A30" s="152">
        <v>2011</v>
      </c>
      <c r="B30" s="98">
        <v>63</v>
      </c>
      <c r="C30" s="98">
        <v>16</v>
      </c>
      <c r="D30" s="98">
        <v>52</v>
      </c>
      <c r="E30" s="98">
        <v>77</v>
      </c>
      <c r="F30" s="98">
        <v>284</v>
      </c>
      <c r="G30" s="98">
        <v>293</v>
      </c>
      <c r="H30" s="98">
        <v>493</v>
      </c>
      <c r="I30" s="98">
        <v>360</v>
      </c>
      <c r="J30" s="98">
        <v>317</v>
      </c>
      <c r="K30" s="98">
        <v>420</v>
      </c>
      <c r="L30" s="98">
        <v>658</v>
      </c>
      <c r="M30" s="98">
        <v>319</v>
      </c>
      <c r="N30" s="174">
        <f t="shared" si="0"/>
        <v>3352</v>
      </c>
      <c r="O30" s="144">
        <f t="shared" ref="O30:O37" si="3">RANK(N30,N$5:N$46,0)</f>
        <v>1</v>
      </c>
    </row>
    <row r="31" spans="1:16" ht="14.25" x14ac:dyDescent="0.2">
      <c r="A31" s="152">
        <v>2012</v>
      </c>
      <c r="B31" s="98">
        <v>0</v>
      </c>
      <c r="C31" s="98">
        <v>0</v>
      </c>
      <c r="D31" s="98">
        <v>6</v>
      </c>
      <c r="E31" s="98">
        <v>217</v>
      </c>
      <c r="F31" s="98">
        <v>343</v>
      </c>
      <c r="G31" s="98">
        <v>191</v>
      </c>
      <c r="H31" s="98">
        <v>274</v>
      </c>
      <c r="I31" s="98">
        <v>353</v>
      </c>
      <c r="J31" s="98">
        <v>238</v>
      </c>
      <c r="K31" s="98">
        <v>256</v>
      </c>
      <c r="L31" s="98">
        <v>272</v>
      </c>
      <c r="M31" s="98">
        <v>175</v>
      </c>
      <c r="N31" s="174">
        <f t="shared" si="0"/>
        <v>2325</v>
      </c>
      <c r="O31" s="144">
        <f t="shared" si="3"/>
        <v>16</v>
      </c>
    </row>
    <row r="32" spans="1:16" ht="14.25" x14ac:dyDescent="0.2">
      <c r="A32" s="152">
        <v>2013</v>
      </c>
      <c r="B32" s="98">
        <v>0</v>
      </c>
      <c r="C32" s="98">
        <v>6</v>
      </c>
      <c r="D32" s="98">
        <v>5</v>
      </c>
      <c r="E32" s="98">
        <v>24</v>
      </c>
      <c r="F32" s="98">
        <v>248</v>
      </c>
      <c r="G32" s="98">
        <v>239</v>
      </c>
      <c r="H32" s="98">
        <v>328</v>
      </c>
      <c r="I32" s="98">
        <v>250</v>
      </c>
      <c r="J32" s="98">
        <v>278</v>
      </c>
      <c r="K32" s="98">
        <v>428</v>
      </c>
      <c r="L32" s="98">
        <v>121</v>
      </c>
      <c r="M32" s="98">
        <v>94</v>
      </c>
      <c r="N32" s="174">
        <f t="shared" si="0"/>
        <v>2021</v>
      </c>
      <c r="O32" s="144">
        <f t="shared" si="3"/>
        <v>28</v>
      </c>
    </row>
    <row r="33" spans="1:15" ht="14.25" x14ac:dyDescent="0.2">
      <c r="A33" s="152">
        <v>2014</v>
      </c>
      <c r="B33" s="98">
        <v>12</v>
      </c>
      <c r="C33" s="98">
        <v>0</v>
      </c>
      <c r="D33" s="98">
        <v>18</v>
      </c>
      <c r="E33" s="98">
        <v>33</v>
      </c>
      <c r="F33" s="98">
        <v>217</v>
      </c>
      <c r="G33" s="98">
        <v>248</v>
      </c>
      <c r="H33" s="98">
        <v>110</v>
      </c>
      <c r="I33" s="98">
        <v>150</v>
      </c>
      <c r="J33" s="98">
        <v>305</v>
      </c>
      <c r="K33" s="98">
        <v>216</v>
      </c>
      <c r="L33" s="98">
        <v>266</v>
      </c>
      <c r="M33" s="98">
        <v>256</v>
      </c>
      <c r="N33" s="174">
        <f t="shared" si="0"/>
        <v>1831</v>
      </c>
      <c r="O33" s="144">
        <f t="shared" si="3"/>
        <v>34</v>
      </c>
    </row>
    <row r="34" spans="1:15" ht="14.25" x14ac:dyDescent="0.2">
      <c r="A34" s="152">
        <v>2015</v>
      </c>
      <c r="B34" s="98">
        <v>7</v>
      </c>
      <c r="C34" s="98">
        <v>3</v>
      </c>
      <c r="D34" s="98">
        <v>14</v>
      </c>
      <c r="E34" s="98">
        <v>19</v>
      </c>
      <c r="F34" s="98">
        <v>63</v>
      </c>
      <c r="G34" s="98">
        <v>243</v>
      </c>
      <c r="H34" s="98">
        <v>114</v>
      </c>
      <c r="I34" s="98">
        <v>151</v>
      </c>
      <c r="J34" s="98">
        <v>373</v>
      </c>
      <c r="K34" s="98">
        <v>320</v>
      </c>
      <c r="L34" s="98">
        <v>356</v>
      </c>
      <c r="M34" s="98">
        <v>74</v>
      </c>
      <c r="N34" s="174">
        <f t="shared" si="0"/>
        <v>1737</v>
      </c>
      <c r="O34" s="144">
        <f t="shared" si="3"/>
        <v>36</v>
      </c>
    </row>
    <row r="35" spans="1:15" ht="14.25" x14ac:dyDescent="0.2">
      <c r="A35" s="138">
        <v>2016</v>
      </c>
      <c r="B35" s="98">
        <v>2</v>
      </c>
      <c r="C35" s="98">
        <v>3</v>
      </c>
      <c r="D35" s="98">
        <v>3</v>
      </c>
      <c r="E35" s="98">
        <v>31</v>
      </c>
      <c r="F35" s="98">
        <v>487</v>
      </c>
      <c r="G35" s="98">
        <v>410</v>
      </c>
      <c r="H35" s="98">
        <v>255</v>
      </c>
      <c r="I35" s="98">
        <v>198</v>
      </c>
      <c r="J35" s="98">
        <v>346</v>
      </c>
      <c r="K35" s="98">
        <v>258</v>
      </c>
      <c r="L35" s="98">
        <v>743</v>
      </c>
      <c r="M35" s="98">
        <v>26</v>
      </c>
      <c r="N35" s="174">
        <f t="shared" si="0"/>
        <v>2762</v>
      </c>
      <c r="O35" s="144">
        <f t="shared" si="3"/>
        <v>7</v>
      </c>
    </row>
    <row r="36" spans="1:15" ht="14.25" x14ac:dyDescent="0.2">
      <c r="A36" s="138">
        <v>2017</v>
      </c>
      <c r="B36" s="3">
        <v>18</v>
      </c>
      <c r="C36" s="3">
        <v>0</v>
      </c>
      <c r="D36" s="3">
        <v>59</v>
      </c>
      <c r="E36" s="3">
        <v>163</v>
      </c>
      <c r="F36" s="3">
        <v>421</v>
      </c>
      <c r="G36" s="3">
        <v>200</v>
      </c>
      <c r="H36" s="3">
        <v>264</v>
      </c>
      <c r="I36" s="3">
        <v>291</v>
      </c>
      <c r="J36" s="3">
        <v>275</v>
      </c>
      <c r="K36" s="3">
        <v>214</v>
      </c>
      <c r="L36" s="3">
        <v>462</v>
      </c>
      <c r="M36" s="3">
        <v>198</v>
      </c>
      <c r="N36" s="174">
        <f t="shared" si="0"/>
        <v>2565</v>
      </c>
      <c r="O36" s="144">
        <f t="shared" si="3"/>
        <v>11</v>
      </c>
    </row>
    <row r="37" spans="1:15" ht="14.25" x14ac:dyDescent="0.2">
      <c r="A37" s="138">
        <v>2018</v>
      </c>
      <c r="B37" s="3">
        <v>113</v>
      </c>
      <c r="C37" s="3">
        <v>0</v>
      </c>
      <c r="D37" s="3">
        <v>12</v>
      </c>
      <c r="E37" s="3">
        <v>62</v>
      </c>
      <c r="F37" s="3">
        <v>154</v>
      </c>
      <c r="G37" s="3">
        <v>524</v>
      </c>
      <c r="H37" s="3">
        <v>464</v>
      </c>
      <c r="I37" s="3">
        <v>212</v>
      </c>
      <c r="J37" s="3">
        <v>434</v>
      </c>
      <c r="K37" s="3">
        <v>405</v>
      </c>
      <c r="L37" s="3">
        <v>185</v>
      </c>
      <c r="M37" s="3">
        <v>11</v>
      </c>
      <c r="N37" s="174">
        <f t="shared" si="0"/>
        <v>2576</v>
      </c>
      <c r="O37" s="144">
        <f t="shared" si="3"/>
        <v>10</v>
      </c>
    </row>
    <row r="38" spans="1:15" ht="14.25" x14ac:dyDescent="0.2">
      <c r="A38" s="138">
        <v>2019</v>
      </c>
      <c r="B38" s="3">
        <v>12</v>
      </c>
      <c r="C38" s="3">
        <v>0</v>
      </c>
      <c r="D38" s="3">
        <v>2</v>
      </c>
      <c r="E38" s="3">
        <v>48</v>
      </c>
      <c r="F38" s="3">
        <v>239</v>
      </c>
      <c r="G38" s="3">
        <v>239</v>
      </c>
      <c r="H38" s="3">
        <v>438</v>
      </c>
      <c r="I38" s="3">
        <v>277</v>
      </c>
      <c r="J38" s="3">
        <v>176</v>
      </c>
      <c r="K38" s="3">
        <v>263</v>
      </c>
      <c r="L38" s="3">
        <v>163</v>
      </c>
      <c r="M38" s="3">
        <v>54</v>
      </c>
      <c r="N38" s="174">
        <f t="shared" si="0"/>
        <v>1911</v>
      </c>
      <c r="O38" s="144">
        <f t="shared" ref="O38" si="4">RANK(N38,N$5:N$46,0)</f>
        <v>32</v>
      </c>
    </row>
    <row r="39" spans="1:15" ht="14.25" x14ac:dyDescent="0.2">
      <c r="A39" s="138">
        <v>2020</v>
      </c>
      <c r="B39" s="3">
        <v>18</v>
      </c>
      <c r="C39" s="3">
        <v>1</v>
      </c>
      <c r="D39" s="3">
        <v>0</v>
      </c>
      <c r="E39" s="3">
        <v>184</v>
      </c>
      <c r="F39" s="3">
        <v>275</v>
      </c>
      <c r="G39" s="3">
        <v>354</v>
      </c>
      <c r="H39" s="3">
        <v>105</v>
      </c>
      <c r="I39" s="3">
        <v>186</v>
      </c>
      <c r="J39" s="3">
        <v>286</v>
      </c>
      <c r="K39" s="3">
        <v>210</v>
      </c>
      <c r="L39" s="3">
        <v>272</v>
      </c>
      <c r="M39" s="3">
        <v>99</v>
      </c>
      <c r="N39" s="174">
        <f t="shared" si="0"/>
        <v>1990</v>
      </c>
      <c r="O39" s="144">
        <f t="shared" ref="O39" si="5">RANK(N39,N$5:N$46,0)</f>
        <v>29</v>
      </c>
    </row>
    <row r="40" spans="1:15" ht="14.25" x14ac:dyDescent="0.2">
      <c r="A40" s="138">
        <v>2021</v>
      </c>
      <c r="B40" s="3">
        <v>21</v>
      </c>
      <c r="C40" s="3">
        <v>0</v>
      </c>
      <c r="D40" s="3">
        <v>24</v>
      </c>
      <c r="E40" s="3">
        <v>122</v>
      </c>
      <c r="F40" s="3">
        <v>207</v>
      </c>
      <c r="G40" s="3">
        <v>345</v>
      </c>
      <c r="H40" s="3">
        <v>214</v>
      </c>
      <c r="I40" s="3">
        <v>436</v>
      </c>
      <c r="J40" s="3">
        <v>343</v>
      </c>
      <c r="K40" s="3">
        <v>445</v>
      </c>
      <c r="L40" s="3">
        <v>305</v>
      </c>
      <c r="M40" s="3">
        <v>183</v>
      </c>
      <c r="N40" s="174">
        <f t="shared" si="0"/>
        <v>2645</v>
      </c>
      <c r="O40" s="144">
        <f t="shared" ref="O40" si="6">RANK(N40,N$5:N$46,0)</f>
        <v>9</v>
      </c>
    </row>
    <row r="41" spans="1:15" ht="14.25" x14ac:dyDescent="0.2">
      <c r="A41" s="138">
        <v>2022</v>
      </c>
      <c r="B41" s="3">
        <v>3</v>
      </c>
      <c r="C41" s="3">
        <v>17</v>
      </c>
      <c r="D41" s="3">
        <v>40</v>
      </c>
      <c r="E41" s="3">
        <v>208</v>
      </c>
      <c r="F41" s="3">
        <v>330</v>
      </c>
      <c r="G41" s="3">
        <v>282</v>
      </c>
      <c r="H41" s="3">
        <v>395</v>
      </c>
      <c r="I41" s="3">
        <v>341</v>
      </c>
      <c r="J41" s="3">
        <v>131</v>
      </c>
      <c r="K41" s="3">
        <v>327</v>
      </c>
      <c r="L41" s="3">
        <v>204</v>
      </c>
      <c r="M41" s="3">
        <v>22</v>
      </c>
      <c r="N41" s="174">
        <f t="shared" si="0"/>
        <v>2300</v>
      </c>
      <c r="O41" s="144">
        <f t="shared" ref="O41:O42" si="7">RANK(N41,N$5:N$46,0)</f>
        <v>17</v>
      </c>
    </row>
    <row r="42" spans="1:15" ht="14.25" x14ac:dyDescent="0.2">
      <c r="A42" s="138">
        <v>2023</v>
      </c>
      <c r="B42" s="3">
        <v>40</v>
      </c>
      <c r="C42" s="3">
        <v>0</v>
      </c>
      <c r="D42" s="3">
        <v>8</v>
      </c>
      <c r="E42" s="3">
        <v>2</v>
      </c>
      <c r="F42" s="3">
        <v>196</v>
      </c>
      <c r="G42" s="3">
        <v>160</v>
      </c>
      <c r="H42" s="3">
        <v>302</v>
      </c>
      <c r="I42" s="3">
        <v>171</v>
      </c>
      <c r="J42" s="3">
        <v>225</v>
      </c>
      <c r="K42" s="3">
        <v>318</v>
      </c>
      <c r="L42" s="3">
        <v>252</v>
      </c>
      <c r="M42" s="3">
        <v>60</v>
      </c>
      <c r="N42" s="174">
        <f t="shared" si="0"/>
        <v>1734</v>
      </c>
      <c r="O42" s="144">
        <f t="shared" si="7"/>
        <v>37</v>
      </c>
    </row>
    <row r="43" spans="1:15" ht="14.25" x14ac:dyDescent="0.2">
      <c r="A43" s="138">
        <v>2024</v>
      </c>
      <c r="B43" s="3"/>
      <c r="C43" s="3"/>
      <c r="D43" s="3"/>
      <c r="E43" s="3"/>
      <c r="F43" s="3"/>
      <c r="G43" s="3"/>
      <c r="H43" s="3"/>
      <c r="I43" s="3"/>
      <c r="J43" s="3"/>
      <c r="K43" s="3"/>
      <c r="L43" s="3"/>
      <c r="M43" s="3"/>
      <c r="N43" s="174" t="str">
        <f t="shared" si="0"/>
        <v/>
      </c>
      <c r="O43" s="144"/>
    </row>
    <row r="44" spans="1:15" ht="14.25" x14ac:dyDescent="0.2">
      <c r="A44" s="138">
        <v>2025</v>
      </c>
      <c r="B44" s="3"/>
      <c r="C44" s="3"/>
      <c r="D44" s="3"/>
      <c r="E44" s="3"/>
      <c r="F44" s="3"/>
      <c r="G44" s="3"/>
      <c r="H44" s="3"/>
      <c r="I44" s="3"/>
      <c r="J44" s="3"/>
      <c r="K44" s="3"/>
      <c r="L44" s="3"/>
      <c r="M44" s="3"/>
      <c r="N44" s="174" t="str">
        <f t="shared" si="0"/>
        <v/>
      </c>
      <c r="O44" s="144"/>
    </row>
    <row r="45" spans="1:15" ht="14.25" x14ac:dyDescent="0.2">
      <c r="A45" s="138">
        <v>2026</v>
      </c>
      <c r="B45" s="3"/>
      <c r="C45" s="3"/>
      <c r="D45" s="3"/>
      <c r="E45" s="3"/>
      <c r="F45" s="3"/>
      <c r="G45" s="3"/>
      <c r="H45" s="3"/>
      <c r="I45" s="3"/>
      <c r="J45" s="3"/>
      <c r="K45" s="3"/>
      <c r="L45" s="3"/>
      <c r="M45" s="3"/>
      <c r="N45" s="174" t="str">
        <f t="shared" si="0"/>
        <v/>
      </c>
      <c r="O45" s="144"/>
    </row>
    <row r="46" spans="1:15" ht="13.5" thickBot="1" x14ac:dyDescent="0.25">
      <c r="A46" s="153"/>
      <c r="B46" s="98"/>
      <c r="C46" s="98"/>
      <c r="D46" s="98"/>
      <c r="E46" s="98"/>
      <c r="F46" s="98"/>
      <c r="G46" s="98"/>
      <c r="H46" s="98"/>
      <c r="I46" s="98"/>
      <c r="J46" s="98"/>
      <c r="K46" s="98"/>
      <c r="L46" s="98"/>
      <c r="M46" s="98"/>
      <c r="N46" s="175" t="str">
        <f t="shared" si="0"/>
        <v/>
      </c>
    </row>
    <row r="47" spans="1:15" x14ac:dyDescent="0.2">
      <c r="A47" s="147" t="s">
        <v>603</v>
      </c>
      <c r="B47" s="105">
        <f>AVERAGE(B5:B46)</f>
        <v>26.917894736842104</v>
      </c>
      <c r="C47" s="105">
        <f>AVERAGE(C5:C46)</f>
        <v>10.459473684210524</v>
      </c>
      <c r="D47" s="105">
        <f t="shared" ref="D47:N47" si="8">AVERAGE(D5:D46)</f>
        <v>20.89263157894737</v>
      </c>
      <c r="E47" s="105">
        <f t="shared" si="8"/>
        <v>96.006315789473689</v>
      </c>
      <c r="F47" s="105">
        <f t="shared" si="8"/>
        <v>250.65684210526322</v>
      </c>
      <c r="G47" s="105">
        <f t="shared" si="8"/>
        <v>292.2</v>
      </c>
      <c r="H47" s="105">
        <f t="shared" si="8"/>
        <v>290.17105263157896</v>
      </c>
      <c r="I47" s="105">
        <f t="shared" si="8"/>
        <v>282.60315789473691</v>
      </c>
      <c r="J47" s="105">
        <f t="shared" si="8"/>
        <v>287.18684210526322</v>
      </c>
      <c r="K47" s="105">
        <f t="shared" si="8"/>
        <v>315.96526315789475</v>
      </c>
      <c r="L47" s="105">
        <f t="shared" si="8"/>
        <v>322.22210526315791</v>
      </c>
      <c r="M47" s="105">
        <f t="shared" si="8"/>
        <v>124.59189189189188</v>
      </c>
      <c r="N47" s="105">
        <f t="shared" si="8"/>
        <v>2321.3405405405406</v>
      </c>
    </row>
    <row r="48" spans="1:15" x14ac:dyDescent="0.2">
      <c r="A48" s="148" t="s">
        <v>604</v>
      </c>
      <c r="B48" s="3">
        <f>STDEV(B5:B46)</f>
        <v>46.35673000837852</v>
      </c>
      <c r="C48" s="3">
        <f>STDEV(C5:C46)</f>
        <v>22.067880284613786</v>
      </c>
      <c r="D48" s="3">
        <f t="shared" ref="D48:N48" si="9">STDEV(D5:D46)</f>
        <v>20.763419715765266</v>
      </c>
      <c r="E48" s="3">
        <f t="shared" si="9"/>
        <v>77.234677424525813</v>
      </c>
      <c r="F48" s="3">
        <f t="shared" si="9"/>
        <v>89.868401629158654</v>
      </c>
      <c r="G48" s="3">
        <f t="shared" si="9"/>
        <v>93.979764469431046</v>
      </c>
      <c r="H48" s="3">
        <f t="shared" si="9"/>
        <v>100.74182402046399</v>
      </c>
      <c r="I48" s="3">
        <f t="shared" si="9"/>
        <v>79.448437880489806</v>
      </c>
      <c r="J48" s="3">
        <f t="shared" si="9"/>
        <v>91.522197724074729</v>
      </c>
      <c r="K48" s="3">
        <f t="shared" si="9"/>
        <v>102.27740927118826</v>
      </c>
      <c r="L48" s="3">
        <f t="shared" si="9"/>
        <v>128.29660590732701</v>
      </c>
      <c r="M48" s="3">
        <f t="shared" si="9"/>
        <v>106.9528726391478</v>
      </c>
      <c r="N48" s="114">
        <f t="shared" si="9"/>
        <v>421.50675150745366</v>
      </c>
    </row>
    <row r="49" spans="1:14" x14ac:dyDescent="0.2">
      <c r="A49" s="148" t="s">
        <v>605</v>
      </c>
      <c r="B49" s="3">
        <f>B48/B47*100</f>
        <v>172.21528823697636</v>
      </c>
      <c r="C49" s="3">
        <f>C48/C47*100</f>
        <v>210.98461500913905</v>
      </c>
      <c r="D49" s="3">
        <f t="shared" ref="D49:N49" si="10">D48/D47*100</f>
        <v>99.381543379569734</v>
      </c>
      <c r="E49" s="3">
        <f t="shared" si="10"/>
        <v>80.447496385434633</v>
      </c>
      <c r="F49" s="3">
        <f t="shared" si="10"/>
        <v>35.853161188162765</v>
      </c>
      <c r="G49" s="3">
        <f t="shared" si="10"/>
        <v>32.162821515890158</v>
      </c>
      <c r="H49" s="3">
        <f t="shared" si="10"/>
        <v>34.718082009501032</v>
      </c>
      <c r="I49" s="3">
        <f t="shared" si="10"/>
        <v>28.113075052785678</v>
      </c>
      <c r="J49" s="3">
        <f t="shared" si="10"/>
        <v>31.86852052592608</v>
      </c>
      <c r="K49" s="3">
        <f t="shared" si="10"/>
        <v>32.3698270654765</v>
      </c>
      <c r="L49" s="3">
        <f t="shared" si="10"/>
        <v>39.816202492547035</v>
      </c>
      <c r="M49" s="3">
        <f t="shared" si="10"/>
        <v>85.842562477460888</v>
      </c>
      <c r="N49" s="114">
        <f t="shared" si="10"/>
        <v>18.157902476872387</v>
      </c>
    </row>
    <row r="50" spans="1:14" x14ac:dyDescent="0.2">
      <c r="A50" s="148" t="s">
        <v>606</v>
      </c>
      <c r="B50" s="3">
        <f>MIN(B5:B46)</f>
        <v>0</v>
      </c>
      <c r="C50" s="3">
        <f>MIN(C5:C46)</f>
        <v>0</v>
      </c>
      <c r="D50" s="3">
        <f t="shared" ref="D50:N50" si="11">MIN(D5:D46)</f>
        <v>0</v>
      </c>
      <c r="E50" s="3">
        <f t="shared" si="11"/>
        <v>0</v>
      </c>
      <c r="F50" s="3">
        <f t="shared" si="11"/>
        <v>63</v>
      </c>
      <c r="G50" s="3">
        <f t="shared" si="11"/>
        <v>109.22000000000004</v>
      </c>
      <c r="H50" s="3">
        <f t="shared" si="11"/>
        <v>105</v>
      </c>
      <c r="I50" s="3">
        <f t="shared" si="11"/>
        <v>150</v>
      </c>
      <c r="J50" s="3">
        <f t="shared" si="11"/>
        <v>128</v>
      </c>
      <c r="K50" s="3">
        <f t="shared" si="11"/>
        <v>147.32000000000005</v>
      </c>
      <c r="L50" s="3">
        <f t="shared" si="11"/>
        <v>121</v>
      </c>
      <c r="M50" s="3">
        <f t="shared" si="11"/>
        <v>5.08</v>
      </c>
      <c r="N50" s="114">
        <f t="shared" si="11"/>
        <v>1734</v>
      </c>
    </row>
    <row r="51" spans="1:14" x14ac:dyDescent="0.2">
      <c r="A51" s="148" t="s">
        <v>607</v>
      </c>
      <c r="B51" s="15">
        <f>MAX(B5:B46)</f>
        <v>256.54000000000002</v>
      </c>
      <c r="C51" s="15">
        <f>MAX(C5:C46)</f>
        <v>121.92000000000002</v>
      </c>
      <c r="D51" s="15">
        <f t="shared" ref="D51:N51" si="12">MAX(D5:D46)</f>
        <v>66.039999999999992</v>
      </c>
      <c r="E51" s="15">
        <f t="shared" si="12"/>
        <v>363.22</v>
      </c>
      <c r="F51" s="15">
        <f t="shared" si="12"/>
        <v>487</v>
      </c>
      <c r="G51" s="15">
        <f t="shared" si="12"/>
        <v>524</v>
      </c>
      <c r="H51" s="15">
        <f t="shared" si="12"/>
        <v>553</v>
      </c>
      <c r="I51" s="15">
        <f t="shared" si="12"/>
        <v>436</v>
      </c>
      <c r="J51" s="15">
        <f t="shared" si="12"/>
        <v>523.24</v>
      </c>
      <c r="K51" s="15">
        <f t="shared" si="12"/>
        <v>586.74</v>
      </c>
      <c r="L51" s="15">
        <f t="shared" si="12"/>
        <v>743</v>
      </c>
      <c r="M51" s="15">
        <f t="shared" si="12"/>
        <v>472.44000000000005</v>
      </c>
      <c r="N51" s="164">
        <f t="shared" si="12"/>
        <v>3352</v>
      </c>
    </row>
    <row r="52" spans="1:14" x14ac:dyDescent="0.2">
      <c r="A52" s="148" t="s">
        <v>608</v>
      </c>
      <c r="B52" s="15">
        <f>QUARTILE(B5:B46,1)</f>
        <v>4.2699999999999996</v>
      </c>
      <c r="C52" s="15">
        <f>QUARTILE(C5:C46,1)</f>
        <v>0</v>
      </c>
      <c r="D52" s="15">
        <f t="shared" ref="D52:N52" si="13">QUARTILE(D5:D46,1)</f>
        <v>5.08</v>
      </c>
      <c r="E52" s="15">
        <f t="shared" si="13"/>
        <v>39.825000000000003</v>
      </c>
      <c r="F52" s="15">
        <f t="shared" si="13"/>
        <v>205.74</v>
      </c>
      <c r="G52" s="15">
        <f t="shared" si="13"/>
        <v>239</v>
      </c>
      <c r="H52" s="15">
        <f t="shared" si="13"/>
        <v>225.42500000000001</v>
      </c>
      <c r="I52" s="15">
        <f t="shared" si="13"/>
        <v>217.17</v>
      </c>
      <c r="J52" s="15">
        <f t="shared" si="13"/>
        <v>234.315</v>
      </c>
      <c r="K52" s="15">
        <f t="shared" si="13"/>
        <v>225.42500000000001</v>
      </c>
      <c r="L52" s="15">
        <f t="shared" si="13"/>
        <v>253</v>
      </c>
      <c r="M52" s="15">
        <f t="shared" si="13"/>
        <v>54</v>
      </c>
      <c r="N52" s="164">
        <f t="shared" si="13"/>
        <v>2021</v>
      </c>
    </row>
    <row r="53" spans="1:14" x14ac:dyDescent="0.2">
      <c r="A53" s="148" t="s">
        <v>609</v>
      </c>
      <c r="B53" s="15">
        <f>QUARTILE(B5:B46,2)</f>
        <v>12.35</v>
      </c>
      <c r="C53" s="15">
        <f>QUARTILE(C5:C46,2)</f>
        <v>3</v>
      </c>
      <c r="D53" s="15">
        <f t="shared" ref="D53:N53" si="14">QUARTILE(D5:D46,2)</f>
        <v>14.5</v>
      </c>
      <c r="E53" s="15">
        <f t="shared" si="14"/>
        <v>75.33</v>
      </c>
      <c r="F53" s="15">
        <f t="shared" si="14"/>
        <v>241.41999999999996</v>
      </c>
      <c r="G53" s="15">
        <f t="shared" si="14"/>
        <v>277.5</v>
      </c>
      <c r="H53" s="15">
        <f t="shared" si="14"/>
        <v>276.86</v>
      </c>
      <c r="I53" s="15">
        <f t="shared" si="14"/>
        <v>289.01</v>
      </c>
      <c r="J53" s="15">
        <f t="shared" si="14"/>
        <v>290.32</v>
      </c>
      <c r="K53" s="15">
        <f t="shared" si="14"/>
        <v>319</v>
      </c>
      <c r="L53" s="15">
        <f t="shared" si="14"/>
        <v>284.48</v>
      </c>
      <c r="M53" s="15">
        <f t="shared" si="14"/>
        <v>81.28</v>
      </c>
      <c r="N53" s="164">
        <f t="shared" si="14"/>
        <v>2242.8200000000006</v>
      </c>
    </row>
    <row r="54" spans="1:14" x14ac:dyDescent="0.2">
      <c r="A54" s="148" t="s">
        <v>610</v>
      </c>
      <c r="B54" s="15">
        <f>QUARTILE(B5:B46,3)</f>
        <v>24.299999999999997</v>
      </c>
      <c r="C54" s="15">
        <f>QUARTILE(C5:C46,3)</f>
        <v>9.870000000000001</v>
      </c>
      <c r="D54" s="15">
        <f t="shared" ref="D54:N54" si="15">QUARTILE(D5:D46,3)</f>
        <v>29.844999999999999</v>
      </c>
      <c r="E54" s="15">
        <f t="shared" si="15"/>
        <v>137.905</v>
      </c>
      <c r="F54" s="15">
        <f t="shared" si="15"/>
        <v>282.21500000000003</v>
      </c>
      <c r="G54" s="15">
        <f t="shared" si="15"/>
        <v>353.76499999999999</v>
      </c>
      <c r="H54" s="15">
        <f t="shared" si="15"/>
        <v>331.55500000000001</v>
      </c>
      <c r="I54" s="15">
        <f t="shared" si="15"/>
        <v>340.20500000000004</v>
      </c>
      <c r="J54" s="15">
        <f t="shared" si="15"/>
        <v>339.09000000000009</v>
      </c>
      <c r="K54" s="15">
        <f t="shared" si="15"/>
        <v>392.43</v>
      </c>
      <c r="L54" s="15">
        <f t="shared" si="15"/>
        <v>384.87</v>
      </c>
      <c r="M54" s="15">
        <f t="shared" si="15"/>
        <v>198</v>
      </c>
      <c r="N54" s="164">
        <f t="shared" si="15"/>
        <v>2576</v>
      </c>
    </row>
    <row r="55" spans="1:14" x14ac:dyDescent="0.2">
      <c r="A55" s="148" t="s">
        <v>611</v>
      </c>
      <c r="B55" s="10">
        <f>RANK(B42,B5:B46,0)</f>
        <v>7</v>
      </c>
      <c r="C55" s="10">
        <f t="shared" ref="C55:N55" si="16">RANK(C42,C5:C46,0)</f>
        <v>26</v>
      </c>
      <c r="D55" s="10">
        <f t="shared" si="16"/>
        <v>25</v>
      </c>
      <c r="E55" s="10">
        <f t="shared" si="16"/>
        <v>37</v>
      </c>
      <c r="F55" s="10">
        <f t="shared" si="16"/>
        <v>31</v>
      </c>
      <c r="G55" s="10">
        <f t="shared" si="16"/>
        <v>36</v>
      </c>
      <c r="H55" s="10">
        <f t="shared" si="16"/>
        <v>16</v>
      </c>
      <c r="I55" s="10">
        <f t="shared" si="16"/>
        <v>35</v>
      </c>
      <c r="J55" s="10">
        <f t="shared" si="16"/>
        <v>31</v>
      </c>
      <c r="K55" s="10">
        <f t="shared" si="16"/>
        <v>20</v>
      </c>
      <c r="L55" s="10">
        <f t="shared" si="16"/>
        <v>29</v>
      </c>
      <c r="M55" s="10">
        <f t="shared" si="16"/>
        <v>26</v>
      </c>
      <c r="N55" s="142">
        <f t="shared" si="16"/>
        <v>37</v>
      </c>
    </row>
    <row r="56" spans="1:14" x14ac:dyDescent="0.2">
      <c r="A56" s="148" t="s">
        <v>612</v>
      </c>
      <c r="B56" s="10">
        <f>COUNT(B5:B46)</f>
        <v>38</v>
      </c>
      <c r="C56" s="10">
        <f>COUNT(C5:C46)</f>
        <v>38</v>
      </c>
      <c r="D56" s="10">
        <f t="shared" ref="D56:N56" si="17">COUNT(D5:D46)</f>
        <v>38</v>
      </c>
      <c r="E56" s="10">
        <f t="shared" si="17"/>
        <v>38</v>
      </c>
      <c r="F56" s="10">
        <f t="shared" si="17"/>
        <v>38</v>
      </c>
      <c r="G56" s="10">
        <f t="shared" si="17"/>
        <v>38</v>
      </c>
      <c r="H56" s="10">
        <f t="shared" si="17"/>
        <v>38</v>
      </c>
      <c r="I56" s="10">
        <f t="shared" si="17"/>
        <v>38</v>
      </c>
      <c r="J56" s="10">
        <f t="shared" si="17"/>
        <v>38</v>
      </c>
      <c r="K56" s="10">
        <f t="shared" si="17"/>
        <v>38</v>
      </c>
      <c r="L56" s="10">
        <f t="shared" si="17"/>
        <v>38</v>
      </c>
      <c r="M56" s="10">
        <f t="shared" si="17"/>
        <v>37</v>
      </c>
      <c r="N56" s="142">
        <f t="shared" si="17"/>
        <v>37</v>
      </c>
    </row>
    <row r="57" spans="1:14" x14ac:dyDescent="0.2">
      <c r="A57" s="148" t="s">
        <v>614</v>
      </c>
      <c r="B57" s="15">
        <f>B42</f>
        <v>40</v>
      </c>
      <c r="C57" s="15">
        <f>B57+C42</f>
        <v>40</v>
      </c>
      <c r="D57" s="15">
        <f t="shared" ref="D57:M57" si="18">C57+D42</f>
        <v>48</v>
      </c>
      <c r="E57" s="15">
        <f t="shared" si="18"/>
        <v>50</v>
      </c>
      <c r="F57" s="15">
        <f t="shared" si="18"/>
        <v>246</v>
      </c>
      <c r="G57" s="15">
        <f t="shared" si="18"/>
        <v>406</v>
      </c>
      <c r="H57" s="15">
        <f t="shared" si="18"/>
        <v>708</v>
      </c>
      <c r="I57" s="15">
        <f t="shared" si="18"/>
        <v>879</v>
      </c>
      <c r="J57" s="15">
        <f t="shared" si="18"/>
        <v>1104</v>
      </c>
      <c r="K57" s="15">
        <f t="shared" si="18"/>
        <v>1422</v>
      </c>
      <c r="L57" s="15">
        <f t="shared" si="18"/>
        <v>1674</v>
      </c>
      <c r="M57" s="15">
        <f t="shared" si="18"/>
        <v>1734</v>
      </c>
      <c r="N57" s="10"/>
    </row>
    <row r="58" spans="1:14" x14ac:dyDescent="0.2">
      <c r="A58" s="148" t="s">
        <v>613</v>
      </c>
      <c r="B58" s="15">
        <f>B47</f>
        <v>26.917894736842104</v>
      </c>
      <c r="C58" s="15">
        <f>B58+C47</f>
        <v>37.37736842105263</v>
      </c>
      <c r="D58" s="15">
        <f t="shared" ref="D58:M58" si="19">C58+D47</f>
        <v>58.269999999999996</v>
      </c>
      <c r="E58" s="15">
        <f t="shared" si="19"/>
        <v>154.2763157894737</v>
      </c>
      <c r="F58" s="15">
        <f t="shared" si="19"/>
        <v>404.93315789473695</v>
      </c>
      <c r="G58" s="15">
        <f t="shared" si="19"/>
        <v>697.133157894737</v>
      </c>
      <c r="H58" s="15">
        <f t="shared" si="19"/>
        <v>987.30421052631596</v>
      </c>
      <c r="I58" s="15">
        <f t="shared" si="19"/>
        <v>1269.907368421053</v>
      </c>
      <c r="J58" s="15">
        <f t="shared" si="19"/>
        <v>1557.0942105263161</v>
      </c>
      <c r="K58" s="15">
        <f t="shared" si="19"/>
        <v>1873.0594736842108</v>
      </c>
      <c r="L58" s="15">
        <f t="shared" si="19"/>
        <v>2195.2815789473689</v>
      </c>
      <c r="M58" s="15">
        <f t="shared" si="19"/>
        <v>2319.8734708392608</v>
      </c>
      <c r="N58" s="10"/>
    </row>
    <row r="59" spans="1:14" x14ac:dyDescent="0.2">
      <c r="B59" s="10"/>
      <c r="C59" s="10"/>
      <c r="D59" s="10"/>
      <c r="E59" s="10"/>
      <c r="F59" s="10"/>
      <c r="G59" s="10"/>
      <c r="H59" s="10"/>
      <c r="I59" s="10"/>
      <c r="J59" s="10"/>
      <c r="K59" s="10"/>
      <c r="L59" s="10"/>
      <c r="M59" s="10"/>
      <c r="N59" s="10"/>
    </row>
    <row r="60" spans="1:14" x14ac:dyDescent="0.2">
      <c r="B60" s="8"/>
      <c r="C60" s="8"/>
      <c r="D60" s="8"/>
      <c r="E60" s="8"/>
      <c r="F60" s="8"/>
      <c r="G60" s="8"/>
      <c r="H60" s="8"/>
      <c r="I60" s="8"/>
      <c r="J60" s="8"/>
      <c r="K60" s="8"/>
      <c r="L60" s="8"/>
      <c r="M60" s="8"/>
    </row>
    <row r="61" spans="1:14" x14ac:dyDescent="0.2">
      <c r="B61" s="8"/>
      <c r="C61" s="8"/>
      <c r="D61" s="8"/>
      <c r="E61" s="8"/>
      <c r="F61" s="8"/>
      <c r="G61" s="8"/>
      <c r="H61" s="8"/>
      <c r="I61" s="8"/>
      <c r="J61" s="8"/>
      <c r="K61" s="8"/>
      <c r="L61" s="8"/>
      <c r="M61" s="8"/>
    </row>
    <row r="62" spans="1:14" x14ac:dyDescent="0.2">
      <c r="B62" s="8"/>
      <c r="C62" s="8"/>
      <c r="D62" s="8"/>
      <c r="E62" s="8"/>
      <c r="F62" s="8"/>
      <c r="G62" s="8"/>
      <c r="H62" s="8"/>
      <c r="I62" s="8"/>
      <c r="J62" s="8"/>
      <c r="K62" s="8"/>
      <c r="L62" s="8"/>
      <c r="M62" s="8"/>
    </row>
    <row r="63" spans="1:14" x14ac:dyDescent="0.2">
      <c r="B63" s="8"/>
      <c r="C63" s="8"/>
      <c r="D63" s="8"/>
      <c r="E63" s="8"/>
      <c r="F63" s="8"/>
      <c r="G63" s="8"/>
      <c r="H63" s="8"/>
      <c r="I63" s="8"/>
      <c r="J63" s="8"/>
      <c r="K63" s="8"/>
      <c r="L63" s="8"/>
      <c r="M63" s="8"/>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46">
    <cfRule type="top10" dxfId="209" priority="109" bottom="1" rank="1"/>
    <cfRule type="top10" dxfId="208" priority="110" rank="1"/>
  </conditionalFormatting>
  <conditionalFormatting sqref="C5:C46">
    <cfRule type="top10" dxfId="207" priority="25" bottom="1" rank="1"/>
    <cfRule type="top10" dxfId="206" priority="26" rank="1"/>
  </conditionalFormatting>
  <conditionalFormatting sqref="D5:D46">
    <cfRule type="top10" dxfId="205" priority="23" bottom="1" rank="1"/>
    <cfRule type="top10" dxfId="204" priority="24" rank="1"/>
  </conditionalFormatting>
  <conditionalFormatting sqref="E5:E46">
    <cfRule type="top10" dxfId="203" priority="21" bottom="1" rank="1"/>
    <cfRule type="top10" dxfId="202" priority="22" rank="1"/>
  </conditionalFormatting>
  <conditionalFormatting sqref="F5:F46">
    <cfRule type="top10" dxfId="201" priority="19" bottom="1" rank="1"/>
    <cfRule type="top10" dxfId="200" priority="20" rank="1"/>
  </conditionalFormatting>
  <conditionalFormatting sqref="G5:G46">
    <cfRule type="top10" dxfId="199" priority="17" bottom="1" rank="1"/>
    <cfRule type="top10" dxfId="198" priority="18" rank="1"/>
  </conditionalFormatting>
  <conditionalFormatting sqref="H5:H46">
    <cfRule type="top10" dxfId="197" priority="15" bottom="1" rank="1"/>
    <cfRule type="top10" dxfId="196" priority="16" rank="1"/>
  </conditionalFormatting>
  <conditionalFormatting sqref="I5:I46">
    <cfRule type="top10" dxfId="195" priority="13" bottom="1" rank="1"/>
    <cfRule type="top10" dxfId="194" priority="14" rank="1"/>
  </conditionalFormatting>
  <conditionalFormatting sqref="J5:J46">
    <cfRule type="top10" dxfId="193" priority="11" bottom="1" rank="1"/>
    <cfRule type="top10" dxfId="192" priority="12" rank="1"/>
  </conditionalFormatting>
  <conditionalFormatting sqref="K5:K46">
    <cfRule type="top10" dxfId="191" priority="9" bottom="1" rank="1"/>
    <cfRule type="top10" dxfId="190" priority="10" rank="1"/>
  </conditionalFormatting>
  <conditionalFormatting sqref="L5:L46">
    <cfRule type="top10" dxfId="189" priority="7" bottom="1" rank="1"/>
    <cfRule type="top10" dxfId="188" priority="8" rank="1"/>
  </conditionalFormatting>
  <conditionalFormatting sqref="M5:M46">
    <cfRule type="top10" dxfId="187" priority="5" bottom="1" rank="1"/>
    <cfRule type="top10" dxfId="186" priority="6" rank="1"/>
  </conditionalFormatting>
  <conditionalFormatting sqref="N5:N46">
    <cfRule type="top10" dxfId="185" priority="3" bottom="1" rank="1"/>
    <cfRule type="top10" dxfId="184" priority="4"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4"/>
  <dimension ref="A1:AJ26"/>
  <sheetViews>
    <sheetView zoomScale="75" zoomScaleNormal="75" workbookViewId="0">
      <selection activeCell="A18" sqref="A18:N26"/>
    </sheetView>
  </sheetViews>
  <sheetFormatPr defaultRowHeight="12.75" x14ac:dyDescent="0.2"/>
  <cols>
    <col min="1" max="1" width="9.28515625" bestFit="1" customWidth="1"/>
    <col min="2" max="13" width="7.7109375" customWidth="1"/>
    <col min="14" max="14" width="9.140625" bestFit="1" customWidth="1"/>
    <col min="16" max="36" width="9.140625" style="10"/>
  </cols>
  <sheetData>
    <row r="1" spans="1:27" ht="16.5" thickBot="1" x14ac:dyDescent="0.3">
      <c r="A1" s="243" t="s">
        <v>94</v>
      </c>
      <c r="B1" s="244"/>
      <c r="C1" s="244"/>
      <c r="D1" s="244"/>
      <c r="E1" s="245"/>
      <c r="F1" s="245"/>
      <c r="G1" s="245"/>
      <c r="H1" s="245"/>
      <c r="I1" s="245"/>
      <c r="J1" s="245"/>
      <c r="K1" s="245"/>
      <c r="L1" s="245"/>
      <c r="M1" s="245"/>
      <c r="N1" s="246"/>
    </row>
    <row r="2" spans="1:27" ht="13.5" thickBot="1" x14ac:dyDescent="0.25">
      <c r="A2" s="61" t="s">
        <v>166</v>
      </c>
      <c r="B2" s="40" t="s">
        <v>175</v>
      </c>
      <c r="C2" s="37" t="s">
        <v>512</v>
      </c>
      <c r="D2" s="38"/>
      <c r="E2" s="58"/>
      <c r="F2" s="68"/>
      <c r="G2" s="247" t="s">
        <v>80</v>
      </c>
      <c r="H2" s="247"/>
      <c r="I2" s="69"/>
      <c r="J2" s="69"/>
      <c r="K2" s="69"/>
      <c r="L2" s="69"/>
      <c r="M2" s="69"/>
      <c r="N2" s="70"/>
    </row>
    <row r="3" spans="1:27" ht="13.5" thickBot="1" x14ac:dyDescent="0.25">
      <c r="A3" s="16"/>
      <c r="B3" s="41" t="s">
        <v>176</v>
      </c>
      <c r="C3" s="36" t="s">
        <v>513</v>
      </c>
      <c r="D3" s="39"/>
      <c r="E3" s="41" t="s">
        <v>78</v>
      </c>
      <c r="F3" s="65">
        <v>439.63254593175856</v>
      </c>
      <c r="G3" s="17"/>
      <c r="H3" s="66" t="s">
        <v>81</v>
      </c>
      <c r="I3" s="67">
        <v>134</v>
      </c>
      <c r="J3" s="17"/>
      <c r="K3" s="17"/>
      <c r="L3" s="17"/>
      <c r="M3" s="17"/>
      <c r="N3" s="18"/>
    </row>
    <row r="4" spans="1:27" ht="13.5" thickBot="1" x14ac:dyDescent="0.25">
      <c r="A4" s="28" t="s">
        <v>1</v>
      </c>
      <c r="B4" s="49" t="s">
        <v>2</v>
      </c>
      <c r="C4" s="43" t="s">
        <v>3</v>
      </c>
      <c r="D4" s="49" t="s">
        <v>4</v>
      </c>
      <c r="E4" s="43" t="s">
        <v>5</v>
      </c>
      <c r="F4" s="49" t="s">
        <v>6</v>
      </c>
      <c r="G4" s="43" t="s">
        <v>7</v>
      </c>
      <c r="H4" s="49" t="s">
        <v>8</v>
      </c>
      <c r="I4" s="43" t="s">
        <v>9</v>
      </c>
      <c r="J4" s="49" t="s">
        <v>10</v>
      </c>
      <c r="K4" s="43" t="s">
        <v>11</v>
      </c>
      <c r="L4" s="49" t="s">
        <v>12</v>
      </c>
      <c r="M4" s="45" t="s">
        <v>13</v>
      </c>
      <c r="N4" s="140" t="s">
        <v>582</v>
      </c>
      <c r="P4" s="23"/>
      <c r="Q4" s="23"/>
      <c r="R4" s="23"/>
      <c r="S4" s="23"/>
      <c r="T4" s="23"/>
      <c r="U4" s="23"/>
      <c r="V4" s="23"/>
      <c r="W4" s="23"/>
      <c r="X4" s="23"/>
      <c r="Y4" s="23"/>
      <c r="Z4" s="23"/>
      <c r="AA4" s="23"/>
    </row>
    <row r="5" spans="1:27" x14ac:dyDescent="0.2">
      <c r="A5" s="29">
        <v>2008</v>
      </c>
      <c r="B5" s="98" t="s">
        <v>60</v>
      </c>
      <c r="C5" s="98" t="s">
        <v>60</v>
      </c>
      <c r="D5" s="98" t="s">
        <v>60</v>
      </c>
      <c r="E5" s="98" t="s">
        <v>60</v>
      </c>
      <c r="F5" s="98">
        <v>107</v>
      </c>
      <c r="G5" s="98">
        <v>247</v>
      </c>
      <c r="H5" s="98">
        <v>376</v>
      </c>
      <c r="I5" s="98">
        <v>252</v>
      </c>
      <c r="J5" s="98">
        <v>153</v>
      </c>
      <c r="K5" s="98">
        <v>233</v>
      </c>
      <c r="L5" s="98">
        <v>547</v>
      </c>
      <c r="M5" s="98">
        <v>44</v>
      </c>
      <c r="N5" s="122" t="str">
        <f t="shared" ref="N5" si="0">IF(COUNT(B5:M5)=12,SUM(B5:M5),"")</f>
        <v/>
      </c>
    </row>
    <row r="6" spans="1:27" x14ac:dyDescent="0.2">
      <c r="A6" s="29">
        <v>2009</v>
      </c>
      <c r="B6" s="98">
        <v>7</v>
      </c>
      <c r="C6" s="98">
        <v>2</v>
      </c>
      <c r="D6" s="98">
        <v>5</v>
      </c>
      <c r="E6" s="98">
        <v>7</v>
      </c>
      <c r="F6" s="98">
        <v>184</v>
      </c>
      <c r="G6" s="98">
        <v>248</v>
      </c>
      <c r="H6" s="98">
        <v>271</v>
      </c>
      <c r="I6" s="98">
        <v>264</v>
      </c>
      <c r="J6" s="98">
        <v>300</v>
      </c>
      <c r="K6" s="98">
        <v>304</v>
      </c>
      <c r="L6" s="98">
        <v>290</v>
      </c>
      <c r="M6" s="98">
        <v>92</v>
      </c>
      <c r="N6" s="123">
        <f t="shared" ref="N6:N12" si="1">IF(COUNT(B6:M6)=12,SUM(B6:M6),"")</f>
        <v>1974</v>
      </c>
    </row>
    <row r="7" spans="1:27" x14ac:dyDescent="0.2">
      <c r="A7" s="29">
        <v>2010</v>
      </c>
      <c r="B7" s="98">
        <v>38</v>
      </c>
      <c r="C7" s="98">
        <v>15</v>
      </c>
      <c r="D7" s="98">
        <v>30</v>
      </c>
      <c r="E7" s="98">
        <v>229</v>
      </c>
      <c r="F7" s="98">
        <v>223</v>
      </c>
      <c r="G7" s="98">
        <v>262</v>
      </c>
      <c r="H7" s="98">
        <v>382</v>
      </c>
      <c r="I7" s="98">
        <v>242</v>
      </c>
      <c r="J7" s="98">
        <v>200</v>
      </c>
      <c r="K7" s="98">
        <v>214</v>
      </c>
      <c r="L7" s="98">
        <v>366</v>
      </c>
      <c r="M7" s="98" t="s">
        <v>60</v>
      </c>
      <c r="N7" s="123"/>
    </row>
    <row r="8" spans="1:27" x14ac:dyDescent="0.2">
      <c r="A8" s="29">
        <v>2011</v>
      </c>
      <c r="B8" s="98">
        <v>63</v>
      </c>
      <c r="C8" s="98">
        <v>53</v>
      </c>
      <c r="D8" s="98">
        <v>16</v>
      </c>
      <c r="E8" s="98">
        <v>208</v>
      </c>
      <c r="F8" s="98">
        <v>421</v>
      </c>
      <c r="G8" s="98">
        <v>157</v>
      </c>
      <c r="H8" s="98">
        <v>245</v>
      </c>
      <c r="I8" s="98">
        <v>174</v>
      </c>
      <c r="J8" s="98">
        <v>143</v>
      </c>
      <c r="K8" s="98">
        <v>397</v>
      </c>
      <c r="L8" s="98">
        <v>529</v>
      </c>
      <c r="M8" s="98">
        <v>229</v>
      </c>
      <c r="N8" s="123">
        <f t="shared" si="1"/>
        <v>2635</v>
      </c>
    </row>
    <row r="9" spans="1:27" x14ac:dyDescent="0.2">
      <c r="A9" s="29">
        <v>2012</v>
      </c>
      <c r="B9" s="98">
        <v>1</v>
      </c>
      <c r="C9" s="98">
        <v>0</v>
      </c>
      <c r="D9" s="98">
        <v>10</v>
      </c>
      <c r="E9" s="98">
        <v>254</v>
      </c>
      <c r="F9" s="98">
        <v>231</v>
      </c>
      <c r="G9" s="98">
        <v>274</v>
      </c>
      <c r="H9" s="98">
        <v>272</v>
      </c>
      <c r="I9" s="98">
        <v>168</v>
      </c>
      <c r="J9" s="98">
        <v>265</v>
      </c>
      <c r="K9" s="98">
        <v>331</v>
      </c>
      <c r="L9" s="98">
        <v>361</v>
      </c>
      <c r="M9" s="98">
        <v>179</v>
      </c>
      <c r="N9" s="123">
        <f t="shared" si="1"/>
        <v>2346</v>
      </c>
    </row>
    <row r="10" spans="1:27" x14ac:dyDescent="0.2">
      <c r="A10" s="29">
        <v>2013</v>
      </c>
      <c r="B10" s="98">
        <v>0</v>
      </c>
      <c r="C10" s="98">
        <v>1</v>
      </c>
      <c r="D10" s="98">
        <v>1</v>
      </c>
      <c r="E10" s="98">
        <v>81</v>
      </c>
      <c r="F10" s="98">
        <v>262</v>
      </c>
      <c r="G10" s="98">
        <v>215</v>
      </c>
      <c r="H10" s="98">
        <v>190</v>
      </c>
      <c r="I10" s="98">
        <v>176</v>
      </c>
      <c r="J10" s="98">
        <v>321</v>
      </c>
      <c r="K10" s="98">
        <v>428</v>
      </c>
      <c r="L10" s="98">
        <v>177</v>
      </c>
      <c r="M10" s="98">
        <v>142</v>
      </c>
      <c r="N10" s="123">
        <f t="shared" si="1"/>
        <v>1994</v>
      </c>
    </row>
    <row r="11" spans="1:27" x14ac:dyDescent="0.2">
      <c r="A11" s="29">
        <v>2014</v>
      </c>
      <c r="B11" s="98">
        <v>44</v>
      </c>
      <c r="C11" s="98">
        <v>2</v>
      </c>
      <c r="D11" s="98">
        <v>16</v>
      </c>
      <c r="E11" s="98">
        <v>49</v>
      </c>
      <c r="F11" s="98">
        <v>295</v>
      </c>
      <c r="G11" s="98">
        <v>331</v>
      </c>
      <c r="H11" s="98">
        <v>161</v>
      </c>
      <c r="I11" s="98">
        <v>186</v>
      </c>
      <c r="J11" s="98">
        <v>250</v>
      </c>
      <c r="K11" s="98">
        <v>294</v>
      </c>
      <c r="L11" s="98">
        <v>238</v>
      </c>
      <c r="M11" s="98">
        <v>166</v>
      </c>
      <c r="N11" s="123">
        <f t="shared" si="1"/>
        <v>2032</v>
      </c>
    </row>
    <row r="12" spans="1:27" x14ac:dyDescent="0.2">
      <c r="A12" s="29">
        <v>2015</v>
      </c>
      <c r="B12" s="3">
        <v>6</v>
      </c>
      <c r="C12" s="3">
        <v>4</v>
      </c>
      <c r="D12" s="3">
        <v>2</v>
      </c>
      <c r="E12" s="3">
        <v>134</v>
      </c>
      <c r="F12" s="3">
        <v>146</v>
      </c>
      <c r="G12" s="3">
        <v>101</v>
      </c>
      <c r="H12" s="3">
        <v>138.5</v>
      </c>
      <c r="I12" s="3">
        <v>193.5</v>
      </c>
      <c r="J12" s="3">
        <v>326</v>
      </c>
      <c r="K12" s="3">
        <v>262.5</v>
      </c>
      <c r="L12" s="3">
        <v>213</v>
      </c>
      <c r="M12" s="3">
        <v>19</v>
      </c>
      <c r="N12" s="123">
        <f t="shared" si="1"/>
        <v>1545.5</v>
      </c>
    </row>
    <row r="13" spans="1:27" x14ac:dyDescent="0.2">
      <c r="A13" s="29"/>
      <c r="B13" s="3"/>
      <c r="C13" s="3"/>
      <c r="D13" s="3"/>
      <c r="E13" s="3"/>
      <c r="F13" s="3"/>
      <c r="G13" s="3"/>
      <c r="H13" s="3"/>
      <c r="I13" s="3"/>
      <c r="J13" s="3"/>
      <c r="K13" s="3"/>
      <c r="L13" s="3"/>
      <c r="M13" s="3"/>
      <c r="N13" s="123"/>
    </row>
    <row r="14" spans="1:27" x14ac:dyDescent="0.2">
      <c r="A14" s="29"/>
      <c r="B14" s="3"/>
      <c r="C14" s="3"/>
      <c r="D14" s="3"/>
      <c r="E14" s="3"/>
      <c r="F14" s="3"/>
      <c r="G14" s="3"/>
      <c r="H14" s="3"/>
      <c r="I14" s="3"/>
      <c r="J14" s="3"/>
      <c r="K14" s="3"/>
      <c r="L14" s="3"/>
      <c r="M14" s="3"/>
      <c r="N14" s="123"/>
    </row>
    <row r="15" spans="1:27" x14ac:dyDescent="0.2">
      <c r="A15" s="29"/>
      <c r="B15" s="3"/>
      <c r="C15" s="3"/>
      <c r="D15" s="3"/>
      <c r="E15" s="3"/>
      <c r="F15" s="3"/>
      <c r="G15" s="3"/>
      <c r="H15" s="3"/>
      <c r="I15" s="3"/>
      <c r="J15" s="3"/>
      <c r="K15" s="3"/>
      <c r="L15" s="3"/>
      <c r="M15" s="3"/>
      <c r="N15" s="123"/>
    </row>
    <row r="16" spans="1:27" ht="13.5" thickBot="1" x14ac:dyDescent="0.25">
      <c r="A16" s="30"/>
      <c r="B16" s="98"/>
      <c r="C16" s="98"/>
      <c r="D16" s="98"/>
      <c r="E16" s="98"/>
      <c r="F16" s="98"/>
      <c r="G16" s="98"/>
      <c r="H16" s="98"/>
      <c r="I16" s="98"/>
      <c r="J16" s="98"/>
      <c r="K16" s="98"/>
      <c r="L16" s="98"/>
      <c r="M16" s="98"/>
      <c r="N16" s="124"/>
    </row>
    <row r="17" spans="1:14" x14ac:dyDescent="0.2">
      <c r="A17" s="52" t="s">
        <v>48</v>
      </c>
      <c r="B17" s="104">
        <f t="shared" ref="B17:N17" si="2">AVERAGE(B5:B16)</f>
        <v>22.714285714285715</v>
      </c>
      <c r="C17" s="105">
        <f t="shared" si="2"/>
        <v>11</v>
      </c>
      <c r="D17" s="105">
        <f t="shared" si="2"/>
        <v>11.428571428571429</v>
      </c>
      <c r="E17" s="105">
        <f t="shared" si="2"/>
        <v>137.42857142857142</v>
      </c>
      <c r="F17" s="105">
        <f t="shared" si="2"/>
        <v>233.625</v>
      </c>
      <c r="G17" s="105">
        <f t="shared" si="2"/>
        <v>229.375</v>
      </c>
      <c r="H17" s="105">
        <f t="shared" si="2"/>
        <v>254.4375</v>
      </c>
      <c r="I17" s="105">
        <f t="shared" si="2"/>
        <v>206.9375</v>
      </c>
      <c r="J17" s="105">
        <f t="shared" si="2"/>
        <v>244.75</v>
      </c>
      <c r="K17" s="105">
        <f t="shared" si="2"/>
        <v>307.9375</v>
      </c>
      <c r="L17" s="105">
        <f t="shared" si="2"/>
        <v>340.125</v>
      </c>
      <c r="M17" s="106">
        <f t="shared" si="2"/>
        <v>124.42857142857143</v>
      </c>
      <c r="N17" s="107">
        <f t="shared" si="2"/>
        <v>2087.75</v>
      </c>
    </row>
    <row r="18" spans="1:14" x14ac:dyDescent="0.2">
      <c r="A18" s="148" t="s">
        <v>604</v>
      </c>
      <c r="B18" s="3">
        <f>STDEV(B2:B16)</f>
        <v>25.243575325973445</v>
      </c>
      <c r="C18" s="3">
        <f t="shared" ref="C18:N18" si="3">STDEV(C2:C16)</f>
        <v>19.200694431886227</v>
      </c>
      <c r="D18" s="3">
        <f t="shared" si="3"/>
        <v>10.22834530210276</v>
      </c>
      <c r="E18" s="3">
        <f t="shared" si="3"/>
        <v>95.726793781151201</v>
      </c>
      <c r="F18" s="3">
        <f t="shared" si="3"/>
        <v>113.85271594663463</v>
      </c>
      <c r="G18" s="3">
        <f t="shared" si="3"/>
        <v>71.679719187906585</v>
      </c>
      <c r="H18" s="3">
        <f t="shared" si="3"/>
        <v>91.06176769486899</v>
      </c>
      <c r="I18" s="3">
        <f t="shared" si="3"/>
        <v>43.906149910917946</v>
      </c>
      <c r="J18" s="3">
        <f t="shared" si="3"/>
        <v>72.387350907659084</v>
      </c>
      <c r="K18" s="3">
        <f t="shared" si="3"/>
        <v>75.207540227977518</v>
      </c>
      <c r="L18" s="3">
        <f t="shared" si="3"/>
        <v>139.02151683411148</v>
      </c>
      <c r="M18" s="3">
        <f t="shared" si="3"/>
        <v>75.922893215984033</v>
      </c>
      <c r="N18" s="114">
        <f t="shared" si="3"/>
        <v>370.1477745441677</v>
      </c>
    </row>
    <row r="19" spans="1:14" x14ac:dyDescent="0.2">
      <c r="A19" s="148" t="s">
        <v>605</v>
      </c>
      <c r="B19" s="3">
        <f>B18/B17*100</f>
        <v>111.13523728415981</v>
      </c>
      <c r="C19" s="3">
        <f t="shared" ref="C19:N19" si="4">C18/C17*100</f>
        <v>174.55176756260207</v>
      </c>
      <c r="D19" s="3">
        <f t="shared" si="4"/>
        <v>89.498021393399142</v>
      </c>
      <c r="E19" s="3">
        <f t="shared" si="4"/>
        <v>69.655671150525833</v>
      </c>
      <c r="F19" s="3">
        <f t="shared" si="4"/>
        <v>48.733104739062441</v>
      </c>
      <c r="G19" s="3">
        <f t="shared" si="4"/>
        <v>31.250013814891155</v>
      </c>
      <c r="H19" s="3">
        <f t="shared" si="4"/>
        <v>35.789444439152632</v>
      </c>
      <c r="I19" s="3">
        <f t="shared" si="4"/>
        <v>21.217106571268111</v>
      </c>
      <c r="J19" s="3">
        <f t="shared" si="4"/>
        <v>29.576037143068064</v>
      </c>
      <c r="K19" s="3">
        <f t="shared" si="4"/>
        <v>24.42298850512767</v>
      </c>
      <c r="L19" s="3">
        <f t="shared" si="4"/>
        <v>40.873654342994925</v>
      </c>
      <c r="M19" s="3">
        <f t="shared" si="4"/>
        <v>61.017250575417705</v>
      </c>
      <c r="N19" s="114">
        <f t="shared" si="4"/>
        <v>17.729506624077008</v>
      </c>
    </row>
    <row r="20" spans="1:14" x14ac:dyDescent="0.2">
      <c r="A20" s="148" t="s">
        <v>606</v>
      </c>
      <c r="B20" s="3">
        <f>MIN(B2:B16)</f>
        <v>0</v>
      </c>
      <c r="C20" s="3">
        <f t="shared" ref="C20:N20" si="5">MIN(C2:C16)</f>
        <v>0</v>
      </c>
      <c r="D20" s="3">
        <f t="shared" si="5"/>
        <v>1</v>
      </c>
      <c r="E20" s="3">
        <f t="shared" si="5"/>
        <v>7</v>
      </c>
      <c r="F20" s="3">
        <f t="shared" si="5"/>
        <v>107</v>
      </c>
      <c r="G20" s="3">
        <f t="shared" si="5"/>
        <v>101</v>
      </c>
      <c r="H20" s="3">
        <f t="shared" si="5"/>
        <v>138.5</v>
      </c>
      <c r="I20" s="3">
        <f t="shared" si="5"/>
        <v>134</v>
      </c>
      <c r="J20" s="3">
        <f t="shared" si="5"/>
        <v>143</v>
      </c>
      <c r="K20" s="3">
        <f t="shared" si="5"/>
        <v>214</v>
      </c>
      <c r="L20" s="3">
        <f t="shared" si="5"/>
        <v>177</v>
      </c>
      <c r="M20" s="3">
        <f t="shared" si="5"/>
        <v>19</v>
      </c>
      <c r="N20" s="114">
        <f t="shared" si="5"/>
        <v>1545.5</v>
      </c>
    </row>
    <row r="21" spans="1:14" x14ac:dyDescent="0.2">
      <c r="A21" s="148" t="s">
        <v>607</v>
      </c>
      <c r="B21" s="3">
        <f>MAX(B2:B16)</f>
        <v>63</v>
      </c>
      <c r="C21" s="3">
        <f t="shared" ref="C21:N21" si="6">MAX(C2:C16)</f>
        <v>53</v>
      </c>
      <c r="D21" s="3">
        <f t="shared" si="6"/>
        <v>30</v>
      </c>
      <c r="E21" s="3">
        <f t="shared" si="6"/>
        <v>254</v>
      </c>
      <c r="F21" s="3">
        <f t="shared" si="6"/>
        <v>439.63254593175856</v>
      </c>
      <c r="G21" s="3">
        <f t="shared" si="6"/>
        <v>331</v>
      </c>
      <c r="H21" s="3">
        <f t="shared" si="6"/>
        <v>382</v>
      </c>
      <c r="I21" s="3">
        <f t="shared" si="6"/>
        <v>264</v>
      </c>
      <c r="J21" s="3">
        <f t="shared" si="6"/>
        <v>326</v>
      </c>
      <c r="K21" s="3">
        <f t="shared" si="6"/>
        <v>428</v>
      </c>
      <c r="L21" s="3">
        <f t="shared" si="6"/>
        <v>547</v>
      </c>
      <c r="M21" s="3">
        <f t="shared" si="6"/>
        <v>229</v>
      </c>
      <c r="N21" s="114">
        <f t="shared" si="6"/>
        <v>2635</v>
      </c>
    </row>
    <row r="22" spans="1:14" x14ac:dyDescent="0.2">
      <c r="A22" s="148" t="s">
        <v>608</v>
      </c>
      <c r="B22" s="3">
        <f>QUARTILE(B2:B16,1)</f>
        <v>3.5</v>
      </c>
      <c r="C22" s="3">
        <f t="shared" ref="C22:N22" si="7">QUARTILE(C2:C16,1)</f>
        <v>1.5</v>
      </c>
      <c r="D22" s="3">
        <f t="shared" si="7"/>
        <v>3.5</v>
      </c>
      <c r="E22" s="3">
        <f t="shared" si="7"/>
        <v>65</v>
      </c>
      <c r="F22" s="3">
        <f t="shared" si="7"/>
        <v>184</v>
      </c>
      <c r="G22" s="3">
        <f t="shared" si="7"/>
        <v>200.5</v>
      </c>
      <c r="H22" s="3">
        <f t="shared" si="7"/>
        <v>182.75</v>
      </c>
      <c r="I22" s="3">
        <f t="shared" si="7"/>
        <v>174</v>
      </c>
      <c r="J22" s="3">
        <f t="shared" si="7"/>
        <v>188.25</v>
      </c>
      <c r="K22" s="3">
        <f t="shared" si="7"/>
        <v>255.125</v>
      </c>
      <c r="L22" s="3">
        <f t="shared" si="7"/>
        <v>231.75</v>
      </c>
      <c r="M22" s="3">
        <f t="shared" si="7"/>
        <v>68</v>
      </c>
      <c r="N22" s="114">
        <f t="shared" si="7"/>
        <v>1979</v>
      </c>
    </row>
    <row r="23" spans="1:14" x14ac:dyDescent="0.2">
      <c r="A23" s="148" t="s">
        <v>609</v>
      </c>
      <c r="B23" s="3">
        <f>QUARTILE(B2:B16,2)</f>
        <v>7</v>
      </c>
      <c r="C23" s="3">
        <f t="shared" ref="C23:N23" si="8">QUARTILE(C2:C16,2)</f>
        <v>2</v>
      </c>
      <c r="D23" s="3">
        <f t="shared" si="8"/>
        <v>10</v>
      </c>
      <c r="E23" s="3">
        <f t="shared" si="8"/>
        <v>134</v>
      </c>
      <c r="F23" s="3">
        <f t="shared" si="8"/>
        <v>231</v>
      </c>
      <c r="G23" s="3">
        <f t="shared" si="8"/>
        <v>247.5</v>
      </c>
      <c r="H23" s="3">
        <f t="shared" si="8"/>
        <v>258</v>
      </c>
      <c r="I23" s="3">
        <f t="shared" si="8"/>
        <v>186</v>
      </c>
      <c r="J23" s="3">
        <f t="shared" si="8"/>
        <v>257.5</v>
      </c>
      <c r="K23" s="3">
        <f t="shared" si="8"/>
        <v>299</v>
      </c>
      <c r="L23" s="3">
        <f t="shared" si="8"/>
        <v>325.5</v>
      </c>
      <c r="M23" s="3">
        <f t="shared" si="8"/>
        <v>142</v>
      </c>
      <c r="N23" s="114">
        <f t="shared" si="8"/>
        <v>2013</v>
      </c>
    </row>
    <row r="24" spans="1:14" x14ac:dyDescent="0.2">
      <c r="A24" s="148" t="s">
        <v>610</v>
      </c>
      <c r="B24" s="3">
        <f>QUARTILE(B2:B16,3)</f>
        <v>41</v>
      </c>
      <c r="C24" s="3">
        <f t="shared" ref="C24:N24" si="9">QUARTILE(C2:C16,3)</f>
        <v>9.5</v>
      </c>
      <c r="D24" s="3">
        <f t="shared" si="9"/>
        <v>16</v>
      </c>
      <c r="E24" s="3">
        <f t="shared" si="9"/>
        <v>218.5</v>
      </c>
      <c r="F24" s="3">
        <f t="shared" si="9"/>
        <v>295</v>
      </c>
      <c r="G24" s="3">
        <f t="shared" si="9"/>
        <v>265</v>
      </c>
      <c r="H24" s="3">
        <f t="shared" si="9"/>
        <v>298</v>
      </c>
      <c r="I24" s="3">
        <f t="shared" si="9"/>
        <v>242</v>
      </c>
      <c r="J24" s="3">
        <f t="shared" si="9"/>
        <v>305.25</v>
      </c>
      <c r="K24" s="3">
        <f t="shared" si="9"/>
        <v>347.5</v>
      </c>
      <c r="L24" s="3">
        <f t="shared" si="9"/>
        <v>406.75</v>
      </c>
      <c r="M24" s="3">
        <f t="shared" si="9"/>
        <v>172.5</v>
      </c>
      <c r="N24" s="114">
        <f t="shared" si="9"/>
        <v>2267.5</v>
      </c>
    </row>
    <row r="25" spans="1:14" x14ac:dyDescent="0.2">
      <c r="A25" s="148" t="s">
        <v>612</v>
      </c>
      <c r="B25" s="5">
        <f>COUNT(B2:B16)</f>
        <v>7</v>
      </c>
      <c r="C25" s="5">
        <f t="shared" ref="C25:N25" si="10">COUNT(C2:C16)</f>
        <v>7</v>
      </c>
      <c r="D25" s="5">
        <f t="shared" si="10"/>
        <v>7</v>
      </c>
      <c r="E25" s="5">
        <f t="shared" si="10"/>
        <v>7</v>
      </c>
      <c r="F25" s="5">
        <f t="shared" si="10"/>
        <v>9</v>
      </c>
      <c r="G25" s="5">
        <f t="shared" si="10"/>
        <v>8</v>
      </c>
      <c r="H25" s="5">
        <f t="shared" si="10"/>
        <v>8</v>
      </c>
      <c r="I25" s="5">
        <f t="shared" si="10"/>
        <v>9</v>
      </c>
      <c r="J25" s="5">
        <f t="shared" si="10"/>
        <v>8</v>
      </c>
      <c r="K25" s="5">
        <f t="shared" si="10"/>
        <v>8</v>
      </c>
      <c r="L25" s="5">
        <f t="shared" si="10"/>
        <v>8</v>
      </c>
      <c r="M25" s="5">
        <f t="shared" si="10"/>
        <v>7</v>
      </c>
      <c r="N25" s="171">
        <f t="shared" si="10"/>
        <v>6</v>
      </c>
    </row>
    <row r="26" spans="1:14" x14ac:dyDescent="0.2">
      <c r="A26" s="148" t="s">
        <v>613</v>
      </c>
      <c r="B26" s="3">
        <f>B17</f>
        <v>22.714285714285715</v>
      </c>
      <c r="C26" s="3">
        <f t="shared" ref="C26:M26" si="11">B26+C17</f>
        <v>33.714285714285715</v>
      </c>
      <c r="D26" s="3">
        <f t="shared" si="11"/>
        <v>45.142857142857146</v>
      </c>
      <c r="E26" s="3">
        <f t="shared" si="11"/>
        <v>182.57142857142856</v>
      </c>
      <c r="F26" s="3">
        <f t="shared" si="11"/>
        <v>416.19642857142856</v>
      </c>
      <c r="G26" s="3">
        <f t="shared" si="11"/>
        <v>645.57142857142856</v>
      </c>
      <c r="H26" s="3">
        <f t="shared" si="11"/>
        <v>900.00892857142856</v>
      </c>
      <c r="I26" s="3">
        <f t="shared" si="11"/>
        <v>1106.9464285714284</v>
      </c>
      <c r="J26" s="3">
        <f t="shared" si="11"/>
        <v>1351.6964285714284</v>
      </c>
      <c r="K26" s="3">
        <f t="shared" si="11"/>
        <v>1659.6339285714284</v>
      </c>
      <c r="L26" s="3">
        <f t="shared" si="11"/>
        <v>1999.7589285714284</v>
      </c>
      <c r="M26" s="3">
        <f t="shared" si="11"/>
        <v>2124.1875</v>
      </c>
      <c r="N26" s="171"/>
    </row>
  </sheetData>
  <mergeCells count="2">
    <mergeCell ref="A1:N1"/>
    <mergeCell ref="G2:H2"/>
  </mergeCells>
  <phoneticPr fontId="7" type="noConversion"/>
  <conditionalFormatting sqref="B5:B16">
    <cfRule type="top10" dxfId="183" priority="25" bottom="1" rank="1"/>
    <cfRule type="top10" dxfId="182" priority="26" rank="1"/>
  </conditionalFormatting>
  <conditionalFormatting sqref="C5:C16">
    <cfRule type="top10" dxfId="181" priority="23" bottom="1" rank="1"/>
    <cfRule type="top10" dxfId="180" priority="24" rank="1"/>
  </conditionalFormatting>
  <conditionalFormatting sqref="D5:D16">
    <cfRule type="top10" dxfId="179" priority="21" bottom="1" rank="1"/>
    <cfRule type="top10" dxfId="178" priority="22" rank="1"/>
  </conditionalFormatting>
  <conditionalFormatting sqref="E5:E16">
    <cfRule type="top10" dxfId="177" priority="19" bottom="1" rank="1"/>
    <cfRule type="top10" dxfId="176" priority="20" rank="1"/>
  </conditionalFormatting>
  <conditionalFormatting sqref="F5:F16">
    <cfRule type="top10" dxfId="175" priority="17" bottom="1" rank="1"/>
    <cfRule type="top10" dxfId="174" priority="18" rank="1"/>
  </conditionalFormatting>
  <conditionalFormatting sqref="G5:G16">
    <cfRule type="top10" dxfId="173" priority="15" bottom="1" rank="1"/>
    <cfRule type="top10" dxfId="172" priority="16" rank="1"/>
  </conditionalFormatting>
  <conditionalFormatting sqref="H5:H16">
    <cfRule type="top10" dxfId="171" priority="13" bottom="1" rank="1"/>
    <cfRule type="top10" dxfId="170" priority="14" rank="1"/>
  </conditionalFormatting>
  <conditionalFormatting sqref="I5:I16">
    <cfRule type="top10" dxfId="169" priority="11" bottom="1" rank="1"/>
    <cfRule type="top10" dxfId="168" priority="12" rank="1"/>
  </conditionalFormatting>
  <conditionalFormatting sqref="J5:J16">
    <cfRule type="top10" dxfId="167" priority="9" bottom="1" rank="1"/>
    <cfRule type="top10" dxfId="166" priority="10" rank="1"/>
  </conditionalFormatting>
  <conditionalFormatting sqref="K5:K16">
    <cfRule type="top10" dxfId="165" priority="7" bottom="1" rank="1"/>
    <cfRule type="top10" dxfId="164" priority="8" rank="1"/>
  </conditionalFormatting>
  <conditionalFormatting sqref="L5:L16">
    <cfRule type="top10" dxfId="163" priority="5" bottom="1" rank="1"/>
    <cfRule type="top10" dxfId="162" priority="6" rank="1"/>
  </conditionalFormatting>
  <conditionalFormatting sqref="M5:M16">
    <cfRule type="top10" dxfId="161" priority="3" bottom="1" rank="1"/>
    <cfRule type="top10" dxfId="160" priority="4" rank="1"/>
  </conditionalFormatting>
  <conditionalFormatting sqref="N5:N16">
    <cfRule type="top10" dxfId="159" priority="1" bottom="1" rank="1"/>
    <cfRule type="top10" dxfId="158" priority="2" rank="1"/>
  </conditionalFormatting>
  <pageMargins left="0.75" right="0.75" top="1" bottom="1" header="0.5" footer="0.5"/>
  <headerFooter alignWithMargins="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5"/>
  <dimension ref="A1:AJ37"/>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N20" sqref="N20:N21"/>
    </sheetView>
  </sheetViews>
  <sheetFormatPr defaultRowHeight="12.75" x14ac:dyDescent="0.2"/>
  <cols>
    <col min="1" max="1" width="9.85546875" style="139" bestFit="1" customWidth="1"/>
    <col min="2" max="13" width="7.7109375" customWidth="1"/>
    <col min="14" max="14" width="9.140625" style="103" bestFit="1" customWidth="1"/>
    <col min="16" max="36" width="9.140625" style="10"/>
  </cols>
  <sheetData>
    <row r="1" spans="1:27" ht="16.5" thickBot="1" x14ac:dyDescent="0.3">
      <c r="A1" s="243" t="s">
        <v>86</v>
      </c>
      <c r="B1" s="244"/>
      <c r="C1" s="244"/>
      <c r="D1" s="244"/>
      <c r="E1" s="245"/>
      <c r="F1" s="245"/>
      <c r="G1" s="245"/>
      <c r="H1" s="245"/>
      <c r="I1" s="245"/>
      <c r="J1" s="245"/>
      <c r="K1" s="245"/>
      <c r="L1" s="245"/>
      <c r="M1" s="245"/>
      <c r="N1" s="246"/>
    </row>
    <row r="2" spans="1:27" ht="13.5" thickBot="1" x14ac:dyDescent="0.25">
      <c r="A2" s="135" t="s">
        <v>167</v>
      </c>
      <c r="B2" s="40" t="s">
        <v>175</v>
      </c>
      <c r="C2" s="37" t="s">
        <v>514</v>
      </c>
      <c r="D2" s="38"/>
      <c r="E2" s="58"/>
      <c r="F2" s="68"/>
      <c r="G2" s="247" t="s">
        <v>80</v>
      </c>
      <c r="H2" s="247"/>
      <c r="I2" s="69"/>
      <c r="J2" s="69"/>
      <c r="K2" s="69"/>
      <c r="L2" s="69"/>
      <c r="M2" s="69"/>
      <c r="N2" s="165"/>
    </row>
    <row r="3" spans="1:27" ht="13.5" thickBot="1" x14ac:dyDescent="0.25">
      <c r="A3" s="136"/>
      <c r="B3" s="41" t="s">
        <v>176</v>
      </c>
      <c r="C3" s="36" t="s">
        <v>515</v>
      </c>
      <c r="D3" s="39"/>
      <c r="E3" s="41" t="s">
        <v>78</v>
      </c>
      <c r="F3" s="65">
        <v>209.9737532808399</v>
      </c>
      <c r="G3" s="17"/>
      <c r="H3" s="66" t="s">
        <v>81</v>
      </c>
      <c r="I3" s="67">
        <v>64</v>
      </c>
      <c r="J3" s="17"/>
      <c r="K3" s="17"/>
      <c r="L3" s="17"/>
      <c r="M3" s="17"/>
      <c r="N3" s="39"/>
    </row>
    <row r="4" spans="1:27" ht="15.75" thickBot="1" x14ac:dyDescent="0.3">
      <c r="A4" s="137"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c r="P4" s="23"/>
      <c r="Q4" s="23"/>
      <c r="R4" s="23"/>
      <c r="S4" s="23"/>
      <c r="T4" s="23"/>
      <c r="U4" s="23"/>
      <c r="V4" s="23"/>
      <c r="W4" s="23"/>
      <c r="X4" s="23"/>
      <c r="Y4" s="23"/>
      <c r="Z4" s="23"/>
      <c r="AA4" s="23"/>
    </row>
    <row r="5" spans="1:27" ht="14.25" x14ac:dyDescent="0.2">
      <c r="A5" s="138">
        <v>2007</v>
      </c>
      <c r="B5" s="98" t="s">
        <v>60</v>
      </c>
      <c r="C5" s="98" t="s">
        <v>60</v>
      </c>
      <c r="D5" s="98" t="s">
        <v>60</v>
      </c>
      <c r="E5" s="98" t="s">
        <v>60</v>
      </c>
      <c r="F5" s="98" t="s">
        <v>60</v>
      </c>
      <c r="G5" s="98" t="s">
        <v>60</v>
      </c>
      <c r="H5" s="98" t="s">
        <v>60</v>
      </c>
      <c r="I5" s="98" t="s">
        <v>60</v>
      </c>
      <c r="J5" s="98" t="s">
        <v>60</v>
      </c>
      <c r="K5" s="98">
        <v>320</v>
      </c>
      <c r="L5" s="98">
        <v>253</v>
      </c>
      <c r="M5" s="98">
        <v>263</v>
      </c>
      <c r="N5" s="173" t="str">
        <f t="shared" ref="N5:N6" si="0">IF(COUNT(B5:M5)=12,SUM(B5:M5),"")</f>
        <v/>
      </c>
      <c r="O5" s="144"/>
    </row>
    <row r="6" spans="1:27" ht="14.25" x14ac:dyDescent="0.2">
      <c r="A6" s="138">
        <v>2008</v>
      </c>
      <c r="B6" s="98">
        <v>9</v>
      </c>
      <c r="C6" s="98">
        <v>18</v>
      </c>
      <c r="D6" s="98">
        <v>1</v>
      </c>
      <c r="E6" s="98">
        <v>43</v>
      </c>
      <c r="F6" s="98">
        <v>187</v>
      </c>
      <c r="G6" s="98">
        <v>382</v>
      </c>
      <c r="H6" s="98">
        <v>516</v>
      </c>
      <c r="I6" s="98">
        <v>308</v>
      </c>
      <c r="J6" s="98">
        <v>143</v>
      </c>
      <c r="K6" s="98">
        <v>359</v>
      </c>
      <c r="L6" s="98">
        <v>473</v>
      </c>
      <c r="M6" s="98">
        <v>65</v>
      </c>
      <c r="N6" s="174">
        <f t="shared" si="0"/>
        <v>2504</v>
      </c>
      <c r="O6" s="144">
        <f>RANK(N6,N$5:N$25,0)</f>
        <v>7</v>
      </c>
    </row>
    <row r="7" spans="1:27" ht="14.25" x14ac:dyDescent="0.2">
      <c r="A7" s="138">
        <v>2009</v>
      </c>
      <c r="B7" s="98">
        <v>16</v>
      </c>
      <c r="C7" s="98">
        <v>29</v>
      </c>
      <c r="D7" s="98">
        <v>11</v>
      </c>
      <c r="E7" s="98">
        <v>33</v>
      </c>
      <c r="F7" s="98">
        <v>184</v>
      </c>
      <c r="G7" s="98">
        <v>315</v>
      </c>
      <c r="H7" s="98">
        <v>213</v>
      </c>
      <c r="I7" s="98">
        <v>296</v>
      </c>
      <c r="J7" s="98">
        <v>225</v>
      </c>
      <c r="K7" s="98">
        <v>237</v>
      </c>
      <c r="L7" s="98">
        <v>378</v>
      </c>
      <c r="M7" s="98">
        <v>30</v>
      </c>
      <c r="N7" s="174">
        <f t="shared" ref="N7:N16" si="1">IF(COUNT(B7:M7)=12,SUM(B7:M7),"")</f>
        <v>1967</v>
      </c>
      <c r="O7" s="144">
        <f>RANK(N7,N$5:N$25,0)</f>
        <v>13</v>
      </c>
    </row>
    <row r="8" spans="1:27" ht="14.25" x14ac:dyDescent="0.2">
      <c r="A8" s="138">
        <v>2010</v>
      </c>
      <c r="B8" s="98">
        <v>13</v>
      </c>
      <c r="C8" s="98">
        <v>15</v>
      </c>
      <c r="D8" s="98">
        <v>5</v>
      </c>
      <c r="E8" s="98">
        <v>184</v>
      </c>
      <c r="F8" s="98">
        <v>152</v>
      </c>
      <c r="G8" s="98">
        <v>294</v>
      </c>
      <c r="H8" s="98">
        <v>311</v>
      </c>
      <c r="I8" s="98">
        <v>301</v>
      </c>
      <c r="J8" s="98">
        <v>76</v>
      </c>
      <c r="K8" s="98">
        <v>291</v>
      </c>
      <c r="L8" s="98">
        <v>362</v>
      </c>
      <c r="M8" s="98">
        <v>745</v>
      </c>
      <c r="N8" s="174">
        <f t="shared" si="1"/>
        <v>2749</v>
      </c>
      <c r="O8" s="144">
        <f>RANK(N8,N$5:N$25,0)</f>
        <v>5</v>
      </c>
    </row>
    <row r="9" spans="1:27" ht="14.25" x14ac:dyDescent="0.2">
      <c r="A9" s="138">
        <v>2011</v>
      </c>
      <c r="B9" s="98">
        <v>92</v>
      </c>
      <c r="C9" s="98">
        <v>15</v>
      </c>
      <c r="D9" s="98">
        <v>14</v>
      </c>
      <c r="E9" s="98">
        <v>70</v>
      </c>
      <c r="F9" s="98">
        <v>203</v>
      </c>
      <c r="G9" s="98">
        <v>284</v>
      </c>
      <c r="H9" s="98">
        <v>317</v>
      </c>
      <c r="I9" s="98">
        <v>247</v>
      </c>
      <c r="J9" s="98">
        <v>305</v>
      </c>
      <c r="K9" s="98">
        <v>368</v>
      </c>
      <c r="L9" s="98">
        <v>513</v>
      </c>
      <c r="M9" s="98">
        <v>394</v>
      </c>
      <c r="N9" s="174">
        <f t="shared" si="1"/>
        <v>2822</v>
      </c>
      <c r="O9" s="144">
        <f>RANK(N9,N$5:N$25,0)</f>
        <v>3</v>
      </c>
    </row>
    <row r="10" spans="1:27" ht="14.25" x14ac:dyDescent="0.2">
      <c r="A10" s="138">
        <v>2012</v>
      </c>
      <c r="B10" s="98">
        <v>8</v>
      </c>
      <c r="C10" s="98">
        <v>1</v>
      </c>
      <c r="D10" s="98">
        <v>6</v>
      </c>
      <c r="E10" s="98">
        <v>273</v>
      </c>
      <c r="F10" s="98">
        <v>271</v>
      </c>
      <c r="G10" s="98">
        <v>315</v>
      </c>
      <c r="H10" s="98">
        <v>443</v>
      </c>
      <c r="I10" s="98">
        <v>515</v>
      </c>
      <c r="J10" s="98">
        <v>304</v>
      </c>
      <c r="K10" s="98">
        <v>257</v>
      </c>
      <c r="L10" s="98">
        <v>316</v>
      </c>
      <c r="M10" s="98">
        <v>196</v>
      </c>
      <c r="N10" s="174">
        <f t="shared" si="1"/>
        <v>2905</v>
      </c>
      <c r="O10" s="144">
        <f>RANK(N10,N$5:N$25,0)</f>
        <v>2</v>
      </c>
    </row>
    <row r="11" spans="1:27" x14ac:dyDescent="0.2">
      <c r="A11" s="138">
        <v>2013</v>
      </c>
      <c r="B11" s="98">
        <v>0</v>
      </c>
      <c r="C11" s="98">
        <v>5</v>
      </c>
      <c r="D11" s="98">
        <v>8</v>
      </c>
      <c r="E11" s="98">
        <v>102</v>
      </c>
      <c r="F11" s="98">
        <v>260</v>
      </c>
      <c r="G11" s="98">
        <v>250</v>
      </c>
      <c r="H11" s="98">
        <v>284</v>
      </c>
      <c r="I11" s="98">
        <v>253</v>
      </c>
      <c r="J11" s="98">
        <v>327</v>
      </c>
      <c r="K11" s="98">
        <v>311</v>
      </c>
      <c r="L11" s="98" t="s">
        <v>60</v>
      </c>
      <c r="M11" s="98">
        <v>194</v>
      </c>
      <c r="N11" s="174"/>
    </row>
    <row r="12" spans="1:27" ht="14.25" x14ac:dyDescent="0.2">
      <c r="A12" s="138">
        <v>2014</v>
      </c>
      <c r="B12" s="98">
        <v>9</v>
      </c>
      <c r="C12" s="98">
        <v>2</v>
      </c>
      <c r="D12" s="98">
        <v>9</v>
      </c>
      <c r="E12" s="98">
        <v>32</v>
      </c>
      <c r="F12" s="98">
        <v>218</v>
      </c>
      <c r="G12" s="98">
        <v>274</v>
      </c>
      <c r="H12" s="98">
        <v>215</v>
      </c>
      <c r="I12" s="98">
        <v>251</v>
      </c>
      <c r="J12" s="98">
        <v>278</v>
      </c>
      <c r="K12" s="98">
        <v>288</v>
      </c>
      <c r="L12" s="98">
        <v>374</v>
      </c>
      <c r="M12" s="98">
        <v>148</v>
      </c>
      <c r="N12" s="174">
        <f t="shared" si="1"/>
        <v>2098</v>
      </c>
      <c r="O12" s="144">
        <f>RANK(N12,N$5:N$25,0)</f>
        <v>11</v>
      </c>
    </row>
    <row r="13" spans="1:27" ht="14.25" x14ac:dyDescent="0.2">
      <c r="A13" s="138">
        <v>2015</v>
      </c>
      <c r="B13" s="98">
        <v>15</v>
      </c>
      <c r="C13" s="98">
        <v>8</v>
      </c>
      <c r="D13" s="98">
        <v>24</v>
      </c>
      <c r="E13" s="98">
        <v>9</v>
      </c>
      <c r="F13" s="98">
        <v>70</v>
      </c>
      <c r="G13" s="98">
        <v>225</v>
      </c>
      <c r="H13" s="98">
        <v>142</v>
      </c>
      <c r="I13" s="98">
        <v>196</v>
      </c>
      <c r="J13" s="98">
        <v>202</v>
      </c>
      <c r="K13" s="98">
        <v>426</v>
      </c>
      <c r="L13" s="98">
        <v>123</v>
      </c>
      <c r="M13" s="98">
        <v>8</v>
      </c>
      <c r="N13" s="174">
        <f t="shared" si="1"/>
        <v>1448</v>
      </c>
      <c r="O13" s="144">
        <f>RANK(N13,N$5:N$25,0)</f>
        <v>15</v>
      </c>
    </row>
    <row r="14" spans="1:27" ht="14.25" x14ac:dyDescent="0.2">
      <c r="A14" s="138">
        <v>2016</v>
      </c>
      <c r="B14" s="98">
        <v>2</v>
      </c>
      <c r="C14" s="98">
        <v>3</v>
      </c>
      <c r="D14" s="98">
        <v>0</v>
      </c>
      <c r="E14" s="98">
        <v>48</v>
      </c>
      <c r="F14" s="98">
        <v>367</v>
      </c>
      <c r="G14" s="98">
        <v>464</v>
      </c>
      <c r="H14" s="98">
        <v>213</v>
      </c>
      <c r="I14" s="98">
        <v>288</v>
      </c>
      <c r="J14" s="98">
        <v>348</v>
      </c>
      <c r="K14" s="98">
        <v>456</v>
      </c>
      <c r="L14" s="98">
        <v>743</v>
      </c>
      <c r="M14" s="98">
        <v>63</v>
      </c>
      <c r="N14" s="174">
        <f t="shared" si="1"/>
        <v>2995</v>
      </c>
      <c r="O14" s="144">
        <f>RANK(N14,N$5:N$25,0)</f>
        <v>1</v>
      </c>
    </row>
    <row r="15" spans="1:27" ht="14.25" x14ac:dyDescent="0.2">
      <c r="A15" s="138">
        <v>2017</v>
      </c>
      <c r="B15" s="98">
        <v>7</v>
      </c>
      <c r="C15" s="98">
        <v>0</v>
      </c>
      <c r="D15" s="98">
        <v>12</v>
      </c>
      <c r="E15" s="98">
        <v>109</v>
      </c>
      <c r="F15" s="98">
        <v>227</v>
      </c>
      <c r="G15" s="98">
        <v>76</v>
      </c>
      <c r="H15" s="98">
        <v>134</v>
      </c>
      <c r="I15" s="98">
        <v>496</v>
      </c>
      <c r="J15" s="98">
        <v>288</v>
      </c>
      <c r="K15" s="98">
        <v>266</v>
      </c>
      <c r="L15" s="98">
        <v>240</v>
      </c>
      <c r="M15" s="98">
        <v>246</v>
      </c>
      <c r="N15" s="174">
        <f t="shared" si="1"/>
        <v>2101</v>
      </c>
      <c r="O15" s="144">
        <f>RANK(N15,N$5:N$25,0)</f>
        <v>10</v>
      </c>
    </row>
    <row r="16" spans="1:27" ht="14.25" x14ac:dyDescent="0.2">
      <c r="A16" s="138">
        <v>2018</v>
      </c>
      <c r="B16" s="98">
        <v>89</v>
      </c>
      <c r="C16" s="98">
        <v>1</v>
      </c>
      <c r="D16" s="98">
        <v>11</v>
      </c>
      <c r="E16" s="98">
        <v>39</v>
      </c>
      <c r="F16" s="98">
        <v>167</v>
      </c>
      <c r="G16" s="98">
        <v>488</v>
      </c>
      <c r="H16" s="98">
        <v>327</v>
      </c>
      <c r="I16" s="98">
        <v>348</v>
      </c>
      <c r="J16" s="98">
        <v>507</v>
      </c>
      <c r="K16" s="98">
        <v>307</v>
      </c>
      <c r="L16" s="98">
        <v>276</v>
      </c>
      <c r="M16" s="98">
        <v>4</v>
      </c>
      <c r="N16" s="174">
        <f t="shared" si="1"/>
        <v>2564</v>
      </c>
      <c r="O16" s="144">
        <f>RANK(N16,N$5:N$25,0)</f>
        <v>6</v>
      </c>
    </row>
    <row r="17" spans="1:15" ht="14.25" x14ac:dyDescent="0.2">
      <c r="A17" s="138">
        <v>2019</v>
      </c>
      <c r="B17" s="3">
        <v>2</v>
      </c>
      <c r="C17" s="3">
        <v>2</v>
      </c>
      <c r="D17" s="3">
        <v>0</v>
      </c>
      <c r="E17" s="3">
        <v>4</v>
      </c>
      <c r="F17" s="3">
        <v>297</v>
      </c>
      <c r="G17" s="3">
        <v>254</v>
      </c>
      <c r="H17" s="3">
        <v>371</v>
      </c>
      <c r="I17" s="3">
        <v>315</v>
      </c>
      <c r="J17" s="3">
        <v>249</v>
      </c>
      <c r="K17" s="3">
        <v>213</v>
      </c>
      <c r="L17" s="3">
        <v>219</v>
      </c>
      <c r="M17" s="3">
        <v>115</v>
      </c>
      <c r="N17" s="174">
        <f t="shared" ref="N17" si="2">IF(COUNT(B17:M17)=12,SUM(B17:M17),"")</f>
        <v>2041</v>
      </c>
      <c r="O17" s="144">
        <f t="shared" ref="O17" si="3">RANK(N17,N$5:N$25,0)</f>
        <v>12</v>
      </c>
    </row>
    <row r="18" spans="1:15" ht="14.25" x14ac:dyDescent="0.2">
      <c r="A18" s="138">
        <v>2020</v>
      </c>
      <c r="B18" s="3">
        <v>14</v>
      </c>
      <c r="C18" s="3">
        <v>6</v>
      </c>
      <c r="D18" s="3">
        <v>2</v>
      </c>
      <c r="E18" s="3">
        <v>116</v>
      </c>
      <c r="F18" s="3">
        <v>267</v>
      </c>
      <c r="G18" s="3">
        <v>363</v>
      </c>
      <c r="H18" s="3">
        <v>126</v>
      </c>
      <c r="I18" s="3">
        <v>317</v>
      </c>
      <c r="J18" s="3">
        <v>432</v>
      </c>
      <c r="K18" s="3">
        <v>202</v>
      </c>
      <c r="L18" s="3">
        <v>175</v>
      </c>
      <c r="M18" s="3">
        <v>113</v>
      </c>
      <c r="N18" s="174">
        <f t="shared" ref="N18" si="4">IF(COUNT(B18:M18)=12,SUM(B18:M18),"")</f>
        <v>2133</v>
      </c>
      <c r="O18" s="144">
        <f t="shared" ref="O18" si="5">RANK(N18,N$5:N$25,0)</f>
        <v>9</v>
      </c>
    </row>
    <row r="19" spans="1:15" ht="14.25" x14ac:dyDescent="0.2">
      <c r="A19" s="138">
        <v>2021</v>
      </c>
      <c r="B19" s="3">
        <v>42</v>
      </c>
      <c r="C19" s="3">
        <v>3</v>
      </c>
      <c r="D19" s="3">
        <v>46</v>
      </c>
      <c r="E19" s="3">
        <v>60</v>
      </c>
      <c r="F19" s="3">
        <v>300</v>
      </c>
      <c r="G19" s="3">
        <v>310</v>
      </c>
      <c r="H19" s="3">
        <v>155</v>
      </c>
      <c r="I19" s="3">
        <v>404</v>
      </c>
      <c r="J19" s="3">
        <v>298</v>
      </c>
      <c r="K19" s="3">
        <v>229</v>
      </c>
      <c r="L19" s="3">
        <v>264</v>
      </c>
      <c r="M19" s="3">
        <v>89</v>
      </c>
      <c r="N19" s="174">
        <f t="shared" ref="N19" si="6">IF(COUNT(B19:M19)=12,SUM(B19:M19),"")</f>
        <v>2200</v>
      </c>
      <c r="O19" s="144">
        <f t="shared" ref="O19" si="7">RANK(N19,N$5:N$25,0)</f>
        <v>8</v>
      </c>
    </row>
    <row r="20" spans="1:15" ht="14.25" x14ac:dyDescent="0.2">
      <c r="A20" s="138">
        <v>2022</v>
      </c>
      <c r="B20" s="3">
        <v>18</v>
      </c>
      <c r="C20" s="3">
        <v>19</v>
      </c>
      <c r="D20" s="3">
        <v>33</v>
      </c>
      <c r="E20" s="3">
        <v>260</v>
      </c>
      <c r="F20" s="3">
        <v>447</v>
      </c>
      <c r="G20" s="3">
        <v>381</v>
      </c>
      <c r="H20" s="3">
        <v>470</v>
      </c>
      <c r="I20" s="3">
        <v>410</v>
      </c>
      <c r="J20" s="3">
        <v>169</v>
      </c>
      <c r="K20" s="3">
        <v>258</v>
      </c>
      <c r="L20" s="3">
        <v>275</v>
      </c>
      <c r="M20" s="3">
        <v>16</v>
      </c>
      <c r="N20" s="174">
        <f t="shared" ref="N20:N21" si="8">IF(COUNT(B20:M20)=12,SUM(B20:M20),"")</f>
        <v>2756</v>
      </c>
      <c r="O20" s="144">
        <f t="shared" ref="O20:O21" si="9">RANK(N20,N$5:N$25,0)</f>
        <v>4</v>
      </c>
    </row>
    <row r="21" spans="1:15" ht="14.25" x14ac:dyDescent="0.2">
      <c r="A21" s="138">
        <v>2023</v>
      </c>
      <c r="B21" s="3">
        <v>14</v>
      </c>
      <c r="C21" s="3">
        <v>1</v>
      </c>
      <c r="D21" s="3">
        <v>8</v>
      </c>
      <c r="E21" s="3">
        <v>28</v>
      </c>
      <c r="F21" s="3">
        <v>147</v>
      </c>
      <c r="G21" s="3">
        <v>191</v>
      </c>
      <c r="H21" s="3">
        <v>264</v>
      </c>
      <c r="I21" s="3">
        <v>171</v>
      </c>
      <c r="J21" s="3">
        <v>259</v>
      </c>
      <c r="K21" s="3">
        <v>221</v>
      </c>
      <c r="L21" s="3">
        <v>302</v>
      </c>
      <c r="M21" s="3">
        <v>39</v>
      </c>
      <c r="N21" s="174">
        <f t="shared" si="8"/>
        <v>1645</v>
      </c>
      <c r="O21" s="144">
        <f t="shared" si="9"/>
        <v>14</v>
      </c>
    </row>
    <row r="22" spans="1:15" ht="14.25" x14ac:dyDescent="0.2">
      <c r="A22" s="138">
        <v>2024</v>
      </c>
      <c r="B22" s="3"/>
      <c r="C22" s="3"/>
      <c r="D22" s="3"/>
      <c r="E22" s="3"/>
      <c r="F22" s="3"/>
      <c r="G22" s="3"/>
      <c r="H22" s="3"/>
      <c r="I22" s="3"/>
      <c r="J22" s="3"/>
      <c r="K22" s="3"/>
      <c r="L22" s="3"/>
      <c r="M22" s="3"/>
      <c r="N22" s="174"/>
      <c r="O22" s="144"/>
    </row>
    <row r="23" spans="1:15" ht="14.25" x14ac:dyDescent="0.2">
      <c r="A23" s="138">
        <v>2025</v>
      </c>
      <c r="B23" s="3"/>
      <c r="C23" s="3"/>
      <c r="D23" s="3"/>
      <c r="E23" s="3"/>
      <c r="F23" s="3"/>
      <c r="G23" s="3"/>
      <c r="H23" s="3"/>
      <c r="I23" s="3"/>
      <c r="J23" s="3"/>
      <c r="K23" s="3"/>
      <c r="L23" s="3"/>
      <c r="M23" s="3"/>
      <c r="N23" s="174"/>
      <c r="O23" s="144"/>
    </row>
    <row r="24" spans="1:15" ht="14.25" x14ac:dyDescent="0.2">
      <c r="A24" s="138">
        <v>2026</v>
      </c>
      <c r="B24" s="3"/>
      <c r="C24" s="3"/>
      <c r="D24" s="3"/>
      <c r="E24" s="3"/>
      <c r="F24" s="3"/>
      <c r="G24" s="3"/>
      <c r="H24" s="3"/>
      <c r="I24" s="3"/>
      <c r="J24" s="3"/>
      <c r="K24" s="3"/>
      <c r="L24" s="3"/>
      <c r="M24" s="3"/>
      <c r="N24" s="174"/>
      <c r="O24" s="144"/>
    </row>
    <row r="25" spans="1:15" ht="13.5" thickBot="1" x14ac:dyDescent="0.25">
      <c r="A25" s="146"/>
      <c r="B25" s="98" t="str">
        <f t="shared" ref="B25:N25" si="10">IF(P25="","",CONVERT(P25,"in","mm"))</f>
        <v/>
      </c>
      <c r="C25" s="98" t="str">
        <f t="shared" si="10"/>
        <v/>
      </c>
      <c r="D25" s="98" t="str">
        <f t="shared" si="10"/>
        <v/>
      </c>
      <c r="E25" s="98" t="str">
        <f t="shared" si="10"/>
        <v/>
      </c>
      <c r="F25" s="98" t="str">
        <f t="shared" si="10"/>
        <v/>
      </c>
      <c r="G25" s="98" t="str">
        <f t="shared" si="10"/>
        <v/>
      </c>
      <c r="H25" s="98" t="str">
        <f t="shared" si="10"/>
        <v/>
      </c>
      <c r="I25" s="98" t="str">
        <f t="shared" si="10"/>
        <v/>
      </c>
      <c r="J25" s="98" t="str">
        <f t="shared" si="10"/>
        <v/>
      </c>
      <c r="K25" s="98" t="str">
        <f t="shared" si="10"/>
        <v/>
      </c>
      <c r="L25" s="98" t="str">
        <f t="shared" si="10"/>
        <v/>
      </c>
      <c r="M25" s="98" t="str">
        <f t="shared" si="10"/>
        <v/>
      </c>
      <c r="N25" s="175" t="str">
        <f t="shared" si="10"/>
        <v/>
      </c>
    </row>
    <row r="26" spans="1:15" x14ac:dyDescent="0.2">
      <c r="A26" s="147" t="s">
        <v>603</v>
      </c>
      <c r="B26" s="105">
        <f>AVERAGE(B5:B25)</f>
        <v>21.875</v>
      </c>
      <c r="C26" s="105">
        <f>AVERAGE(C5:C25)</f>
        <v>8</v>
      </c>
      <c r="D26" s="105">
        <f t="shared" ref="D26:N26" si="11">AVERAGE(D5:D25)</f>
        <v>11.875</v>
      </c>
      <c r="E26" s="105">
        <f t="shared" si="11"/>
        <v>88.125</v>
      </c>
      <c r="F26" s="105">
        <f t="shared" si="11"/>
        <v>235.25</v>
      </c>
      <c r="G26" s="105">
        <f t="shared" si="11"/>
        <v>304.125</v>
      </c>
      <c r="H26" s="105">
        <f t="shared" si="11"/>
        <v>281.3125</v>
      </c>
      <c r="I26" s="105">
        <f t="shared" si="11"/>
        <v>319.75</v>
      </c>
      <c r="J26" s="105">
        <f t="shared" si="11"/>
        <v>275.625</v>
      </c>
      <c r="K26" s="105">
        <f t="shared" si="11"/>
        <v>294.64705882352939</v>
      </c>
      <c r="L26" s="105">
        <f t="shared" si="11"/>
        <v>330.375</v>
      </c>
      <c r="M26" s="105">
        <f t="shared" si="11"/>
        <v>160.47058823529412</v>
      </c>
      <c r="N26" s="105">
        <f t="shared" si="11"/>
        <v>2328.5333333333333</v>
      </c>
    </row>
    <row r="27" spans="1:15" x14ac:dyDescent="0.2">
      <c r="A27" s="148" t="s">
        <v>604</v>
      </c>
      <c r="B27" s="3">
        <f>STDEV(B5:B25)</f>
        <v>28.450834785643814</v>
      </c>
      <c r="C27" s="3">
        <f>STDEV(C5:C25)</f>
        <v>8.5868115929798616</v>
      </c>
      <c r="D27" s="3">
        <f t="shared" ref="D27:N27" si="12">STDEV(D5:D25)</f>
        <v>12.600925891907044</v>
      </c>
      <c r="E27" s="3">
        <f t="shared" si="12"/>
        <v>83.521554104314902</v>
      </c>
      <c r="F27" s="3">
        <f t="shared" si="12"/>
        <v>91.704234725920188</v>
      </c>
      <c r="G27" s="3">
        <f t="shared" si="12"/>
        <v>101.00750797176745</v>
      </c>
      <c r="H27" s="3">
        <f t="shared" si="12"/>
        <v>122.29293724496112</v>
      </c>
      <c r="I27" s="3">
        <f t="shared" si="12"/>
        <v>96.344866668304306</v>
      </c>
      <c r="J27" s="3">
        <f t="shared" si="12"/>
        <v>105.18864007106471</v>
      </c>
      <c r="K27" s="3">
        <f t="shared" si="12"/>
        <v>73.236723350098245</v>
      </c>
      <c r="L27" s="3">
        <f t="shared" si="12"/>
        <v>149.28044078177155</v>
      </c>
      <c r="M27" s="3">
        <f t="shared" si="12"/>
        <v>184.56100537730703</v>
      </c>
      <c r="N27" s="114">
        <f t="shared" si="12"/>
        <v>469.14540339196503</v>
      </c>
    </row>
    <row r="28" spans="1:15" x14ac:dyDescent="0.2">
      <c r="A28" s="148" t="s">
        <v>605</v>
      </c>
      <c r="B28" s="3">
        <f>B27/B26*100</f>
        <v>130.06095902008602</v>
      </c>
      <c r="C28" s="3">
        <f>C27/C26*100</f>
        <v>107.33514491224827</v>
      </c>
      <c r="D28" s="3">
        <f t="shared" ref="D28:N28" si="13">D27/D26*100</f>
        <v>106.11306014237512</v>
      </c>
      <c r="E28" s="3">
        <f t="shared" si="13"/>
        <v>94.776231607733223</v>
      </c>
      <c r="F28" s="3">
        <f t="shared" si="13"/>
        <v>38.981608810167984</v>
      </c>
      <c r="G28" s="3">
        <f t="shared" si="13"/>
        <v>33.212497483524025</v>
      </c>
      <c r="H28" s="3">
        <f t="shared" si="13"/>
        <v>43.472272737600044</v>
      </c>
      <c r="I28" s="3">
        <f t="shared" si="13"/>
        <v>30.131310920501736</v>
      </c>
      <c r="J28" s="3">
        <f t="shared" si="13"/>
        <v>38.16367893734774</v>
      </c>
      <c r="K28" s="3">
        <f t="shared" si="13"/>
        <v>24.855745596958879</v>
      </c>
      <c r="L28" s="3">
        <f t="shared" si="13"/>
        <v>45.185150444728428</v>
      </c>
      <c r="M28" s="3">
        <f t="shared" si="13"/>
        <v>115.01235672339514</v>
      </c>
      <c r="N28" s="114">
        <f t="shared" si="13"/>
        <v>20.147678226292591</v>
      </c>
    </row>
    <row r="29" spans="1:15" x14ac:dyDescent="0.2">
      <c r="A29" s="148" t="s">
        <v>606</v>
      </c>
      <c r="B29" s="3">
        <f>MIN(B5:B25)</f>
        <v>0</v>
      </c>
      <c r="C29" s="3">
        <f>MIN(C5:C25)</f>
        <v>0</v>
      </c>
      <c r="D29" s="3">
        <f t="shared" ref="D29:N29" si="14">MIN(D5:D25)</f>
        <v>0</v>
      </c>
      <c r="E29" s="3">
        <f t="shared" si="14"/>
        <v>4</v>
      </c>
      <c r="F29" s="3">
        <f t="shared" si="14"/>
        <v>70</v>
      </c>
      <c r="G29" s="3">
        <f t="shared" si="14"/>
        <v>76</v>
      </c>
      <c r="H29" s="3">
        <f t="shared" si="14"/>
        <v>126</v>
      </c>
      <c r="I29" s="3">
        <f t="shared" si="14"/>
        <v>171</v>
      </c>
      <c r="J29" s="3">
        <f t="shared" si="14"/>
        <v>76</v>
      </c>
      <c r="K29" s="3">
        <f t="shared" si="14"/>
        <v>202</v>
      </c>
      <c r="L29" s="3">
        <f t="shared" si="14"/>
        <v>123</v>
      </c>
      <c r="M29" s="3">
        <f t="shared" si="14"/>
        <v>4</v>
      </c>
      <c r="N29" s="114">
        <f t="shared" si="14"/>
        <v>1448</v>
      </c>
    </row>
    <row r="30" spans="1:15" x14ac:dyDescent="0.2">
      <c r="A30" s="148" t="s">
        <v>607</v>
      </c>
      <c r="B30" s="15">
        <f>MAX(B5:B25)</f>
        <v>92</v>
      </c>
      <c r="C30" s="15">
        <f>MAX(C5:C25)</f>
        <v>29</v>
      </c>
      <c r="D30" s="15">
        <f t="shared" ref="D30:N30" si="15">MAX(D5:D25)</f>
        <v>46</v>
      </c>
      <c r="E30" s="15">
        <f t="shared" si="15"/>
        <v>273</v>
      </c>
      <c r="F30" s="15">
        <f t="shared" si="15"/>
        <v>447</v>
      </c>
      <c r="G30" s="15">
        <f t="shared" si="15"/>
        <v>488</v>
      </c>
      <c r="H30" s="15">
        <f t="shared" si="15"/>
        <v>516</v>
      </c>
      <c r="I30" s="15">
        <f t="shared" si="15"/>
        <v>515</v>
      </c>
      <c r="J30" s="15">
        <f t="shared" si="15"/>
        <v>507</v>
      </c>
      <c r="K30" s="15">
        <f t="shared" si="15"/>
        <v>456</v>
      </c>
      <c r="L30" s="15">
        <f t="shared" si="15"/>
        <v>743</v>
      </c>
      <c r="M30" s="15">
        <f t="shared" si="15"/>
        <v>745</v>
      </c>
      <c r="N30" s="164">
        <f t="shared" si="15"/>
        <v>2995</v>
      </c>
    </row>
    <row r="31" spans="1:15" x14ac:dyDescent="0.2">
      <c r="A31" s="148" t="s">
        <v>608</v>
      </c>
      <c r="B31" s="15">
        <f>QUARTILE(B5:B25,1)</f>
        <v>7.75</v>
      </c>
      <c r="C31" s="15">
        <f>QUARTILE(C5:C25,1)</f>
        <v>1.75</v>
      </c>
      <c r="D31" s="15">
        <f t="shared" ref="D31:N31" si="16">QUARTILE(D5:D25,1)</f>
        <v>4.25</v>
      </c>
      <c r="E31" s="15">
        <f t="shared" si="16"/>
        <v>32.75</v>
      </c>
      <c r="F31" s="15">
        <f t="shared" si="16"/>
        <v>179.75</v>
      </c>
      <c r="G31" s="15">
        <f t="shared" si="16"/>
        <v>253</v>
      </c>
      <c r="H31" s="15">
        <f t="shared" si="16"/>
        <v>198.5</v>
      </c>
      <c r="I31" s="15">
        <f t="shared" si="16"/>
        <v>252.5</v>
      </c>
      <c r="J31" s="15">
        <f t="shared" si="16"/>
        <v>219.25</v>
      </c>
      <c r="K31" s="15">
        <f t="shared" si="16"/>
        <v>237</v>
      </c>
      <c r="L31" s="15">
        <f t="shared" si="16"/>
        <v>249.75</v>
      </c>
      <c r="M31" s="15">
        <f t="shared" si="16"/>
        <v>39</v>
      </c>
      <c r="N31" s="164">
        <f t="shared" si="16"/>
        <v>2069.5</v>
      </c>
    </row>
    <row r="32" spans="1:15" x14ac:dyDescent="0.2">
      <c r="A32" s="148" t="s">
        <v>609</v>
      </c>
      <c r="B32" s="15">
        <f>QUARTILE(B5:B25,2)</f>
        <v>13.5</v>
      </c>
      <c r="C32" s="15">
        <f>QUARTILE(C5:C25,2)</f>
        <v>4</v>
      </c>
      <c r="D32" s="15">
        <f t="shared" ref="D32:N32" si="17">QUARTILE(D5:D25,2)</f>
        <v>8.5</v>
      </c>
      <c r="E32" s="15">
        <f t="shared" si="17"/>
        <v>54</v>
      </c>
      <c r="F32" s="15">
        <f t="shared" si="17"/>
        <v>222.5</v>
      </c>
      <c r="G32" s="15">
        <f t="shared" si="17"/>
        <v>302</v>
      </c>
      <c r="H32" s="15">
        <f t="shared" si="17"/>
        <v>274</v>
      </c>
      <c r="I32" s="15">
        <f t="shared" si="17"/>
        <v>304.5</v>
      </c>
      <c r="J32" s="15">
        <f t="shared" si="17"/>
        <v>283</v>
      </c>
      <c r="K32" s="15">
        <f t="shared" si="17"/>
        <v>288</v>
      </c>
      <c r="L32" s="15">
        <f t="shared" si="17"/>
        <v>289</v>
      </c>
      <c r="M32" s="15">
        <f t="shared" si="17"/>
        <v>113</v>
      </c>
      <c r="N32" s="164">
        <f t="shared" si="17"/>
        <v>2200</v>
      </c>
    </row>
    <row r="33" spans="1:14" x14ac:dyDescent="0.2">
      <c r="A33" s="148" t="s">
        <v>610</v>
      </c>
      <c r="B33" s="15">
        <f>QUARTILE(B5:B25,3)</f>
        <v>16.5</v>
      </c>
      <c r="C33" s="15">
        <f>QUARTILE(C5:C25,3)</f>
        <v>15</v>
      </c>
      <c r="D33" s="15">
        <f t="shared" ref="D33:N33" si="18">QUARTILE(D5:D25,3)</f>
        <v>12.5</v>
      </c>
      <c r="E33" s="15">
        <f t="shared" si="18"/>
        <v>110.75</v>
      </c>
      <c r="F33" s="15">
        <f t="shared" si="18"/>
        <v>277.5</v>
      </c>
      <c r="G33" s="15">
        <f t="shared" si="18"/>
        <v>367.5</v>
      </c>
      <c r="H33" s="15">
        <f t="shared" si="18"/>
        <v>338</v>
      </c>
      <c r="I33" s="15">
        <f t="shared" si="18"/>
        <v>362</v>
      </c>
      <c r="J33" s="15">
        <f t="shared" si="18"/>
        <v>310.5</v>
      </c>
      <c r="K33" s="15">
        <f t="shared" si="18"/>
        <v>320</v>
      </c>
      <c r="L33" s="15">
        <f t="shared" si="18"/>
        <v>375</v>
      </c>
      <c r="M33" s="15">
        <f t="shared" si="18"/>
        <v>196</v>
      </c>
      <c r="N33" s="164">
        <f t="shared" si="18"/>
        <v>2752.5</v>
      </c>
    </row>
    <row r="34" spans="1:14" x14ac:dyDescent="0.2">
      <c r="A34" s="148" t="s">
        <v>611</v>
      </c>
      <c r="B34" s="10">
        <f>RANK(B21,B5:B25,0)</f>
        <v>7</v>
      </c>
      <c r="C34" s="10">
        <f t="shared" ref="C34:N34" si="19">RANK(C21,C5:C25,0)</f>
        <v>13</v>
      </c>
      <c r="D34" s="10">
        <f t="shared" si="19"/>
        <v>9</v>
      </c>
      <c r="E34" s="10">
        <f t="shared" si="19"/>
        <v>14</v>
      </c>
      <c r="F34" s="10">
        <f t="shared" si="19"/>
        <v>15</v>
      </c>
      <c r="G34" s="10">
        <f t="shared" si="19"/>
        <v>15</v>
      </c>
      <c r="H34" s="10">
        <f t="shared" si="19"/>
        <v>9</v>
      </c>
      <c r="I34" s="10">
        <f t="shared" si="19"/>
        <v>16</v>
      </c>
      <c r="J34" s="10">
        <f t="shared" si="19"/>
        <v>10</v>
      </c>
      <c r="K34" s="10">
        <f t="shared" si="19"/>
        <v>15</v>
      </c>
      <c r="L34" s="10">
        <f t="shared" si="19"/>
        <v>8</v>
      </c>
      <c r="M34" s="10">
        <f t="shared" si="19"/>
        <v>13</v>
      </c>
      <c r="N34" s="142">
        <f t="shared" si="19"/>
        <v>14</v>
      </c>
    </row>
    <row r="35" spans="1:14" x14ac:dyDescent="0.2">
      <c r="A35" s="148" t="s">
        <v>612</v>
      </c>
      <c r="B35" s="10">
        <f>COUNT(B5:B25)</f>
        <v>16</v>
      </c>
      <c r="C35" s="10">
        <f>COUNT(C5:C25)</f>
        <v>16</v>
      </c>
      <c r="D35" s="10">
        <f t="shared" ref="D35:N35" si="20">COUNT(D5:D25)</f>
        <v>16</v>
      </c>
      <c r="E35" s="10">
        <f t="shared" si="20"/>
        <v>16</v>
      </c>
      <c r="F35" s="10">
        <f t="shared" si="20"/>
        <v>16</v>
      </c>
      <c r="G35" s="10">
        <f t="shared" si="20"/>
        <v>16</v>
      </c>
      <c r="H35" s="10">
        <f t="shared" si="20"/>
        <v>16</v>
      </c>
      <c r="I35" s="10">
        <f t="shared" si="20"/>
        <v>16</v>
      </c>
      <c r="J35" s="10">
        <f t="shared" si="20"/>
        <v>16</v>
      </c>
      <c r="K35" s="10">
        <f t="shared" si="20"/>
        <v>17</v>
      </c>
      <c r="L35" s="10">
        <f t="shared" si="20"/>
        <v>16</v>
      </c>
      <c r="M35" s="10">
        <f t="shared" si="20"/>
        <v>17</v>
      </c>
      <c r="N35" s="142">
        <f t="shared" si="20"/>
        <v>15</v>
      </c>
    </row>
    <row r="36" spans="1:14" x14ac:dyDescent="0.2">
      <c r="A36" s="148" t="s">
        <v>614</v>
      </c>
      <c r="B36" s="15">
        <f>B21</f>
        <v>14</v>
      </c>
      <c r="C36" s="15">
        <f>B36+C21</f>
        <v>15</v>
      </c>
      <c r="D36" s="15">
        <f t="shared" ref="D36:M36" si="21">C36+D21</f>
        <v>23</v>
      </c>
      <c r="E36" s="15">
        <f t="shared" si="21"/>
        <v>51</v>
      </c>
      <c r="F36" s="15">
        <f t="shared" si="21"/>
        <v>198</v>
      </c>
      <c r="G36" s="15">
        <f t="shared" si="21"/>
        <v>389</v>
      </c>
      <c r="H36" s="15">
        <f t="shared" si="21"/>
        <v>653</v>
      </c>
      <c r="I36" s="15">
        <f t="shared" si="21"/>
        <v>824</v>
      </c>
      <c r="J36" s="15">
        <f t="shared" si="21"/>
        <v>1083</v>
      </c>
      <c r="K36" s="15">
        <f t="shared" si="21"/>
        <v>1304</v>
      </c>
      <c r="L36" s="15">
        <f t="shared" si="21"/>
        <v>1606</v>
      </c>
      <c r="M36" s="15">
        <f t="shared" si="21"/>
        <v>1645</v>
      </c>
      <c r="N36" s="10"/>
    </row>
    <row r="37" spans="1:14" x14ac:dyDescent="0.2">
      <c r="A37" s="148" t="s">
        <v>613</v>
      </c>
      <c r="B37" s="15">
        <f>B26</f>
        <v>21.875</v>
      </c>
      <c r="C37" s="15">
        <f>B37+C26</f>
        <v>29.875</v>
      </c>
      <c r="D37" s="15">
        <f t="shared" ref="D37:M37" si="22">C37+D26</f>
        <v>41.75</v>
      </c>
      <c r="E37" s="15">
        <f t="shared" si="22"/>
        <v>129.875</v>
      </c>
      <c r="F37" s="15">
        <f t="shared" si="22"/>
        <v>365.125</v>
      </c>
      <c r="G37" s="15">
        <f t="shared" si="22"/>
        <v>669.25</v>
      </c>
      <c r="H37" s="15">
        <f t="shared" si="22"/>
        <v>950.5625</v>
      </c>
      <c r="I37" s="15">
        <f t="shared" si="22"/>
        <v>1270.3125</v>
      </c>
      <c r="J37" s="15">
        <f t="shared" si="22"/>
        <v>1545.9375</v>
      </c>
      <c r="K37" s="15">
        <f t="shared" si="22"/>
        <v>1840.5845588235293</v>
      </c>
      <c r="L37" s="15">
        <f t="shared" si="22"/>
        <v>2170.9595588235293</v>
      </c>
      <c r="M37" s="15">
        <f t="shared" si="22"/>
        <v>2331.4301470588234</v>
      </c>
      <c r="N37" s="10"/>
    </row>
  </sheetData>
  <mergeCells count="2">
    <mergeCell ref="A1:N1"/>
    <mergeCell ref="G2:H2"/>
  </mergeCells>
  <phoneticPr fontId="7" type="noConversion"/>
  <conditionalFormatting sqref="J25">
    <cfRule type="top10" dxfId="157" priority="93" bottom="1" rank="1"/>
    <cfRule type="top10" dxfId="156" priority="94" rank="1"/>
  </conditionalFormatting>
  <conditionalFormatting sqref="B5:B25">
    <cfRule type="top10" dxfId="155" priority="109" bottom="1" rank="1"/>
    <cfRule type="top10" dxfId="154" priority="110" rank="1"/>
  </conditionalFormatting>
  <conditionalFormatting sqref="C5:C25">
    <cfRule type="top10" dxfId="153" priority="25" bottom="1" rank="1"/>
    <cfRule type="top10" dxfId="152" priority="26" rank="1"/>
  </conditionalFormatting>
  <conditionalFormatting sqref="D5:D25">
    <cfRule type="top10" dxfId="151" priority="23" bottom="1" rank="1"/>
    <cfRule type="top10" dxfId="150" priority="24" rank="1"/>
  </conditionalFormatting>
  <conditionalFormatting sqref="E5:E25">
    <cfRule type="top10" dxfId="149" priority="21" bottom="1" rank="1"/>
    <cfRule type="top10" dxfId="148" priority="22" rank="1"/>
  </conditionalFormatting>
  <conditionalFormatting sqref="F5:F25">
    <cfRule type="top10" dxfId="147" priority="19" bottom="1" rank="1"/>
    <cfRule type="top10" dxfId="146" priority="20" rank="1"/>
  </conditionalFormatting>
  <conditionalFormatting sqref="G5:G25">
    <cfRule type="top10" dxfId="145" priority="17" bottom="1" rank="1"/>
    <cfRule type="top10" dxfId="144" priority="18" rank="1"/>
  </conditionalFormatting>
  <conditionalFormatting sqref="H5:H25">
    <cfRule type="top10" dxfId="143" priority="15" bottom="1" rank="1"/>
    <cfRule type="top10" dxfId="142" priority="16" rank="1"/>
  </conditionalFormatting>
  <conditionalFormatting sqref="I5:I25">
    <cfRule type="top10" dxfId="141" priority="13" bottom="1" rank="1"/>
    <cfRule type="top10" dxfId="140" priority="14" rank="1"/>
  </conditionalFormatting>
  <conditionalFormatting sqref="J5:J24">
    <cfRule type="top10" dxfId="139" priority="11" bottom="1" rank="1"/>
    <cfRule type="top10" dxfId="138" priority="12" rank="1"/>
  </conditionalFormatting>
  <conditionalFormatting sqref="K5:K25">
    <cfRule type="top10" dxfId="137" priority="9" bottom="1" rank="1"/>
    <cfRule type="top10" dxfId="136" priority="10" rank="1"/>
  </conditionalFormatting>
  <conditionalFormatting sqref="L5:L25">
    <cfRule type="top10" dxfId="135" priority="7" bottom="1" rank="1"/>
    <cfRule type="top10" dxfId="134" priority="8" rank="1"/>
  </conditionalFormatting>
  <conditionalFormatting sqref="M5:M25">
    <cfRule type="top10" dxfId="133" priority="5" bottom="1" rank="1"/>
    <cfRule type="top10" dxfId="132" priority="6" rank="1"/>
  </conditionalFormatting>
  <conditionalFormatting sqref="N5:N25">
    <cfRule type="top10" dxfId="131" priority="3" bottom="1" rank="1"/>
    <cfRule type="top10" dxfId="130" priority="4" rank="1"/>
  </conditionalFormatting>
  <pageMargins left="0.75" right="0.75" top="1" bottom="1" header="0.5" footer="0.5"/>
  <headerFooter alignWithMargins="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6"/>
  <dimension ref="A1:AJ34"/>
  <sheetViews>
    <sheetView zoomScale="75" zoomScaleNormal="75" workbookViewId="0">
      <selection activeCell="A19" sqref="A19:N27"/>
    </sheetView>
  </sheetViews>
  <sheetFormatPr defaultRowHeight="12.75" x14ac:dyDescent="0.2"/>
  <cols>
    <col min="1" max="1" width="5.7109375" style="5" customWidth="1"/>
    <col min="2" max="4" width="7.7109375" style="1" customWidth="1"/>
    <col min="5" max="5" width="9.28515625" style="1" bestFit="1" customWidth="1"/>
    <col min="6" max="13" width="7.7109375" style="1" customWidth="1"/>
    <col min="14" max="14" width="9.140625" style="1" bestFit="1" customWidth="1"/>
    <col min="16" max="36" width="9.140625" style="10"/>
  </cols>
  <sheetData>
    <row r="1" spans="1:27" ht="16.5" thickBot="1" x14ac:dyDescent="0.3">
      <c r="A1" s="248" t="s">
        <v>76</v>
      </c>
      <c r="B1" s="249"/>
      <c r="C1" s="249"/>
      <c r="D1" s="249"/>
      <c r="E1" s="250"/>
      <c r="F1" s="250"/>
      <c r="G1" s="250"/>
      <c r="H1" s="250"/>
      <c r="I1" s="250"/>
      <c r="J1" s="250"/>
      <c r="K1" s="250"/>
      <c r="L1" s="250"/>
      <c r="M1" s="250"/>
      <c r="N1" s="251"/>
    </row>
    <row r="2" spans="1:27" ht="13.5" thickBot="1" x14ac:dyDescent="0.25">
      <c r="A2" s="62" t="s">
        <v>168</v>
      </c>
      <c r="B2" s="40" t="s">
        <v>175</v>
      </c>
      <c r="C2" s="37" t="s">
        <v>516</v>
      </c>
      <c r="D2" s="38"/>
      <c r="E2" s="58"/>
      <c r="F2" s="68"/>
      <c r="G2" s="247" t="s">
        <v>80</v>
      </c>
      <c r="H2" s="247"/>
      <c r="I2" s="69"/>
      <c r="J2" s="71"/>
      <c r="K2" s="71"/>
      <c r="L2" s="71"/>
      <c r="M2" s="71"/>
      <c r="N2" s="72"/>
    </row>
    <row r="3" spans="1:27" ht="13.5" thickBot="1" x14ac:dyDescent="0.25">
      <c r="A3" s="19"/>
      <c r="B3" s="41" t="s">
        <v>176</v>
      </c>
      <c r="C3" s="36" t="s">
        <v>517</v>
      </c>
      <c r="D3" s="39"/>
      <c r="E3" s="41" t="s">
        <v>78</v>
      </c>
      <c r="F3" s="65">
        <v>127</v>
      </c>
      <c r="G3" s="17"/>
      <c r="H3" s="66" t="s">
        <v>81</v>
      </c>
      <c r="I3" s="67">
        <v>38</v>
      </c>
      <c r="J3" s="20"/>
      <c r="K3" s="20"/>
      <c r="L3" s="20"/>
      <c r="M3" s="20"/>
      <c r="N3" s="21"/>
    </row>
    <row r="4" spans="1:27" ht="13.5" thickBot="1" x14ac:dyDescent="0.25">
      <c r="A4" s="31" t="s">
        <v>1</v>
      </c>
      <c r="B4" s="49" t="s">
        <v>2</v>
      </c>
      <c r="C4" s="43" t="s">
        <v>3</v>
      </c>
      <c r="D4" s="49" t="s">
        <v>4</v>
      </c>
      <c r="E4" s="43" t="s">
        <v>5</v>
      </c>
      <c r="F4" s="49" t="s">
        <v>6</v>
      </c>
      <c r="G4" s="43" t="s">
        <v>7</v>
      </c>
      <c r="H4" s="49" t="s">
        <v>8</v>
      </c>
      <c r="I4" s="43" t="s">
        <v>9</v>
      </c>
      <c r="J4" s="49" t="s">
        <v>10</v>
      </c>
      <c r="K4" s="43" t="s">
        <v>11</v>
      </c>
      <c r="L4" s="49" t="s">
        <v>12</v>
      </c>
      <c r="M4" s="45" t="s">
        <v>13</v>
      </c>
      <c r="N4" s="140" t="s">
        <v>582</v>
      </c>
      <c r="P4" s="56"/>
      <c r="Q4" s="56"/>
      <c r="R4" s="56"/>
      <c r="S4" s="56"/>
      <c r="T4" s="56"/>
      <c r="U4" s="56"/>
      <c r="V4" s="56"/>
      <c r="W4" s="56"/>
      <c r="X4" s="56"/>
      <c r="Y4" s="56"/>
      <c r="Z4" s="56"/>
      <c r="AA4" s="56"/>
    </row>
    <row r="5" spans="1:27" x14ac:dyDescent="0.2">
      <c r="A5" s="32">
        <v>2004</v>
      </c>
      <c r="B5" s="98" t="s">
        <v>60</v>
      </c>
      <c r="C5" s="98" t="s">
        <v>60</v>
      </c>
      <c r="D5" s="98" t="s">
        <v>60</v>
      </c>
      <c r="E5" s="98" t="s">
        <v>60</v>
      </c>
      <c r="F5" s="98">
        <v>391.16000000000008</v>
      </c>
      <c r="G5" s="98">
        <v>226.06</v>
      </c>
      <c r="H5" s="98">
        <v>185.42000000000002</v>
      </c>
      <c r="I5" s="98">
        <v>233.67999999999998</v>
      </c>
      <c r="J5" s="98">
        <v>261.62</v>
      </c>
      <c r="K5" s="98">
        <v>142.24</v>
      </c>
      <c r="L5" s="98">
        <v>345.44000000000005</v>
      </c>
      <c r="M5" s="98">
        <v>193.04000000000005</v>
      </c>
      <c r="N5" s="34" t="str">
        <f t="shared" ref="N5:N15" si="0">IF(COUNT(B5:M5)=12,SUM(B5:M5),"")</f>
        <v/>
      </c>
    </row>
    <row r="6" spans="1:27" x14ac:dyDescent="0.2">
      <c r="A6" s="32">
        <v>2005</v>
      </c>
      <c r="B6" s="98">
        <v>314.95999999999998</v>
      </c>
      <c r="C6" s="98">
        <v>55.88</v>
      </c>
      <c r="D6" s="98">
        <v>119.38</v>
      </c>
      <c r="E6" s="98">
        <v>271.77999999999997</v>
      </c>
      <c r="F6" s="98">
        <v>281.94</v>
      </c>
      <c r="G6" s="98">
        <v>279.39999999999998</v>
      </c>
      <c r="H6" s="98">
        <v>294.64</v>
      </c>
      <c r="I6" s="98">
        <v>347.98</v>
      </c>
      <c r="J6" s="98">
        <v>424.18</v>
      </c>
      <c r="K6" s="98">
        <v>259.08</v>
      </c>
      <c r="L6" s="98">
        <v>320.04000000000002</v>
      </c>
      <c r="M6" s="98">
        <v>175.26</v>
      </c>
      <c r="N6" s="34">
        <f t="shared" si="0"/>
        <v>3144.5199999999995</v>
      </c>
    </row>
    <row r="7" spans="1:27" x14ac:dyDescent="0.2">
      <c r="A7" s="32">
        <v>2006</v>
      </c>
      <c r="B7" s="98">
        <v>144.78</v>
      </c>
      <c r="C7" s="98">
        <v>76.2</v>
      </c>
      <c r="D7" s="98" t="s">
        <v>60</v>
      </c>
      <c r="E7" s="98">
        <v>416.55999999999995</v>
      </c>
      <c r="F7" s="98">
        <v>208.28000000000006</v>
      </c>
      <c r="G7" s="98">
        <v>198.11999999999998</v>
      </c>
      <c r="H7" s="98" t="s">
        <v>60</v>
      </c>
      <c r="I7" s="98" t="s">
        <v>60</v>
      </c>
      <c r="J7" s="98" t="s">
        <v>60</v>
      </c>
      <c r="K7" s="98" t="s">
        <v>60</v>
      </c>
      <c r="L7" s="98" t="s">
        <v>60</v>
      </c>
      <c r="M7" s="98" t="s">
        <v>60</v>
      </c>
      <c r="N7" s="34" t="str">
        <f t="shared" si="0"/>
        <v/>
      </c>
    </row>
    <row r="8" spans="1:27" x14ac:dyDescent="0.2">
      <c r="A8" s="32">
        <v>2007</v>
      </c>
      <c r="B8" s="98"/>
      <c r="C8" s="98">
        <v>50.8</v>
      </c>
      <c r="D8" s="98">
        <v>71.12</v>
      </c>
      <c r="E8" s="98">
        <v>217</v>
      </c>
      <c r="F8" s="98">
        <v>270</v>
      </c>
      <c r="G8" s="98" t="s">
        <v>60</v>
      </c>
      <c r="H8" s="98" t="s">
        <v>60</v>
      </c>
      <c r="I8" s="98" t="s">
        <v>60</v>
      </c>
      <c r="J8" s="98" t="s">
        <v>60</v>
      </c>
      <c r="K8" s="98" t="s">
        <v>60</v>
      </c>
      <c r="L8" s="98" t="s">
        <v>60</v>
      </c>
      <c r="M8" s="98" t="s">
        <v>60</v>
      </c>
      <c r="N8" s="34" t="str">
        <f t="shared" si="0"/>
        <v/>
      </c>
    </row>
    <row r="9" spans="1:27" x14ac:dyDescent="0.2">
      <c r="A9" s="32">
        <v>2008</v>
      </c>
      <c r="B9" s="98" t="s">
        <v>60</v>
      </c>
      <c r="C9" s="98" t="s">
        <v>60</v>
      </c>
      <c r="D9" s="98" t="s">
        <v>60</v>
      </c>
      <c r="E9" s="98" t="s">
        <v>60</v>
      </c>
      <c r="F9" s="98" t="s">
        <v>60</v>
      </c>
      <c r="G9" s="98" t="s">
        <v>60</v>
      </c>
      <c r="H9" s="98" t="s">
        <v>60</v>
      </c>
      <c r="I9" s="98" t="s">
        <v>60</v>
      </c>
      <c r="J9" s="98" t="s">
        <v>60</v>
      </c>
      <c r="K9" s="98" t="s">
        <v>60</v>
      </c>
      <c r="L9" s="98" t="s">
        <v>60</v>
      </c>
      <c r="M9" s="98" t="s">
        <v>60</v>
      </c>
      <c r="N9" s="34" t="str">
        <f t="shared" si="0"/>
        <v/>
      </c>
    </row>
    <row r="10" spans="1:27" x14ac:dyDescent="0.2">
      <c r="A10" s="32">
        <v>2009</v>
      </c>
      <c r="B10" s="98">
        <v>7</v>
      </c>
      <c r="C10" s="98">
        <v>2</v>
      </c>
      <c r="D10" s="98">
        <v>5</v>
      </c>
      <c r="E10" s="98">
        <v>7</v>
      </c>
      <c r="F10" s="98">
        <v>184</v>
      </c>
      <c r="G10" s="98">
        <v>248</v>
      </c>
      <c r="H10" s="98">
        <v>271</v>
      </c>
      <c r="I10" s="98">
        <v>264</v>
      </c>
      <c r="J10" s="98">
        <v>300</v>
      </c>
      <c r="K10" s="98">
        <v>304</v>
      </c>
      <c r="L10" s="98">
        <v>290</v>
      </c>
      <c r="M10" s="98">
        <v>92</v>
      </c>
      <c r="N10" s="34">
        <f t="shared" si="0"/>
        <v>1974</v>
      </c>
    </row>
    <row r="11" spans="1:27" x14ac:dyDescent="0.2">
      <c r="A11" s="32">
        <v>2010</v>
      </c>
      <c r="B11" s="98">
        <v>38</v>
      </c>
      <c r="C11" s="98">
        <v>15</v>
      </c>
      <c r="D11" s="98">
        <v>30</v>
      </c>
      <c r="E11" s="98">
        <v>229</v>
      </c>
      <c r="F11" s="98">
        <v>223</v>
      </c>
      <c r="G11" s="98">
        <v>262</v>
      </c>
      <c r="H11" s="98">
        <v>382</v>
      </c>
      <c r="I11" s="98">
        <v>242</v>
      </c>
      <c r="J11" s="98">
        <v>200</v>
      </c>
      <c r="K11" s="98">
        <v>214</v>
      </c>
      <c r="L11" s="98">
        <v>366</v>
      </c>
      <c r="M11" s="98">
        <v>392</v>
      </c>
      <c r="N11" s="34">
        <f t="shared" si="0"/>
        <v>2593</v>
      </c>
    </row>
    <row r="12" spans="1:27" x14ac:dyDescent="0.2">
      <c r="A12" s="32">
        <v>2011</v>
      </c>
      <c r="B12" s="98"/>
      <c r="C12" s="98"/>
      <c r="D12" s="98"/>
      <c r="E12" s="98"/>
      <c r="F12" s="98"/>
      <c r="G12" s="98"/>
      <c r="H12" s="98"/>
      <c r="I12" s="98"/>
      <c r="J12" s="98"/>
      <c r="K12" s="98"/>
      <c r="L12" s="98"/>
      <c r="M12" s="98"/>
      <c r="N12" s="34" t="str">
        <f>IF(COUNT(B13:M13)=12,SUM(B13:M13),"")</f>
        <v/>
      </c>
    </row>
    <row r="13" spans="1:27" x14ac:dyDescent="0.2">
      <c r="A13" s="32">
        <v>2012</v>
      </c>
      <c r="B13" s="98">
        <v>1</v>
      </c>
      <c r="C13" s="98"/>
      <c r="D13" s="98">
        <v>10</v>
      </c>
      <c r="E13" s="98">
        <v>268</v>
      </c>
      <c r="F13" s="98">
        <v>231</v>
      </c>
      <c r="G13" s="98">
        <v>274</v>
      </c>
      <c r="H13" s="98">
        <v>272</v>
      </c>
      <c r="I13" s="98">
        <v>168</v>
      </c>
      <c r="J13" s="98">
        <v>265</v>
      </c>
      <c r="K13" s="98">
        <v>331</v>
      </c>
      <c r="L13" s="98">
        <v>361</v>
      </c>
      <c r="M13" s="98">
        <v>179</v>
      </c>
      <c r="N13" s="34" t="str">
        <f>IF(COUNT(B14:M14)=12,SUM(B14:M14),"")</f>
        <v/>
      </c>
    </row>
    <row r="14" spans="1:27" x14ac:dyDescent="0.2">
      <c r="A14" s="32">
        <v>2013</v>
      </c>
      <c r="B14" s="98"/>
      <c r="C14" s="98">
        <v>1</v>
      </c>
      <c r="D14" s="98">
        <v>1</v>
      </c>
      <c r="E14" s="98">
        <v>81</v>
      </c>
      <c r="F14" s="98">
        <v>262</v>
      </c>
      <c r="G14" s="98">
        <v>215</v>
      </c>
      <c r="H14" s="98">
        <v>190</v>
      </c>
      <c r="I14" s="98">
        <v>176</v>
      </c>
      <c r="J14" s="98">
        <v>321</v>
      </c>
      <c r="K14" s="98">
        <v>428</v>
      </c>
      <c r="L14" s="98">
        <v>177</v>
      </c>
      <c r="M14" s="98">
        <v>142</v>
      </c>
      <c r="N14" s="34" t="str">
        <f>IF(COUNT(#REF!)=12,SUM(#REF!),"")</f>
        <v/>
      </c>
    </row>
    <row r="15" spans="1:27" x14ac:dyDescent="0.2">
      <c r="A15" s="32">
        <v>2014</v>
      </c>
      <c r="B15" s="98" t="s">
        <v>60</v>
      </c>
      <c r="C15" s="98" t="s">
        <v>60</v>
      </c>
      <c r="D15" s="98" t="s">
        <v>60</v>
      </c>
      <c r="E15" s="98" t="s">
        <v>60</v>
      </c>
      <c r="F15" s="98" t="s">
        <v>60</v>
      </c>
      <c r="G15" s="98" t="s">
        <v>60</v>
      </c>
      <c r="H15" s="98" t="s">
        <v>60</v>
      </c>
      <c r="I15" s="98" t="s">
        <v>60</v>
      </c>
      <c r="J15" s="98" t="s">
        <v>60</v>
      </c>
      <c r="K15" s="98" t="s">
        <v>60</v>
      </c>
      <c r="L15" s="98" t="s">
        <v>60</v>
      </c>
      <c r="M15" s="98" t="s">
        <v>60</v>
      </c>
      <c r="N15" s="34" t="str">
        <f t="shared" si="0"/>
        <v/>
      </c>
    </row>
    <row r="16" spans="1:27" x14ac:dyDescent="0.2">
      <c r="A16" s="32">
        <v>2015</v>
      </c>
      <c r="B16" s="98" t="s">
        <v>60</v>
      </c>
      <c r="C16" s="98" t="s">
        <v>60</v>
      </c>
      <c r="D16" s="98" t="s">
        <v>60</v>
      </c>
      <c r="E16" s="98" t="s">
        <v>60</v>
      </c>
      <c r="F16" s="98" t="s">
        <v>60</v>
      </c>
      <c r="G16" s="98" t="s">
        <v>60</v>
      </c>
      <c r="H16" s="98" t="s">
        <v>60</v>
      </c>
      <c r="I16" s="98" t="s">
        <v>60</v>
      </c>
      <c r="J16" s="98" t="s">
        <v>60</v>
      </c>
      <c r="K16" s="98" t="s">
        <v>60</v>
      </c>
      <c r="L16" s="98" t="s">
        <v>60</v>
      </c>
      <c r="M16" s="98" t="s">
        <v>60</v>
      </c>
      <c r="N16" s="34"/>
    </row>
    <row r="17" spans="1:15" ht="13.5" thickBot="1" x14ac:dyDescent="0.25">
      <c r="A17" s="50"/>
      <c r="B17" s="98"/>
      <c r="C17" s="98"/>
      <c r="D17" s="98"/>
      <c r="E17" s="98"/>
      <c r="F17" s="98"/>
      <c r="G17" s="98"/>
      <c r="H17" s="98"/>
      <c r="I17" s="98"/>
      <c r="J17" s="98"/>
      <c r="K17" s="98"/>
      <c r="L17" s="98"/>
      <c r="M17" s="98"/>
      <c r="N17" s="51"/>
      <c r="O17" s="7"/>
    </row>
    <row r="18" spans="1:15" x14ac:dyDescent="0.2">
      <c r="A18" s="52" t="s">
        <v>48</v>
      </c>
      <c r="B18" s="104">
        <f t="shared" ref="B18:N18" si="1">AVERAGE(B5:B17)</f>
        <v>101.148</v>
      </c>
      <c r="C18" s="105">
        <f t="shared" si="1"/>
        <v>33.479999999999997</v>
      </c>
      <c r="D18" s="104">
        <f t="shared" si="1"/>
        <v>39.416666666666664</v>
      </c>
      <c r="E18" s="105">
        <f t="shared" si="1"/>
        <v>212.90571428571428</v>
      </c>
      <c r="F18" s="104">
        <f t="shared" si="1"/>
        <v>256.42250000000001</v>
      </c>
      <c r="G18" s="105">
        <f t="shared" si="1"/>
        <v>243.22571428571428</v>
      </c>
      <c r="H18" s="104">
        <f t="shared" si="1"/>
        <v>265.84333333333331</v>
      </c>
      <c r="I18" s="105">
        <f t="shared" si="1"/>
        <v>238.60999999999999</v>
      </c>
      <c r="J18" s="104">
        <f t="shared" si="1"/>
        <v>295.3</v>
      </c>
      <c r="K18" s="105">
        <f t="shared" si="1"/>
        <v>279.71999999999997</v>
      </c>
      <c r="L18" s="104">
        <f t="shared" si="1"/>
        <v>309.91333333333336</v>
      </c>
      <c r="M18" s="109">
        <f t="shared" si="1"/>
        <v>195.55000000000004</v>
      </c>
      <c r="N18" s="107">
        <f t="shared" si="1"/>
        <v>2570.5066666666667</v>
      </c>
    </row>
    <row r="19" spans="1:15" x14ac:dyDescent="0.2">
      <c r="A19" s="148" t="s">
        <v>604</v>
      </c>
      <c r="B19" s="3">
        <f>STDEV(B3:B17)</f>
        <v>132.75961403981256</v>
      </c>
      <c r="C19" s="3">
        <f t="shared" ref="C19:N19" si="2">STDEV(C3:C17)</f>
        <v>31.667623845182952</v>
      </c>
      <c r="D19" s="3">
        <f t="shared" si="2"/>
        <v>46.933137831032212</v>
      </c>
      <c r="E19" s="3">
        <f t="shared" si="2"/>
        <v>134.194324129493</v>
      </c>
      <c r="F19" s="3">
        <f t="shared" si="2"/>
        <v>73.515246340092233</v>
      </c>
      <c r="G19" s="3">
        <f t="shared" si="2"/>
        <v>30.975208827460101</v>
      </c>
      <c r="H19" s="3">
        <f t="shared" si="2"/>
        <v>72.946883049700432</v>
      </c>
      <c r="I19" s="3">
        <f t="shared" si="2"/>
        <v>96.64644008421827</v>
      </c>
      <c r="J19" s="3">
        <f t="shared" si="2"/>
        <v>75.401799448023866</v>
      </c>
      <c r="K19" s="3">
        <f t="shared" si="2"/>
        <v>98.84532725425116</v>
      </c>
      <c r="L19" s="3">
        <f t="shared" si="2"/>
        <v>70.968655240653078</v>
      </c>
      <c r="M19" s="3">
        <f t="shared" si="2"/>
        <v>102.83452163548966</v>
      </c>
      <c r="N19" s="114">
        <f t="shared" si="2"/>
        <v>585.58409313550544</v>
      </c>
    </row>
    <row r="20" spans="1:15" x14ac:dyDescent="0.2">
      <c r="A20" s="148" t="s">
        <v>605</v>
      </c>
      <c r="B20" s="3">
        <f>B19/B18*100</f>
        <v>131.25283153380448</v>
      </c>
      <c r="C20" s="3">
        <f t="shared" ref="C20:N20" si="3">C19/C18*100</f>
        <v>94.586690099112772</v>
      </c>
      <c r="D20" s="3">
        <f t="shared" si="3"/>
        <v>119.06927145293584</v>
      </c>
      <c r="E20" s="3">
        <f t="shared" si="3"/>
        <v>63.029930680680316</v>
      </c>
      <c r="F20" s="3">
        <f t="shared" si="3"/>
        <v>28.66957710032943</v>
      </c>
      <c r="G20" s="3">
        <f t="shared" si="3"/>
        <v>12.735170258796691</v>
      </c>
      <c r="H20" s="3">
        <f t="shared" si="3"/>
        <v>27.439801530864212</v>
      </c>
      <c r="I20" s="3">
        <f t="shared" si="3"/>
        <v>40.503935327194277</v>
      </c>
      <c r="J20" s="3">
        <f t="shared" si="3"/>
        <v>25.533965271934932</v>
      </c>
      <c r="K20" s="3">
        <f t="shared" si="3"/>
        <v>35.337239830634623</v>
      </c>
      <c r="L20" s="3">
        <f t="shared" si="3"/>
        <v>22.899516609155164</v>
      </c>
      <c r="M20" s="3">
        <f t="shared" si="3"/>
        <v>52.587328885445991</v>
      </c>
      <c r="N20" s="114">
        <f t="shared" si="3"/>
        <v>22.780882101148883</v>
      </c>
    </row>
    <row r="21" spans="1:15" x14ac:dyDescent="0.2">
      <c r="A21" s="148" t="s">
        <v>606</v>
      </c>
      <c r="B21" s="3">
        <f>MIN(B3:B17)</f>
        <v>1</v>
      </c>
      <c r="C21" s="3">
        <f t="shared" ref="C21:N21" si="4">MIN(C3:C17)</f>
        <v>1</v>
      </c>
      <c r="D21" s="3">
        <f t="shared" si="4"/>
        <v>1</v>
      </c>
      <c r="E21" s="3">
        <f t="shared" si="4"/>
        <v>7</v>
      </c>
      <c r="F21" s="3">
        <f t="shared" si="4"/>
        <v>127</v>
      </c>
      <c r="G21" s="3">
        <f t="shared" si="4"/>
        <v>198.11999999999998</v>
      </c>
      <c r="H21" s="3">
        <f t="shared" si="4"/>
        <v>185.42000000000002</v>
      </c>
      <c r="I21" s="3">
        <f t="shared" si="4"/>
        <v>38</v>
      </c>
      <c r="J21" s="3">
        <f t="shared" si="4"/>
        <v>200</v>
      </c>
      <c r="K21" s="3">
        <f t="shared" si="4"/>
        <v>142.24</v>
      </c>
      <c r="L21" s="3">
        <f t="shared" si="4"/>
        <v>177</v>
      </c>
      <c r="M21" s="3">
        <f t="shared" si="4"/>
        <v>92</v>
      </c>
      <c r="N21" s="114">
        <f t="shared" si="4"/>
        <v>1974</v>
      </c>
    </row>
    <row r="22" spans="1:15" x14ac:dyDescent="0.2">
      <c r="A22" s="148" t="s">
        <v>607</v>
      </c>
      <c r="B22" s="3">
        <f>MAX(B3:B17)</f>
        <v>314.95999999999998</v>
      </c>
      <c r="C22" s="3">
        <f t="shared" ref="C22:N22" si="5">MAX(C3:C17)</f>
        <v>76.2</v>
      </c>
      <c r="D22" s="3">
        <f t="shared" si="5"/>
        <v>119.38</v>
      </c>
      <c r="E22" s="3">
        <f t="shared" si="5"/>
        <v>416.55999999999995</v>
      </c>
      <c r="F22" s="3">
        <f t="shared" si="5"/>
        <v>391.16000000000008</v>
      </c>
      <c r="G22" s="3">
        <f t="shared" si="5"/>
        <v>279.39999999999998</v>
      </c>
      <c r="H22" s="3">
        <f t="shared" si="5"/>
        <v>382</v>
      </c>
      <c r="I22" s="3">
        <f t="shared" si="5"/>
        <v>347.98</v>
      </c>
      <c r="J22" s="3">
        <f t="shared" si="5"/>
        <v>424.18</v>
      </c>
      <c r="K22" s="3">
        <f t="shared" si="5"/>
        <v>428</v>
      </c>
      <c r="L22" s="3">
        <f t="shared" si="5"/>
        <v>366</v>
      </c>
      <c r="M22" s="3">
        <f t="shared" si="5"/>
        <v>392</v>
      </c>
      <c r="N22" s="114">
        <f t="shared" si="5"/>
        <v>3144.5199999999995</v>
      </c>
    </row>
    <row r="23" spans="1:15" x14ac:dyDescent="0.2">
      <c r="A23" s="148" t="s">
        <v>608</v>
      </c>
      <c r="B23" s="3">
        <f>QUARTILE(B3:B17,1)</f>
        <v>7</v>
      </c>
      <c r="C23" s="3">
        <f t="shared" ref="C23:N23" si="6">QUARTILE(C3:C17,1)</f>
        <v>5.25</v>
      </c>
      <c r="D23" s="3">
        <f t="shared" si="6"/>
        <v>6.25</v>
      </c>
      <c r="E23" s="3">
        <f t="shared" si="6"/>
        <v>149</v>
      </c>
      <c r="F23" s="3">
        <f t="shared" si="6"/>
        <v>208.28000000000006</v>
      </c>
      <c r="G23" s="3">
        <f t="shared" si="6"/>
        <v>220.53</v>
      </c>
      <c r="H23" s="3">
        <f t="shared" si="6"/>
        <v>210.25</v>
      </c>
      <c r="I23" s="3">
        <f t="shared" si="6"/>
        <v>172</v>
      </c>
      <c r="J23" s="3">
        <f t="shared" si="6"/>
        <v>262.46500000000003</v>
      </c>
      <c r="K23" s="3">
        <f t="shared" si="6"/>
        <v>225.26999999999998</v>
      </c>
      <c r="L23" s="3">
        <f t="shared" si="6"/>
        <v>297.51</v>
      </c>
      <c r="M23" s="3">
        <f t="shared" si="6"/>
        <v>150.315</v>
      </c>
      <c r="N23" s="114">
        <f t="shared" si="6"/>
        <v>2283.5</v>
      </c>
    </row>
    <row r="24" spans="1:15" x14ac:dyDescent="0.2">
      <c r="A24" s="148" t="s">
        <v>609</v>
      </c>
      <c r="B24" s="3">
        <f>QUARTILE(B3:B17,2)</f>
        <v>38</v>
      </c>
      <c r="C24" s="3">
        <f t="shared" ref="C24:N24" si="7">QUARTILE(C3:C17,2)</f>
        <v>32.9</v>
      </c>
      <c r="D24" s="3">
        <f t="shared" si="7"/>
        <v>20</v>
      </c>
      <c r="E24" s="3">
        <f t="shared" si="7"/>
        <v>229</v>
      </c>
      <c r="F24" s="3">
        <f t="shared" si="7"/>
        <v>231</v>
      </c>
      <c r="G24" s="3">
        <f t="shared" si="7"/>
        <v>248</v>
      </c>
      <c r="H24" s="3">
        <f t="shared" si="7"/>
        <v>271.5</v>
      </c>
      <c r="I24" s="3">
        <f t="shared" si="7"/>
        <v>233.67999999999998</v>
      </c>
      <c r="J24" s="3">
        <f t="shared" si="7"/>
        <v>282.5</v>
      </c>
      <c r="K24" s="3">
        <f t="shared" si="7"/>
        <v>281.53999999999996</v>
      </c>
      <c r="L24" s="3">
        <f t="shared" si="7"/>
        <v>332.74</v>
      </c>
      <c r="M24" s="3">
        <f t="shared" si="7"/>
        <v>177.13</v>
      </c>
      <c r="N24" s="114">
        <f t="shared" si="7"/>
        <v>2593</v>
      </c>
    </row>
    <row r="25" spans="1:15" x14ac:dyDescent="0.2">
      <c r="A25" s="148" t="s">
        <v>610</v>
      </c>
      <c r="B25" s="3">
        <f>QUARTILE(B3:B17,3)</f>
        <v>144.78</v>
      </c>
      <c r="C25" s="3">
        <f t="shared" ref="C25:N25" si="8">QUARTILE(C3:C17,3)</f>
        <v>54.61</v>
      </c>
      <c r="D25" s="3">
        <f t="shared" si="8"/>
        <v>60.84</v>
      </c>
      <c r="E25" s="3">
        <f t="shared" si="8"/>
        <v>269.89</v>
      </c>
      <c r="F25" s="3">
        <f t="shared" si="8"/>
        <v>270</v>
      </c>
      <c r="G25" s="3">
        <f t="shared" si="8"/>
        <v>268</v>
      </c>
      <c r="H25" s="3">
        <f t="shared" si="8"/>
        <v>288.98</v>
      </c>
      <c r="I25" s="3">
        <f t="shared" si="8"/>
        <v>253</v>
      </c>
      <c r="J25" s="3">
        <f t="shared" si="8"/>
        <v>315.75</v>
      </c>
      <c r="K25" s="3">
        <f t="shared" si="8"/>
        <v>324.25</v>
      </c>
      <c r="L25" s="3">
        <f t="shared" si="8"/>
        <v>357.11</v>
      </c>
      <c r="M25" s="3">
        <f t="shared" si="8"/>
        <v>189.53000000000003</v>
      </c>
      <c r="N25" s="114">
        <f t="shared" si="8"/>
        <v>2868.7599999999998</v>
      </c>
    </row>
    <row r="26" spans="1:15" x14ac:dyDescent="0.2">
      <c r="A26" s="148" t="s">
        <v>612</v>
      </c>
      <c r="B26" s="5">
        <f>COUNT(B3:B17)</f>
        <v>5</v>
      </c>
      <c r="C26" s="5">
        <f t="shared" ref="C26:N26" si="9">COUNT(C3:C17)</f>
        <v>6</v>
      </c>
      <c r="D26" s="5">
        <f t="shared" si="9"/>
        <v>6</v>
      </c>
      <c r="E26" s="5">
        <f t="shared" si="9"/>
        <v>7</v>
      </c>
      <c r="F26" s="5">
        <f t="shared" si="9"/>
        <v>9</v>
      </c>
      <c r="G26" s="5">
        <f t="shared" si="9"/>
        <v>7</v>
      </c>
      <c r="H26" s="5">
        <f t="shared" si="9"/>
        <v>6</v>
      </c>
      <c r="I26" s="5">
        <f t="shared" si="9"/>
        <v>7</v>
      </c>
      <c r="J26" s="5">
        <f t="shared" si="9"/>
        <v>6</v>
      </c>
      <c r="K26" s="5">
        <f t="shared" si="9"/>
        <v>6</v>
      </c>
      <c r="L26" s="5">
        <f t="shared" si="9"/>
        <v>6</v>
      </c>
      <c r="M26" s="5">
        <f t="shared" si="9"/>
        <v>6</v>
      </c>
      <c r="N26" s="171">
        <f t="shared" si="9"/>
        <v>3</v>
      </c>
    </row>
    <row r="27" spans="1:15" x14ac:dyDescent="0.2">
      <c r="A27" s="148" t="s">
        <v>613</v>
      </c>
      <c r="B27" s="3">
        <f>B18</f>
        <v>101.148</v>
      </c>
      <c r="C27" s="3">
        <f t="shared" ref="C27:M27" si="10">B27+C18</f>
        <v>134.62799999999999</v>
      </c>
      <c r="D27" s="3">
        <f t="shared" si="10"/>
        <v>174.04466666666664</v>
      </c>
      <c r="E27" s="3">
        <f t="shared" si="10"/>
        <v>386.9503809523809</v>
      </c>
      <c r="F27" s="3">
        <f t="shared" si="10"/>
        <v>643.37288095238091</v>
      </c>
      <c r="G27" s="3">
        <f t="shared" si="10"/>
        <v>886.59859523809519</v>
      </c>
      <c r="H27" s="3">
        <f t="shared" si="10"/>
        <v>1152.4419285714284</v>
      </c>
      <c r="I27" s="3">
        <f t="shared" si="10"/>
        <v>1391.0519285714283</v>
      </c>
      <c r="J27" s="3">
        <f t="shared" si="10"/>
        <v>1686.3519285714283</v>
      </c>
      <c r="K27" s="3">
        <f t="shared" si="10"/>
        <v>1966.0719285714283</v>
      </c>
      <c r="L27" s="3">
        <f t="shared" si="10"/>
        <v>2275.9852619047615</v>
      </c>
      <c r="M27" s="3">
        <f t="shared" si="10"/>
        <v>2471.5352619047617</v>
      </c>
      <c r="N27" s="171"/>
    </row>
    <row r="28" spans="1:15" x14ac:dyDescent="0.2">
      <c r="B28" s="8"/>
      <c r="C28" s="8"/>
      <c r="D28" s="8"/>
      <c r="E28" s="8"/>
      <c r="F28" s="8"/>
      <c r="G28" s="8"/>
      <c r="H28" s="8"/>
      <c r="I28" s="8"/>
      <c r="J28" s="8"/>
      <c r="K28" s="8"/>
      <c r="L28" s="8"/>
      <c r="M28" s="8"/>
    </row>
    <row r="29" spans="1:15" x14ac:dyDescent="0.2">
      <c r="B29" s="8"/>
      <c r="C29" s="8"/>
      <c r="D29" s="8"/>
      <c r="E29" s="8"/>
      <c r="F29" s="8"/>
      <c r="G29" s="8"/>
      <c r="H29" s="8"/>
      <c r="I29" s="8"/>
      <c r="J29" s="8"/>
      <c r="K29" s="8"/>
      <c r="L29" s="8"/>
      <c r="M29" s="8"/>
    </row>
    <row r="30" spans="1:15" x14ac:dyDescent="0.2">
      <c r="B30" s="8"/>
      <c r="C30" s="8"/>
      <c r="D30" s="8"/>
      <c r="E30" s="8"/>
      <c r="F30" s="8"/>
      <c r="G30" s="8"/>
      <c r="H30" s="8"/>
      <c r="I30" s="8"/>
      <c r="J30" s="8"/>
      <c r="K30" s="8"/>
      <c r="L30" s="8"/>
      <c r="M30" s="8"/>
    </row>
    <row r="31" spans="1:15" x14ac:dyDescent="0.2">
      <c r="B31" s="8"/>
      <c r="C31" s="8"/>
      <c r="D31" s="8"/>
      <c r="E31" s="8"/>
      <c r="F31" s="8"/>
      <c r="G31" s="8"/>
      <c r="H31" s="8"/>
      <c r="I31" s="8"/>
      <c r="J31" s="8"/>
      <c r="K31" s="8"/>
      <c r="L31" s="8"/>
      <c r="M31" s="8"/>
    </row>
    <row r="32" spans="1:15" x14ac:dyDescent="0.2">
      <c r="B32" s="8"/>
      <c r="C32" s="8"/>
      <c r="D32" s="8"/>
      <c r="E32" s="8"/>
      <c r="F32" s="8"/>
      <c r="G32" s="8"/>
      <c r="H32" s="8"/>
      <c r="I32" s="8"/>
      <c r="J32" s="8"/>
      <c r="K32" s="8"/>
      <c r="L32" s="8"/>
      <c r="M32" s="8"/>
    </row>
    <row r="33" spans="2:13" x14ac:dyDescent="0.2">
      <c r="B33" s="8"/>
      <c r="C33" s="8"/>
      <c r="D33" s="8"/>
      <c r="E33" s="8"/>
      <c r="F33" s="8"/>
      <c r="G33" s="8"/>
      <c r="H33" s="8"/>
      <c r="I33" s="8"/>
      <c r="J33" s="8"/>
      <c r="K33" s="8"/>
      <c r="L33" s="8"/>
      <c r="M33" s="8"/>
    </row>
    <row r="34" spans="2:13" x14ac:dyDescent="0.2">
      <c r="B34" s="8"/>
      <c r="C34" s="8"/>
      <c r="D34" s="8"/>
      <c r="E34" s="8"/>
      <c r="F34" s="8"/>
      <c r="G34" s="8"/>
      <c r="H34" s="8"/>
      <c r="I34" s="8"/>
      <c r="J34" s="8"/>
      <c r="K34" s="8"/>
      <c r="L34" s="8"/>
      <c r="M34" s="8"/>
    </row>
  </sheetData>
  <mergeCells count="2">
    <mergeCell ref="A1:N1"/>
    <mergeCell ref="G2:H2"/>
  </mergeCells>
  <phoneticPr fontId="0" type="noConversion"/>
  <conditionalFormatting sqref="N5:N17">
    <cfRule type="cellIs" dxfId="129" priority="59" stopIfTrue="1" operator="equal">
      <formula>$N$19</formula>
    </cfRule>
    <cfRule type="cellIs" dxfId="128" priority="60" stopIfTrue="1" operator="equal">
      <formula>$N$20</formula>
    </cfRule>
  </conditionalFormatting>
  <conditionalFormatting sqref="B5:B17">
    <cfRule type="top10" dxfId="127" priority="23" bottom="1" rank="1"/>
    <cfRule type="top10" dxfId="126" priority="24" rank="1"/>
  </conditionalFormatting>
  <conditionalFormatting sqref="C5:C17">
    <cfRule type="top10" dxfId="125" priority="21" bottom="1" rank="1"/>
    <cfRule type="top10" dxfId="124" priority="22" rank="1"/>
  </conditionalFormatting>
  <conditionalFormatting sqref="D5:D17">
    <cfRule type="top10" dxfId="123" priority="19" bottom="1" rank="1"/>
    <cfRule type="top10" dxfId="122" priority="20" rank="1"/>
  </conditionalFormatting>
  <conditionalFormatting sqref="E5:E17">
    <cfRule type="top10" dxfId="121" priority="17" bottom="1" rank="1"/>
    <cfRule type="top10" dxfId="120" priority="18" rank="1"/>
  </conditionalFormatting>
  <conditionalFormatting sqref="F5:F17">
    <cfRule type="top10" dxfId="119" priority="15" bottom="1" rank="1"/>
    <cfRule type="top10" dxfId="118" priority="16" rank="1"/>
  </conditionalFormatting>
  <conditionalFormatting sqref="G5:G17">
    <cfRule type="top10" dxfId="117" priority="13" bottom="1" rank="1"/>
    <cfRule type="top10" dxfId="116" priority="14" rank="1"/>
  </conditionalFormatting>
  <conditionalFormatting sqref="H5:H17">
    <cfRule type="top10" dxfId="115" priority="11" bottom="1" rank="1"/>
    <cfRule type="top10" dxfId="114" priority="12" rank="1"/>
  </conditionalFormatting>
  <conditionalFormatting sqref="I5:I17">
    <cfRule type="top10" dxfId="113" priority="9" bottom="1" rank="1"/>
    <cfRule type="top10" dxfId="112" priority="10" rank="1"/>
  </conditionalFormatting>
  <conditionalFormatting sqref="J5:J17">
    <cfRule type="top10" dxfId="111" priority="7" bottom="1" rank="1"/>
    <cfRule type="top10" dxfId="110" priority="8" rank="1"/>
  </conditionalFormatting>
  <conditionalFormatting sqref="K5:K17">
    <cfRule type="top10" dxfId="109" priority="5" bottom="1" rank="1"/>
    <cfRule type="top10" dxfId="108" priority="6" rank="1"/>
  </conditionalFormatting>
  <conditionalFormatting sqref="L5:L17">
    <cfRule type="top10" dxfId="107" priority="3" bottom="1" rank="1"/>
    <cfRule type="top10" dxfId="106" priority="4" rank="1"/>
  </conditionalFormatting>
  <conditionalFormatting sqref="M5:M17">
    <cfRule type="top10" dxfId="105" priority="1" bottom="1" rank="1"/>
    <cfRule type="top10" dxfId="104" priority="2" rank="1"/>
  </conditionalFormatting>
  <pageMargins left="0.75" right="0.75" top="1" bottom="1" header="0.5" footer="0.5"/>
  <headerFooter alignWithMargins="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7"/>
  <dimension ref="A1:AJ34"/>
  <sheetViews>
    <sheetView zoomScale="75" zoomScaleNormal="75" workbookViewId="0">
      <selection activeCell="H36" sqref="H36"/>
    </sheetView>
  </sheetViews>
  <sheetFormatPr defaultRowHeight="12.75" x14ac:dyDescent="0.2"/>
  <cols>
    <col min="1" max="1" width="5.7109375" style="5" customWidth="1"/>
    <col min="2" max="13" width="7.7109375" style="1" customWidth="1"/>
    <col min="14" max="14" width="9.140625" style="1" bestFit="1" customWidth="1"/>
    <col min="16" max="36" width="9.140625" style="10"/>
  </cols>
  <sheetData>
    <row r="1" spans="1:27" ht="16.5" thickBot="1" x14ac:dyDescent="0.3">
      <c r="A1" s="248" t="s">
        <v>77</v>
      </c>
      <c r="B1" s="249"/>
      <c r="C1" s="249"/>
      <c r="D1" s="249"/>
      <c r="E1" s="250"/>
      <c r="F1" s="250"/>
      <c r="G1" s="250"/>
      <c r="H1" s="250"/>
      <c r="I1" s="250"/>
      <c r="J1" s="250"/>
      <c r="K1" s="250"/>
      <c r="L1" s="250"/>
      <c r="M1" s="250"/>
      <c r="N1" s="251"/>
    </row>
    <row r="2" spans="1:27" ht="13.5" thickBot="1" x14ac:dyDescent="0.25">
      <c r="A2" s="62" t="s">
        <v>169</v>
      </c>
      <c r="B2" s="40" t="s">
        <v>175</v>
      </c>
      <c r="C2" s="37" t="s">
        <v>518</v>
      </c>
      <c r="D2" s="38"/>
      <c r="E2" s="58"/>
      <c r="F2" s="68"/>
      <c r="G2" s="247" t="s">
        <v>80</v>
      </c>
      <c r="H2" s="247"/>
      <c r="I2" s="69"/>
      <c r="J2" s="71"/>
      <c r="K2" s="71"/>
      <c r="L2" s="71"/>
      <c r="M2" s="71"/>
      <c r="N2" s="72"/>
    </row>
    <row r="3" spans="1:27" ht="13.5" thickBot="1" x14ac:dyDescent="0.25">
      <c r="A3" s="19"/>
      <c r="B3" s="41" t="s">
        <v>176</v>
      </c>
      <c r="C3" s="36" t="s">
        <v>519</v>
      </c>
      <c r="D3" s="39"/>
      <c r="E3" s="41" t="s">
        <v>78</v>
      </c>
      <c r="F3" s="65" t="s">
        <v>60</v>
      </c>
      <c r="G3" s="17"/>
      <c r="H3" s="66" t="s">
        <v>81</v>
      </c>
      <c r="I3" s="67" t="s">
        <v>60</v>
      </c>
      <c r="J3" s="20"/>
      <c r="K3" s="20"/>
      <c r="L3" s="20"/>
      <c r="M3" s="20"/>
      <c r="N3" s="21"/>
    </row>
    <row r="4" spans="1:27" ht="13.5" thickBot="1" x14ac:dyDescent="0.25">
      <c r="A4" s="31" t="s">
        <v>1</v>
      </c>
      <c r="B4" s="49" t="s">
        <v>2</v>
      </c>
      <c r="C4" s="43" t="s">
        <v>3</v>
      </c>
      <c r="D4" s="49" t="s">
        <v>4</v>
      </c>
      <c r="E4" s="43" t="s">
        <v>5</v>
      </c>
      <c r="F4" s="49" t="s">
        <v>6</v>
      </c>
      <c r="G4" s="43" t="s">
        <v>7</v>
      </c>
      <c r="H4" s="49" t="s">
        <v>8</v>
      </c>
      <c r="I4" s="43" t="s">
        <v>9</v>
      </c>
      <c r="J4" s="49" t="s">
        <v>10</v>
      </c>
      <c r="K4" s="43" t="s">
        <v>11</v>
      </c>
      <c r="L4" s="49" t="s">
        <v>12</v>
      </c>
      <c r="M4" s="45" t="s">
        <v>13</v>
      </c>
      <c r="N4" s="140" t="s">
        <v>582</v>
      </c>
      <c r="P4" s="56"/>
      <c r="Q4" s="56"/>
      <c r="R4" s="56"/>
      <c r="S4" s="56"/>
      <c r="T4" s="56"/>
      <c r="U4" s="56"/>
      <c r="V4" s="56"/>
      <c r="W4" s="56"/>
      <c r="X4" s="56"/>
      <c r="Y4" s="56"/>
      <c r="Z4" s="56"/>
      <c r="AA4" s="56"/>
    </row>
    <row r="5" spans="1:27" x14ac:dyDescent="0.2">
      <c r="A5" s="32">
        <v>2004</v>
      </c>
      <c r="B5" s="98" t="s">
        <v>60</v>
      </c>
      <c r="C5" s="98" t="s">
        <v>60</v>
      </c>
      <c r="D5" s="98">
        <v>5.08</v>
      </c>
      <c r="E5" s="98">
        <v>12.7</v>
      </c>
      <c r="F5" s="98" t="s">
        <v>60</v>
      </c>
      <c r="G5" s="98">
        <v>358.1400000000001</v>
      </c>
      <c r="H5" s="98">
        <v>218.44000000000003</v>
      </c>
      <c r="I5" s="98">
        <v>327.66000000000008</v>
      </c>
      <c r="J5" s="98">
        <v>342.90000000000009</v>
      </c>
      <c r="K5" s="98">
        <v>518.1600000000002</v>
      </c>
      <c r="L5" s="98">
        <v>312.41999999999996</v>
      </c>
      <c r="M5" s="98">
        <v>83.820000000000022</v>
      </c>
      <c r="N5" s="34" t="str">
        <f t="shared" ref="N5:N15" si="0">IF(COUNT(B5:M5)=12,SUM(B5:M5),"")</f>
        <v/>
      </c>
    </row>
    <row r="6" spans="1:27" x14ac:dyDescent="0.2">
      <c r="A6" s="32">
        <v>2005</v>
      </c>
      <c r="B6" s="98">
        <v>205.73999999999998</v>
      </c>
      <c r="C6" s="98">
        <v>25.4</v>
      </c>
      <c r="D6" s="98">
        <v>119.38000000000002</v>
      </c>
      <c r="E6" s="98">
        <v>91.440000000000012</v>
      </c>
      <c r="F6" s="98">
        <v>259.08</v>
      </c>
      <c r="G6" s="98">
        <v>226.06</v>
      </c>
      <c r="H6" s="98">
        <v>264.15999999999997</v>
      </c>
      <c r="I6" s="98">
        <v>248.92</v>
      </c>
      <c r="J6" s="98">
        <v>243.83999999999997</v>
      </c>
      <c r="K6" s="98">
        <v>353.06</v>
      </c>
      <c r="L6" s="98">
        <v>215.89999999999998</v>
      </c>
      <c r="M6" s="98">
        <v>152.4</v>
      </c>
      <c r="N6" s="34">
        <f t="shared" si="0"/>
        <v>2405.3799999999997</v>
      </c>
    </row>
    <row r="7" spans="1:27" x14ac:dyDescent="0.2">
      <c r="A7" s="32">
        <v>2006</v>
      </c>
      <c r="B7" s="98">
        <v>66.039999999999992</v>
      </c>
      <c r="C7" s="98">
        <v>58.419999999999987</v>
      </c>
      <c r="D7" s="98"/>
      <c r="E7" s="98">
        <v>190.5</v>
      </c>
      <c r="F7" s="98">
        <v>233.68000000000004</v>
      </c>
      <c r="G7" s="98">
        <v>210.81999999999996</v>
      </c>
      <c r="H7" s="98">
        <v>363.21999999999997</v>
      </c>
      <c r="I7" s="98">
        <v>429.26</v>
      </c>
      <c r="J7" s="98">
        <v>200.66</v>
      </c>
      <c r="K7" s="98">
        <v>238.76</v>
      </c>
      <c r="L7" s="98">
        <v>749.29999999999973</v>
      </c>
      <c r="M7" s="98">
        <v>162.55999999999997</v>
      </c>
      <c r="N7" s="34" t="str">
        <f t="shared" si="0"/>
        <v/>
      </c>
    </row>
    <row r="8" spans="1:27" x14ac:dyDescent="0.2">
      <c r="A8" s="32">
        <v>2007</v>
      </c>
      <c r="B8" s="98">
        <v>35.559999999999995</v>
      </c>
      <c r="C8" s="98">
        <v>25.4</v>
      </c>
      <c r="D8" s="98">
        <v>35.559999999999995</v>
      </c>
      <c r="E8" s="98">
        <v>160</v>
      </c>
      <c r="F8" s="98">
        <v>279</v>
      </c>
      <c r="G8" s="98">
        <v>149</v>
      </c>
      <c r="H8" s="98">
        <v>329</v>
      </c>
      <c r="I8" s="98">
        <v>308</v>
      </c>
      <c r="J8" s="98">
        <v>373</v>
      </c>
      <c r="K8" s="98">
        <v>371</v>
      </c>
      <c r="L8" s="98">
        <v>334</v>
      </c>
      <c r="M8" s="98">
        <v>247</v>
      </c>
      <c r="N8" s="34">
        <f t="shared" si="0"/>
        <v>2646.52</v>
      </c>
    </row>
    <row r="9" spans="1:27" x14ac:dyDescent="0.2">
      <c r="A9" s="32">
        <v>2008</v>
      </c>
      <c r="B9" s="98">
        <v>35</v>
      </c>
      <c r="C9" s="98">
        <v>62</v>
      </c>
      <c r="D9" s="98">
        <v>18</v>
      </c>
      <c r="E9" s="98">
        <v>38</v>
      </c>
      <c r="F9" s="98"/>
      <c r="G9" s="98">
        <v>113</v>
      </c>
      <c r="H9" s="98">
        <v>551</v>
      </c>
      <c r="I9" s="98">
        <v>315</v>
      </c>
      <c r="J9" s="98">
        <v>234</v>
      </c>
      <c r="K9" s="98">
        <v>167</v>
      </c>
      <c r="L9" s="98">
        <v>448</v>
      </c>
      <c r="M9" s="98">
        <v>128</v>
      </c>
      <c r="N9" s="34" t="str">
        <f t="shared" si="0"/>
        <v/>
      </c>
    </row>
    <row r="10" spans="1:27" x14ac:dyDescent="0.2">
      <c r="A10" s="32">
        <v>2009</v>
      </c>
      <c r="B10" s="98">
        <v>107</v>
      </c>
      <c r="C10" s="98">
        <v>128</v>
      </c>
      <c r="D10" s="98">
        <v>121</v>
      </c>
      <c r="E10" s="98">
        <v>71</v>
      </c>
      <c r="F10" s="98">
        <v>185</v>
      </c>
      <c r="G10" s="98">
        <v>39</v>
      </c>
      <c r="H10" s="98" t="s">
        <v>60</v>
      </c>
      <c r="I10" s="98" t="s">
        <v>60</v>
      </c>
      <c r="J10" s="98" t="s">
        <v>60</v>
      </c>
      <c r="K10" s="98" t="s">
        <v>60</v>
      </c>
      <c r="L10" s="98" t="s">
        <v>60</v>
      </c>
      <c r="M10" s="98"/>
      <c r="N10" s="34" t="str">
        <f t="shared" si="0"/>
        <v/>
      </c>
    </row>
    <row r="11" spans="1:27" x14ac:dyDescent="0.2">
      <c r="A11" s="32">
        <v>2010</v>
      </c>
      <c r="B11" s="98" t="s">
        <v>60</v>
      </c>
      <c r="C11" s="98" t="s">
        <v>60</v>
      </c>
      <c r="D11" s="98" t="s">
        <v>60</v>
      </c>
      <c r="E11" s="98" t="s">
        <v>60</v>
      </c>
      <c r="F11" s="98" t="s">
        <v>60</v>
      </c>
      <c r="G11" s="98" t="s">
        <v>60</v>
      </c>
      <c r="H11" s="98" t="s">
        <v>60</v>
      </c>
      <c r="I11" s="98" t="s">
        <v>60</v>
      </c>
      <c r="J11" s="98" t="s">
        <v>60</v>
      </c>
      <c r="K11" s="98" t="s">
        <v>60</v>
      </c>
      <c r="L11" s="98" t="s">
        <v>60</v>
      </c>
      <c r="M11" s="98" t="s">
        <v>60</v>
      </c>
      <c r="N11" s="34" t="str">
        <f t="shared" si="0"/>
        <v/>
      </c>
    </row>
    <row r="12" spans="1:27" x14ac:dyDescent="0.2">
      <c r="A12" s="32">
        <v>2011</v>
      </c>
      <c r="B12" s="98" t="s">
        <v>60</v>
      </c>
      <c r="C12" s="98" t="s">
        <v>60</v>
      </c>
      <c r="D12" s="98" t="s">
        <v>60</v>
      </c>
      <c r="E12" s="98" t="s">
        <v>60</v>
      </c>
      <c r="F12" s="98" t="s">
        <v>60</v>
      </c>
      <c r="G12" s="98" t="s">
        <v>60</v>
      </c>
      <c r="H12" s="98" t="s">
        <v>60</v>
      </c>
      <c r="I12" s="98" t="s">
        <v>60</v>
      </c>
      <c r="J12" s="98" t="s">
        <v>60</v>
      </c>
      <c r="K12" s="98" t="s">
        <v>60</v>
      </c>
      <c r="L12" s="98" t="s">
        <v>60</v>
      </c>
      <c r="M12" s="98" t="s">
        <v>60</v>
      </c>
      <c r="N12" s="34" t="str">
        <f t="shared" si="0"/>
        <v/>
      </c>
    </row>
    <row r="13" spans="1:27" x14ac:dyDescent="0.2">
      <c r="A13" s="32">
        <v>2012</v>
      </c>
      <c r="B13" s="98" t="s">
        <v>60</v>
      </c>
      <c r="C13" s="98" t="s">
        <v>60</v>
      </c>
      <c r="D13" s="98" t="s">
        <v>60</v>
      </c>
      <c r="E13" s="98" t="s">
        <v>60</v>
      </c>
      <c r="F13" s="98" t="s">
        <v>60</v>
      </c>
      <c r="G13" s="98" t="s">
        <v>60</v>
      </c>
      <c r="H13" s="98" t="s">
        <v>60</v>
      </c>
      <c r="I13" s="98" t="s">
        <v>60</v>
      </c>
      <c r="J13" s="98" t="s">
        <v>60</v>
      </c>
      <c r="K13" s="98" t="s">
        <v>60</v>
      </c>
      <c r="L13" s="98" t="s">
        <v>60</v>
      </c>
      <c r="M13" s="98" t="s">
        <v>60</v>
      </c>
      <c r="N13" s="34" t="str">
        <f t="shared" si="0"/>
        <v/>
      </c>
    </row>
    <row r="14" spans="1:27" x14ac:dyDescent="0.2">
      <c r="A14" s="32">
        <v>2013</v>
      </c>
      <c r="B14" s="98" t="s">
        <v>60</v>
      </c>
      <c r="C14" s="98" t="s">
        <v>60</v>
      </c>
      <c r="D14" s="98" t="s">
        <v>60</v>
      </c>
      <c r="E14" s="98" t="s">
        <v>60</v>
      </c>
      <c r="F14" s="98" t="s">
        <v>60</v>
      </c>
      <c r="G14" s="98" t="s">
        <v>60</v>
      </c>
      <c r="H14" s="98" t="s">
        <v>60</v>
      </c>
      <c r="I14" s="98" t="s">
        <v>60</v>
      </c>
      <c r="J14" s="98" t="s">
        <v>60</v>
      </c>
      <c r="K14" s="98" t="s">
        <v>60</v>
      </c>
      <c r="L14" s="98" t="s">
        <v>60</v>
      </c>
      <c r="M14" s="98" t="s">
        <v>60</v>
      </c>
      <c r="N14" s="34" t="str">
        <f t="shared" si="0"/>
        <v/>
      </c>
    </row>
    <row r="15" spans="1:27" x14ac:dyDescent="0.2">
      <c r="A15" s="32">
        <v>2014</v>
      </c>
      <c r="B15" s="98" t="s">
        <v>60</v>
      </c>
      <c r="C15" s="98" t="s">
        <v>60</v>
      </c>
      <c r="D15" s="98" t="s">
        <v>60</v>
      </c>
      <c r="E15" s="98" t="s">
        <v>60</v>
      </c>
      <c r="F15" s="98" t="s">
        <v>60</v>
      </c>
      <c r="G15" s="98" t="s">
        <v>60</v>
      </c>
      <c r="H15" s="98" t="s">
        <v>60</v>
      </c>
      <c r="I15" s="98" t="s">
        <v>60</v>
      </c>
      <c r="J15" s="98" t="s">
        <v>60</v>
      </c>
      <c r="K15" s="98" t="s">
        <v>60</v>
      </c>
      <c r="L15" s="98" t="s">
        <v>60</v>
      </c>
      <c r="M15" s="98" t="s">
        <v>60</v>
      </c>
      <c r="N15" s="34" t="str">
        <f t="shared" si="0"/>
        <v/>
      </c>
    </row>
    <row r="16" spans="1:27" x14ac:dyDescent="0.2">
      <c r="A16" s="32">
        <v>2015</v>
      </c>
      <c r="B16" s="98" t="s">
        <v>60</v>
      </c>
      <c r="C16" s="98" t="s">
        <v>60</v>
      </c>
      <c r="D16" s="98" t="s">
        <v>60</v>
      </c>
      <c r="E16" s="98" t="s">
        <v>60</v>
      </c>
      <c r="F16" s="98" t="s">
        <v>60</v>
      </c>
      <c r="G16" s="98" t="s">
        <v>60</v>
      </c>
      <c r="H16" s="98" t="s">
        <v>60</v>
      </c>
      <c r="I16" s="98" t="s">
        <v>60</v>
      </c>
      <c r="J16" s="98" t="s">
        <v>60</v>
      </c>
      <c r="K16" s="98" t="s">
        <v>60</v>
      </c>
      <c r="L16" s="98" t="s">
        <v>60</v>
      </c>
      <c r="M16" s="98" t="s">
        <v>60</v>
      </c>
      <c r="N16" s="34"/>
    </row>
    <row r="17" spans="1:15" ht="13.5" thickBot="1" x14ac:dyDescent="0.25">
      <c r="A17" s="50"/>
      <c r="B17" s="98"/>
      <c r="C17" s="98"/>
      <c r="D17" s="98"/>
      <c r="E17" s="98"/>
      <c r="F17" s="98"/>
      <c r="G17" s="98"/>
      <c r="H17" s="98"/>
      <c r="I17" s="98"/>
      <c r="J17" s="98"/>
      <c r="K17" s="98"/>
      <c r="L17" s="98"/>
      <c r="M17" s="98"/>
      <c r="N17" s="51"/>
      <c r="O17" s="7"/>
    </row>
    <row r="18" spans="1:15" x14ac:dyDescent="0.2">
      <c r="A18" s="52" t="s">
        <v>48</v>
      </c>
      <c r="B18" s="104">
        <f t="shared" ref="B18:N18" si="1">AVERAGE(B5:B17)</f>
        <v>89.867999999999995</v>
      </c>
      <c r="C18" s="105">
        <f t="shared" si="1"/>
        <v>59.844000000000008</v>
      </c>
      <c r="D18" s="104">
        <f t="shared" si="1"/>
        <v>59.803999999999995</v>
      </c>
      <c r="E18" s="105">
        <f t="shared" si="1"/>
        <v>93.94</v>
      </c>
      <c r="F18" s="104">
        <f t="shared" si="1"/>
        <v>239.19</v>
      </c>
      <c r="G18" s="105">
        <f t="shared" si="1"/>
        <v>182.67</v>
      </c>
      <c r="H18" s="104">
        <f t="shared" si="1"/>
        <v>345.16399999999999</v>
      </c>
      <c r="I18" s="105">
        <f t="shared" si="1"/>
        <v>325.76800000000003</v>
      </c>
      <c r="J18" s="104">
        <f t="shared" si="1"/>
        <v>278.88</v>
      </c>
      <c r="K18" s="105">
        <f t="shared" si="1"/>
        <v>329.59600000000006</v>
      </c>
      <c r="L18" s="104">
        <f t="shared" si="1"/>
        <v>411.92399999999998</v>
      </c>
      <c r="M18" s="109">
        <f t="shared" si="1"/>
        <v>154.756</v>
      </c>
      <c r="N18" s="107">
        <f t="shared" si="1"/>
        <v>2525.9499999999998</v>
      </c>
    </row>
    <row r="19" spans="1:15" x14ac:dyDescent="0.2">
      <c r="A19" s="148" t="s">
        <v>604</v>
      </c>
      <c r="B19" s="3">
        <f>STDEV(B3:B17)</f>
        <v>71.146777298764562</v>
      </c>
      <c r="C19" s="3">
        <f t="shared" ref="C19:N19" si="2">STDEV(C3:C17)</f>
        <v>41.906725951808724</v>
      </c>
      <c r="D19" s="3">
        <f t="shared" si="2"/>
        <v>56.178982546856453</v>
      </c>
      <c r="E19" s="3">
        <f t="shared" si="2"/>
        <v>69.209062990333862</v>
      </c>
      <c r="F19" s="3">
        <f t="shared" si="2"/>
        <v>40.609376585545775</v>
      </c>
      <c r="G19" s="3">
        <f t="shared" si="2"/>
        <v>109.62981547006275</v>
      </c>
      <c r="H19" s="3">
        <f t="shared" si="2"/>
        <v>128.03942080468812</v>
      </c>
      <c r="I19" s="3">
        <f t="shared" si="2"/>
        <v>65.290582169253156</v>
      </c>
      <c r="J19" s="3">
        <f t="shared" si="2"/>
        <v>74.695246167343171</v>
      </c>
      <c r="K19" s="3">
        <f t="shared" si="2"/>
        <v>134.63828459988639</v>
      </c>
      <c r="L19" s="3">
        <f t="shared" si="2"/>
        <v>205.86564035797696</v>
      </c>
      <c r="M19" s="3">
        <f t="shared" si="2"/>
        <v>59.839803475613131</v>
      </c>
      <c r="N19" s="114">
        <f t="shared" si="2"/>
        <v>170.51172921532429</v>
      </c>
    </row>
    <row r="20" spans="1:15" x14ac:dyDescent="0.2">
      <c r="A20" s="148" t="s">
        <v>605</v>
      </c>
      <c r="B20" s="3">
        <f>B19/B18*100</f>
        <v>79.168087972097481</v>
      </c>
      <c r="C20" s="3">
        <f t="shared" ref="C20:N20" si="3">C19/C18*100</f>
        <v>70.026612445372493</v>
      </c>
      <c r="D20" s="3">
        <f t="shared" si="3"/>
        <v>93.938503355722787</v>
      </c>
      <c r="E20" s="3">
        <f t="shared" si="3"/>
        <v>73.673688514300466</v>
      </c>
      <c r="F20" s="3">
        <f t="shared" si="3"/>
        <v>16.977873901729076</v>
      </c>
      <c r="G20" s="3">
        <f t="shared" si="3"/>
        <v>60.0152271692466</v>
      </c>
      <c r="H20" s="3">
        <f t="shared" si="3"/>
        <v>37.095241915346946</v>
      </c>
      <c r="I20" s="3">
        <f t="shared" si="3"/>
        <v>20.042048994761043</v>
      </c>
      <c r="J20" s="3">
        <f t="shared" si="3"/>
        <v>26.78400966987348</v>
      </c>
      <c r="K20" s="3">
        <f t="shared" si="3"/>
        <v>40.849489860279363</v>
      </c>
      <c r="L20" s="3">
        <f t="shared" si="3"/>
        <v>49.976607422237343</v>
      </c>
      <c r="M20" s="3">
        <f t="shared" si="3"/>
        <v>38.667194471046763</v>
      </c>
      <c r="N20" s="114">
        <f t="shared" si="3"/>
        <v>6.7504000164423008</v>
      </c>
    </row>
    <row r="21" spans="1:15" x14ac:dyDescent="0.2">
      <c r="A21" s="148" t="s">
        <v>606</v>
      </c>
      <c r="B21" s="3">
        <f>MIN(B3:B17)</f>
        <v>35</v>
      </c>
      <c r="C21" s="3">
        <f t="shared" ref="C21:N21" si="4">MIN(C3:C17)</f>
        <v>25.4</v>
      </c>
      <c r="D21" s="3">
        <f t="shared" si="4"/>
        <v>5.08</v>
      </c>
      <c r="E21" s="3">
        <f t="shared" si="4"/>
        <v>12.7</v>
      </c>
      <c r="F21" s="3">
        <f t="shared" si="4"/>
        <v>185</v>
      </c>
      <c r="G21" s="3">
        <f t="shared" si="4"/>
        <v>39</v>
      </c>
      <c r="H21" s="3">
        <f t="shared" si="4"/>
        <v>218.44000000000003</v>
      </c>
      <c r="I21" s="3">
        <f t="shared" si="4"/>
        <v>248.92</v>
      </c>
      <c r="J21" s="3">
        <f t="shared" si="4"/>
        <v>200.66</v>
      </c>
      <c r="K21" s="3">
        <f t="shared" si="4"/>
        <v>167</v>
      </c>
      <c r="L21" s="3">
        <f t="shared" si="4"/>
        <v>215.89999999999998</v>
      </c>
      <c r="M21" s="3">
        <f t="shared" si="4"/>
        <v>83.820000000000022</v>
      </c>
      <c r="N21" s="114">
        <f t="shared" si="4"/>
        <v>2405.3799999999997</v>
      </c>
    </row>
    <row r="22" spans="1:15" x14ac:dyDescent="0.2">
      <c r="A22" s="148" t="s">
        <v>607</v>
      </c>
      <c r="B22" s="3">
        <f>MAX(B3:B17)</f>
        <v>205.73999999999998</v>
      </c>
      <c r="C22" s="3">
        <f t="shared" ref="C22:N22" si="5">MAX(C3:C17)</f>
        <v>128</v>
      </c>
      <c r="D22" s="3">
        <f t="shared" si="5"/>
        <v>121</v>
      </c>
      <c r="E22" s="3">
        <f t="shared" si="5"/>
        <v>190.5</v>
      </c>
      <c r="F22" s="3">
        <f t="shared" si="5"/>
        <v>279</v>
      </c>
      <c r="G22" s="3">
        <f t="shared" si="5"/>
        <v>358.1400000000001</v>
      </c>
      <c r="H22" s="3">
        <f t="shared" si="5"/>
        <v>551</v>
      </c>
      <c r="I22" s="3">
        <f t="shared" si="5"/>
        <v>429.26</v>
      </c>
      <c r="J22" s="3">
        <f t="shared" si="5"/>
        <v>373</v>
      </c>
      <c r="K22" s="3">
        <f t="shared" si="5"/>
        <v>518.1600000000002</v>
      </c>
      <c r="L22" s="3">
        <f t="shared" si="5"/>
        <v>749.29999999999973</v>
      </c>
      <c r="M22" s="3">
        <f t="shared" si="5"/>
        <v>247</v>
      </c>
      <c r="N22" s="114">
        <f t="shared" si="5"/>
        <v>2646.52</v>
      </c>
    </row>
    <row r="23" spans="1:15" x14ac:dyDescent="0.2">
      <c r="A23" s="148" t="s">
        <v>608</v>
      </c>
      <c r="B23" s="3">
        <f>QUARTILE(B3:B17,1)</f>
        <v>35.559999999999995</v>
      </c>
      <c r="C23" s="3">
        <f t="shared" ref="C23:N23" si="6">QUARTILE(C3:C17,1)</f>
        <v>25.4</v>
      </c>
      <c r="D23" s="3">
        <f t="shared" si="6"/>
        <v>18</v>
      </c>
      <c r="E23" s="3">
        <f t="shared" si="6"/>
        <v>46.25</v>
      </c>
      <c r="F23" s="3">
        <f t="shared" si="6"/>
        <v>221.51000000000002</v>
      </c>
      <c r="G23" s="3">
        <f t="shared" si="6"/>
        <v>122</v>
      </c>
      <c r="H23" s="3">
        <f t="shared" si="6"/>
        <v>264.15999999999997</v>
      </c>
      <c r="I23" s="3">
        <f t="shared" si="6"/>
        <v>308</v>
      </c>
      <c r="J23" s="3">
        <f t="shared" si="6"/>
        <v>234</v>
      </c>
      <c r="K23" s="3">
        <f t="shared" si="6"/>
        <v>238.76</v>
      </c>
      <c r="L23" s="3">
        <f t="shared" si="6"/>
        <v>312.41999999999996</v>
      </c>
      <c r="M23" s="3">
        <f t="shared" si="6"/>
        <v>128</v>
      </c>
      <c r="N23" s="114">
        <f t="shared" si="6"/>
        <v>2465.665</v>
      </c>
    </row>
    <row r="24" spans="1:15" x14ac:dyDescent="0.2">
      <c r="A24" s="148" t="s">
        <v>609</v>
      </c>
      <c r="B24" s="3">
        <f>QUARTILE(B3:B17,2)</f>
        <v>66.039999999999992</v>
      </c>
      <c r="C24" s="3">
        <f t="shared" ref="C24:N24" si="7">QUARTILE(C3:C17,2)</f>
        <v>58.419999999999987</v>
      </c>
      <c r="D24" s="3">
        <f t="shared" si="7"/>
        <v>35.559999999999995</v>
      </c>
      <c r="E24" s="3">
        <f t="shared" si="7"/>
        <v>81.22</v>
      </c>
      <c r="F24" s="3">
        <f t="shared" si="7"/>
        <v>246.38</v>
      </c>
      <c r="G24" s="3">
        <f t="shared" si="7"/>
        <v>179.90999999999997</v>
      </c>
      <c r="H24" s="3">
        <f t="shared" si="7"/>
        <v>329</v>
      </c>
      <c r="I24" s="3">
        <f t="shared" si="7"/>
        <v>315</v>
      </c>
      <c r="J24" s="3">
        <f t="shared" si="7"/>
        <v>243.83999999999997</v>
      </c>
      <c r="K24" s="3">
        <f t="shared" si="7"/>
        <v>353.06</v>
      </c>
      <c r="L24" s="3">
        <f t="shared" si="7"/>
        <v>334</v>
      </c>
      <c r="M24" s="3">
        <f t="shared" si="7"/>
        <v>152.4</v>
      </c>
      <c r="N24" s="114">
        <f t="shared" si="7"/>
        <v>2525.9499999999998</v>
      </c>
    </row>
    <row r="25" spans="1:15" x14ac:dyDescent="0.2">
      <c r="A25" s="148" t="s">
        <v>610</v>
      </c>
      <c r="B25" s="3">
        <f>QUARTILE(B3:B17,3)</f>
        <v>107</v>
      </c>
      <c r="C25" s="3">
        <f t="shared" ref="C25:N25" si="8">QUARTILE(C3:C17,3)</f>
        <v>62</v>
      </c>
      <c r="D25" s="3">
        <f t="shared" si="8"/>
        <v>119.38000000000002</v>
      </c>
      <c r="E25" s="3">
        <f t="shared" si="8"/>
        <v>142.86000000000001</v>
      </c>
      <c r="F25" s="3">
        <f t="shared" si="8"/>
        <v>264.06</v>
      </c>
      <c r="G25" s="3">
        <f t="shared" si="8"/>
        <v>222.25</v>
      </c>
      <c r="H25" s="3">
        <f t="shared" si="8"/>
        <v>363.21999999999997</v>
      </c>
      <c r="I25" s="3">
        <f t="shared" si="8"/>
        <v>327.66000000000008</v>
      </c>
      <c r="J25" s="3">
        <f t="shared" si="8"/>
        <v>342.90000000000009</v>
      </c>
      <c r="K25" s="3">
        <f t="shared" si="8"/>
        <v>371</v>
      </c>
      <c r="L25" s="3">
        <f t="shared" si="8"/>
        <v>448</v>
      </c>
      <c r="M25" s="3">
        <f t="shared" si="8"/>
        <v>162.55999999999997</v>
      </c>
      <c r="N25" s="114">
        <f t="shared" si="8"/>
        <v>2586.2349999999997</v>
      </c>
    </row>
    <row r="26" spans="1:15" x14ac:dyDescent="0.2">
      <c r="A26" s="148" t="s">
        <v>612</v>
      </c>
      <c r="B26" s="5">
        <f>COUNT(B3:B17)</f>
        <v>5</v>
      </c>
      <c r="C26" s="5">
        <f t="shared" ref="C26:N26" si="9">COUNT(C3:C17)</f>
        <v>5</v>
      </c>
      <c r="D26" s="5">
        <f t="shared" si="9"/>
        <v>5</v>
      </c>
      <c r="E26" s="5">
        <f t="shared" si="9"/>
        <v>6</v>
      </c>
      <c r="F26" s="5">
        <f t="shared" si="9"/>
        <v>4</v>
      </c>
      <c r="G26" s="5">
        <f t="shared" si="9"/>
        <v>6</v>
      </c>
      <c r="H26" s="5">
        <f t="shared" si="9"/>
        <v>5</v>
      </c>
      <c r="I26" s="5">
        <f t="shared" si="9"/>
        <v>5</v>
      </c>
      <c r="J26" s="5">
        <f t="shared" si="9"/>
        <v>5</v>
      </c>
      <c r="K26" s="5">
        <f t="shared" si="9"/>
        <v>5</v>
      </c>
      <c r="L26" s="5">
        <f t="shared" si="9"/>
        <v>5</v>
      </c>
      <c r="M26" s="5">
        <f t="shared" si="9"/>
        <v>5</v>
      </c>
      <c r="N26" s="171">
        <f t="shared" si="9"/>
        <v>2</v>
      </c>
    </row>
    <row r="27" spans="1:15" x14ac:dyDescent="0.2">
      <c r="A27" s="148" t="s">
        <v>613</v>
      </c>
      <c r="B27" s="3">
        <f>B18</f>
        <v>89.867999999999995</v>
      </c>
      <c r="C27" s="3">
        <f t="shared" ref="C27:M27" si="10">B27+C18</f>
        <v>149.71199999999999</v>
      </c>
      <c r="D27" s="3">
        <f t="shared" si="10"/>
        <v>209.51599999999999</v>
      </c>
      <c r="E27" s="3">
        <f t="shared" si="10"/>
        <v>303.45600000000002</v>
      </c>
      <c r="F27" s="3">
        <f t="shared" si="10"/>
        <v>542.64599999999996</v>
      </c>
      <c r="G27" s="3">
        <f t="shared" si="10"/>
        <v>725.31599999999992</v>
      </c>
      <c r="H27" s="3">
        <f t="shared" si="10"/>
        <v>1070.48</v>
      </c>
      <c r="I27" s="3">
        <f t="shared" si="10"/>
        <v>1396.248</v>
      </c>
      <c r="J27" s="3">
        <f t="shared" si="10"/>
        <v>1675.1280000000002</v>
      </c>
      <c r="K27" s="3">
        <f t="shared" si="10"/>
        <v>2004.7240000000002</v>
      </c>
      <c r="L27" s="3">
        <f t="shared" si="10"/>
        <v>2416.6480000000001</v>
      </c>
      <c r="M27" s="3">
        <f t="shared" si="10"/>
        <v>2571.404</v>
      </c>
      <c r="N27" s="171"/>
    </row>
    <row r="28" spans="1:15" x14ac:dyDescent="0.2">
      <c r="B28" s="8"/>
      <c r="C28" s="8"/>
      <c r="D28" s="8"/>
      <c r="E28" s="8"/>
      <c r="F28" s="8"/>
      <c r="G28" s="8"/>
      <c r="H28" s="8"/>
      <c r="I28" s="8"/>
      <c r="J28" s="8"/>
      <c r="K28" s="8"/>
      <c r="L28" s="8"/>
      <c r="M28" s="8"/>
    </row>
    <row r="29" spans="1:15" x14ac:dyDescent="0.2">
      <c r="B29" s="8"/>
      <c r="C29" s="8"/>
      <c r="D29" s="8"/>
      <c r="E29" s="8"/>
      <c r="F29" s="8"/>
      <c r="G29" s="8"/>
      <c r="H29" s="8"/>
      <c r="I29" s="8"/>
      <c r="J29" s="8"/>
      <c r="K29" s="8"/>
      <c r="L29" s="8"/>
      <c r="M29" s="8"/>
    </row>
    <row r="30" spans="1:15" x14ac:dyDescent="0.2">
      <c r="B30" s="8"/>
      <c r="C30" s="8"/>
      <c r="D30" s="8"/>
      <c r="E30" s="8"/>
      <c r="F30" s="8"/>
      <c r="G30" s="8"/>
      <c r="H30" s="8"/>
      <c r="I30" s="8"/>
      <c r="J30" s="8"/>
      <c r="K30" s="8"/>
      <c r="L30" s="8"/>
      <c r="M30" s="8"/>
    </row>
    <row r="31" spans="1:15" x14ac:dyDescent="0.2">
      <c r="B31" s="8"/>
      <c r="C31" s="8"/>
      <c r="D31" s="8"/>
      <c r="E31" s="8"/>
      <c r="F31" s="8"/>
      <c r="G31" s="8"/>
      <c r="H31" s="8"/>
      <c r="I31" s="8"/>
      <c r="J31" s="8"/>
      <c r="K31" s="8"/>
      <c r="L31" s="8"/>
      <c r="M31" s="8"/>
    </row>
    <row r="32" spans="1:15" x14ac:dyDescent="0.2">
      <c r="B32" s="8"/>
      <c r="C32" s="8"/>
      <c r="D32" s="8"/>
      <c r="E32" s="8"/>
      <c r="F32" s="8"/>
      <c r="G32" s="8"/>
      <c r="H32" s="8"/>
      <c r="I32" s="8"/>
      <c r="J32" s="8"/>
      <c r="K32" s="8"/>
      <c r="L32" s="8"/>
      <c r="M32" s="8"/>
    </row>
    <row r="33" spans="2:13" x14ac:dyDescent="0.2">
      <c r="B33" s="8"/>
      <c r="C33" s="8"/>
      <c r="D33" s="8"/>
      <c r="E33" s="8"/>
      <c r="F33" s="8"/>
      <c r="G33" s="8"/>
      <c r="H33" s="8"/>
      <c r="I33" s="8"/>
      <c r="J33" s="8"/>
      <c r="K33" s="8"/>
      <c r="L33" s="8"/>
      <c r="M33" s="8"/>
    </row>
    <row r="34" spans="2:13" x14ac:dyDescent="0.2">
      <c r="B34" s="8"/>
      <c r="C34" s="8"/>
      <c r="D34" s="8"/>
      <c r="E34" s="8"/>
      <c r="F34" s="8"/>
      <c r="G34" s="8"/>
      <c r="H34" s="8"/>
      <c r="I34" s="8"/>
      <c r="J34" s="8"/>
      <c r="K34" s="8"/>
      <c r="L34" s="8"/>
      <c r="M34" s="8"/>
    </row>
  </sheetData>
  <mergeCells count="2">
    <mergeCell ref="A1:N1"/>
    <mergeCell ref="G2:H2"/>
  </mergeCells>
  <phoneticPr fontId="0" type="noConversion"/>
  <conditionalFormatting sqref="N5:N17">
    <cfRule type="cellIs" dxfId="103" priority="51" stopIfTrue="1" operator="equal">
      <formula>$N$19</formula>
    </cfRule>
    <cfRule type="cellIs" dxfId="102" priority="52" stopIfTrue="1" operator="equal">
      <formula>$N$20</formula>
    </cfRule>
  </conditionalFormatting>
  <conditionalFormatting sqref="B5:B17">
    <cfRule type="top10" dxfId="101" priority="23" bottom="1" rank="1"/>
    <cfRule type="top10" dxfId="100" priority="24" rank="1"/>
  </conditionalFormatting>
  <conditionalFormatting sqref="C5:C17">
    <cfRule type="top10" dxfId="99" priority="21" bottom="1" rank="1"/>
    <cfRule type="top10" dxfId="98" priority="22" rank="1"/>
  </conditionalFormatting>
  <conditionalFormatting sqref="D5:D17">
    <cfRule type="top10" dxfId="97" priority="19" bottom="1" rank="1"/>
    <cfRule type="top10" dxfId="96" priority="20" rank="1"/>
  </conditionalFormatting>
  <conditionalFormatting sqref="E5:E17">
    <cfRule type="top10" dxfId="95" priority="17" bottom="1" rank="1"/>
    <cfRule type="top10" dxfId="94" priority="18" rank="1"/>
  </conditionalFormatting>
  <conditionalFormatting sqref="F5:F17">
    <cfRule type="top10" dxfId="93" priority="15" bottom="1" rank="1"/>
    <cfRule type="top10" dxfId="92" priority="16" rank="1"/>
  </conditionalFormatting>
  <conditionalFormatting sqref="G5:G17">
    <cfRule type="top10" dxfId="91" priority="13" bottom="1" rank="1"/>
    <cfRule type="top10" dxfId="90" priority="14" rank="1"/>
  </conditionalFormatting>
  <conditionalFormatting sqref="H5:H17">
    <cfRule type="top10" dxfId="89" priority="11" bottom="1" rank="1"/>
    <cfRule type="top10" dxfId="88" priority="12" rank="1"/>
  </conditionalFormatting>
  <conditionalFormatting sqref="I5:I17">
    <cfRule type="top10" dxfId="87" priority="9" bottom="1" rank="1"/>
    <cfRule type="top10" dxfId="86" priority="10" rank="1"/>
  </conditionalFormatting>
  <conditionalFormatting sqref="J5:J17">
    <cfRule type="top10" dxfId="85" priority="7" bottom="1" rank="1"/>
    <cfRule type="top10" dxfId="84" priority="8" rank="1"/>
  </conditionalFormatting>
  <conditionalFormatting sqref="K5:K17">
    <cfRule type="top10" dxfId="83" priority="5" bottom="1" rank="1"/>
    <cfRule type="top10" dxfId="82" priority="6" rank="1"/>
  </conditionalFormatting>
  <conditionalFormatting sqref="L5:L17">
    <cfRule type="top10" dxfId="81" priority="3" bottom="1" rank="1"/>
    <cfRule type="top10" dxfId="80" priority="4" rank="1"/>
  </conditionalFormatting>
  <conditionalFormatting sqref="M5:M17">
    <cfRule type="top10" dxfId="79" priority="1" bottom="1" rank="1"/>
    <cfRule type="top10" dxfId="78" priority="2" rank="1"/>
  </conditionalFormatting>
  <pageMargins left="0.75" right="0.75" top="1" bottom="1" header="0.5" footer="0.5"/>
  <headerFooter alignWithMargins="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8"/>
  <dimension ref="A1:AJ39"/>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N18" sqref="N18:N19"/>
    </sheetView>
  </sheetViews>
  <sheetFormatPr defaultRowHeight="12.75" x14ac:dyDescent="0.2"/>
  <cols>
    <col min="1" max="1" width="9.85546875" style="148" bestFit="1" customWidth="1"/>
    <col min="2" max="13" width="7.7109375" style="1" customWidth="1"/>
    <col min="14" max="14" width="9.140625" style="169" bestFit="1" customWidth="1"/>
    <col min="16" max="36" width="9.140625" style="10"/>
  </cols>
  <sheetData>
    <row r="1" spans="1:27" ht="16.5" thickBot="1" x14ac:dyDescent="0.3">
      <c r="A1" s="248" t="s">
        <v>97</v>
      </c>
      <c r="B1" s="249"/>
      <c r="C1" s="249"/>
      <c r="D1" s="249"/>
      <c r="E1" s="250"/>
      <c r="F1" s="250"/>
      <c r="G1" s="250"/>
      <c r="H1" s="250"/>
      <c r="I1" s="250"/>
      <c r="J1" s="250"/>
      <c r="K1" s="250"/>
      <c r="L1" s="250"/>
      <c r="M1" s="250"/>
      <c r="N1" s="251"/>
    </row>
    <row r="2" spans="1:27" ht="13.5" thickBot="1" x14ac:dyDescent="0.25">
      <c r="A2" s="150" t="s">
        <v>170</v>
      </c>
      <c r="B2" s="40" t="s">
        <v>175</v>
      </c>
      <c r="C2" s="37" t="s">
        <v>390</v>
      </c>
      <c r="D2" s="38"/>
      <c r="E2" s="58"/>
      <c r="F2" s="68"/>
      <c r="G2" s="247" t="s">
        <v>80</v>
      </c>
      <c r="H2" s="247"/>
      <c r="I2" s="69"/>
      <c r="J2" s="71"/>
      <c r="K2" s="71"/>
      <c r="L2" s="71"/>
      <c r="M2" s="71"/>
      <c r="N2" s="167"/>
    </row>
    <row r="3" spans="1:27" ht="13.5" thickBot="1" x14ac:dyDescent="0.25">
      <c r="A3" s="151"/>
      <c r="B3" s="41" t="s">
        <v>176</v>
      </c>
      <c r="C3" s="36" t="s">
        <v>391</v>
      </c>
      <c r="D3" s="39"/>
      <c r="E3" s="41" t="s">
        <v>78</v>
      </c>
      <c r="F3" s="65">
        <v>656.16797900262463</v>
      </c>
      <c r="G3" s="17"/>
      <c r="H3" s="66" t="s">
        <v>81</v>
      </c>
      <c r="I3" s="67">
        <v>200</v>
      </c>
      <c r="J3" s="20"/>
      <c r="K3" s="20"/>
      <c r="L3" s="20"/>
      <c r="M3" s="20"/>
      <c r="N3" s="168"/>
    </row>
    <row r="4" spans="1:27" ht="15.75" thickBot="1" x14ac:dyDescent="0.3">
      <c r="A4" s="149"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c r="P4" s="56"/>
      <c r="Q4" s="56"/>
      <c r="R4" s="56"/>
      <c r="S4" s="56"/>
      <c r="T4" s="56"/>
      <c r="U4" s="56"/>
      <c r="V4" s="56"/>
      <c r="W4" s="56"/>
      <c r="X4" s="56"/>
      <c r="Y4" s="56"/>
      <c r="Z4" s="56"/>
      <c r="AA4" s="56"/>
    </row>
    <row r="5" spans="1:27" ht="14.25" x14ac:dyDescent="0.2">
      <c r="A5" s="152">
        <v>2009</v>
      </c>
      <c r="B5" s="98"/>
      <c r="C5" s="98"/>
      <c r="D5" s="98"/>
      <c r="E5" s="98"/>
      <c r="F5" s="98">
        <v>227</v>
      </c>
      <c r="G5" s="98">
        <v>250</v>
      </c>
      <c r="H5" s="98">
        <v>245</v>
      </c>
      <c r="I5" s="98">
        <v>298</v>
      </c>
      <c r="J5" s="98">
        <v>179</v>
      </c>
      <c r="K5" s="98">
        <v>308</v>
      </c>
      <c r="L5" s="98">
        <v>619</v>
      </c>
      <c r="M5" s="98">
        <v>77</v>
      </c>
      <c r="N5" s="173" t="str">
        <f t="shared" ref="N5:N14" si="0">IF(COUNT(B5:M5)=12,SUM(B5:M5),"")</f>
        <v/>
      </c>
      <c r="O5" s="144"/>
    </row>
    <row r="6" spans="1:27" ht="14.25" x14ac:dyDescent="0.2">
      <c r="A6" s="152">
        <v>2010</v>
      </c>
      <c r="B6" s="98">
        <v>10</v>
      </c>
      <c r="C6" s="98">
        <v>60</v>
      </c>
      <c r="D6" s="98">
        <v>21</v>
      </c>
      <c r="E6" s="98">
        <v>138</v>
      </c>
      <c r="F6" s="98">
        <v>346</v>
      </c>
      <c r="G6" s="98">
        <v>262</v>
      </c>
      <c r="H6" s="98">
        <v>336</v>
      </c>
      <c r="I6" s="98">
        <v>369</v>
      </c>
      <c r="J6" s="98">
        <v>221</v>
      </c>
      <c r="K6" s="98">
        <v>447</v>
      </c>
      <c r="L6" s="98">
        <v>837</v>
      </c>
      <c r="M6" s="98">
        <v>1244</v>
      </c>
      <c r="N6" s="174">
        <f t="shared" si="0"/>
        <v>4291</v>
      </c>
      <c r="O6" s="144">
        <f>RANK(N6,N$5:N$23,0)</f>
        <v>1</v>
      </c>
    </row>
    <row r="7" spans="1:27" x14ac:dyDescent="0.2">
      <c r="A7" s="152">
        <v>2011</v>
      </c>
      <c r="B7" s="98">
        <v>134</v>
      </c>
      <c r="C7" s="98">
        <v>18</v>
      </c>
      <c r="D7" s="98">
        <v>31</v>
      </c>
      <c r="E7" s="98">
        <v>118</v>
      </c>
      <c r="F7" s="98">
        <v>192</v>
      </c>
      <c r="G7" s="98" t="s">
        <v>60</v>
      </c>
      <c r="H7" s="98">
        <v>285</v>
      </c>
      <c r="I7" s="98">
        <v>182</v>
      </c>
      <c r="J7" s="98">
        <v>266</v>
      </c>
      <c r="K7" s="98">
        <v>356</v>
      </c>
      <c r="L7" s="98">
        <v>680</v>
      </c>
      <c r="M7" s="98">
        <v>479</v>
      </c>
      <c r="N7" s="174"/>
    </row>
    <row r="8" spans="1:27" ht="14.25" x14ac:dyDescent="0.2">
      <c r="A8" s="152">
        <v>2012</v>
      </c>
      <c r="B8" s="98">
        <v>10</v>
      </c>
      <c r="C8" s="98">
        <v>3</v>
      </c>
      <c r="D8" s="98">
        <v>54</v>
      </c>
      <c r="E8" s="98">
        <v>253</v>
      </c>
      <c r="F8" s="98">
        <v>192</v>
      </c>
      <c r="G8" s="98">
        <v>254</v>
      </c>
      <c r="H8" s="98">
        <v>236</v>
      </c>
      <c r="I8" s="98">
        <v>447</v>
      </c>
      <c r="J8" s="98">
        <v>229</v>
      </c>
      <c r="K8" s="98">
        <v>268</v>
      </c>
      <c r="L8" s="98">
        <v>495</v>
      </c>
      <c r="M8" s="98">
        <v>286</v>
      </c>
      <c r="N8" s="174">
        <f t="shared" si="0"/>
        <v>2727</v>
      </c>
      <c r="O8" s="144">
        <f>RANK(N8,N$5:N$23,0)</f>
        <v>3</v>
      </c>
    </row>
    <row r="9" spans="1:27" ht="14.25" x14ac:dyDescent="0.2">
      <c r="A9" s="152">
        <v>2013</v>
      </c>
      <c r="B9" s="98">
        <v>3</v>
      </c>
      <c r="C9" s="98">
        <v>15</v>
      </c>
      <c r="D9" s="98">
        <v>36</v>
      </c>
      <c r="E9" s="98">
        <v>19</v>
      </c>
      <c r="F9" s="98">
        <v>275</v>
      </c>
      <c r="G9" s="98">
        <v>226</v>
      </c>
      <c r="H9" s="98">
        <v>278</v>
      </c>
      <c r="I9" s="98">
        <v>270</v>
      </c>
      <c r="J9" s="98">
        <v>141</v>
      </c>
      <c r="K9" s="98">
        <v>271</v>
      </c>
      <c r="L9" s="98">
        <v>254</v>
      </c>
      <c r="M9" s="98">
        <v>195</v>
      </c>
      <c r="N9" s="174">
        <f t="shared" si="0"/>
        <v>1983</v>
      </c>
      <c r="O9" s="144">
        <f>RANK(N9,N$5:N$23,0)</f>
        <v>10</v>
      </c>
    </row>
    <row r="10" spans="1:27" x14ac:dyDescent="0.2">
      <c r="A10" s="152">
        <v>2014</v>
      </c>
      <c r="B10" s="98">
        <v>35</v>
      </c>
      <c r="C10" s="98">
        <v>8</v>
      </c>
      <c r="D10" s="98">
        <v>2</v>
      </c>
      <c r="E10" s="98">
        <v>176</v>
      </c>
      <c r="F10" s="98">
        <v>319</v>
      </c>
      <c r="G10" s="98">
        <v>142</v>
      </c>
      <c r="H10" s="98">
        <v>95</v>
      </c>
      <c r="I10" s="98">
        <v>162.66666666499998</v>
      </c>
      <c r="J10" s="98" t="s">
        <v>60</v>
      </c>
      <c r="K10" s="98">
        <v>411</v>
      </c>
      <c r="L10" s="98">
        <v>400</v>
      </c>
      <c r="M10" s="98">
        <v>324</v>
      </c>
      <c r="N10" s="174"/>
    </row>
    <row r="11" spans="1:27" ht="14.25" x14ac:dyDescent="0.2">
      <c r="A11" s="152">
        <v>2015</v>
      </c>
      <c r="B11" s="98">
        <v>16</v>
      </c>
      <c r="C11" s="98">
        <v>71</v>
      </c>
      <c r="D11" s="98">
        <v>22</v>
      </c>
      <c r="E11" s="98">
        <v>97</v>
      </c>
      <c r="F11" s="98">
        <v>97</v>
      </c>
      <c r="G11" s="98">
        <v>198</v>
      </c>
      <c r="H11" s="98">
        <v>151</v>
      </c>
      <c r="I11" s="98">
        <v>132</v>
      </c>
      <c r="J11" s="98">
        <v>234.5</v>
      </c>
      <c r="K11" s="98">
        <v>207</v>
      </c>
      <c r="L11" s="98">
        <v>310</v>
      </c>
      <c r="M11" s="98">
        <v>43</v>
      </c>
      <c r="N11" s="174">
        <f t="shared" si="0"/>
        <v>1578.5</v>
      </c>
      <c r="O11" s="144">
        <f>RANK(N11,N$5:N$23,0)</f>
        <v>12</v>
      </c>
    </row>
    <row r="12" spans="1:27" ht="14.25" x14ac:dyDescent="0.2">
      <c r="A12" s="138">
        <v>2016</v>
      </c>
      <c r="B12" s="98">
        <v>4</v>
      </c>
      <c r="C12" s="98">
        <v>17</v>
      </c>
      <c r="D12" s="98">
        <v>0</v>
      </c>
      <c r="E12" s="98">
        <v>189</v>
      </c>
      <c r="F12" s="98">
        <v>451</v>
      </c>
      <c r="G12" s="98">
        <v>231</v>
      </c>
      <c r="H12" s="98">
        <v>82</v>
      </c>
      <c r="I12" s="98">
        <v>95</v>
      </c>
      <c r="J12" s="98">
        <v>282</v>
      </c>
      <c r="K12" s="98">
        <v>208</v>
      </c>
      <c r="L12" s="98">
        <v>913</v>
      </c>
      <c r="M12" s="98">
        <v>144</v>
      </c>
      <c r="N12" s="174">
        <f t="shared" si="0"/>
        <v>2616</v>
      </c>
      <c r="O12" s="144">
        <f>RANK(N12,N$5:N$23,0)</f>
        <v>4</v>
      </c>
    </row>
    <row r="13" spans="1:27" ht="14.25" x14ac:dyDescent="0.2">
      <c r="A13" s="138">
        <v>2017</v>
      </c>
      <c r="B13" s="98">
        <v>15</v>
      </c>
      <c r="C13" s="98">
        <v>5</v>
      </c>
      <c r="D13" s="98">
        <v>40</v>
      </c>
      <c r="E13" s="98">
        <v>46</v>
      </c>
      <c r="F13" s="98">
        <v>149</v>
      </c>
      <c r="G13" s="98">
        <v>197</v>
      </c>
      <c r="H13" s="98">
        <v>200</v>
      </c>
      <c r="I13" s="98">
        <v>244</v>
      </c>
      <c r="J13" s="98">
        <v>140</v>
      </c>
      <c r="K13" s="98">
        <v>209</v>
      </c>
      <c r="L13" s="98">
        <v>275</v>
      </c>
      <c r="M13" s="98">
        <v>439</v>
      </c>
      <c r="N13" s="174">
        <f t="shared" si="0"/>
        <v>1959</v>
      </c>
      <c r="O13" s="144">
        <f>RANK(N13,N$5:N$23,0)</f>
        <v>11</v>
      </c>
    </row>
    <row r="14" spans="1:27" ht="14.25" x14ac:dyDescent="0.2">
      <c r="A14" s="138">
        <v>2018</v>
      </c>
      <c r="B14" s="98">
        <v>215</v>
      </c>
      <c r="C14" s="98">
        <v>5</v>
      </c>
      <c r="D14" s="98">
        <v>40</v>
      </c>
      <c r="E14" s="98">
        <v>62</v>
      </c>
      <c r="F14" s="98">
        <v>345</v>
      </c>
      <c r="G14" s="98">
        <v>382</v>
      </c>
      <c r="H14" s="98">
        <v>192</v>
      </c>
      <c r="I14" s="98">
        <v>144</v>
      </c>
      <c r="J14" s="98">
        <v>372</v>
      </c>
      <c r="K14" s="98">
        <v>284</v>
      </c>
      <c r="L14" s="98">
        <v>245</v>
      </c>
      <c r="M14" s="98">
        <v>14</v>
      </c>
      <c r="N14" s="174">
        <f t="shared" si="0"/>
        <v>2300</v>
      </c>
      <c r="O14" s="144">
        <f>RANK(N14,N$5:N$23,0)</f>
        <v>8</v>
      </c>
    </row>
    <row r="15" spans="1:27" ht="14.25" x14ac:dyDescent="0.2">
      <c r="A15" s="138">
        <v>2019</v>
      </c>
      <c r="B15" s="3">
        <v>18</v>
      </c>
      <c r="C15" s="3">
        <v>4</v>
      </c>
      <c r="D15" s="3">
        <v>15</v>
      </c>
      <c r="E15" s="3">
        <v>5</v>
      </c>
      <c r="F15" s="3">
        <v>271</v>
      </c>
      <c r="G15" s="3">
        <v>93</v>
      </c>
      <c r="H15" s="3">
        <v>183</v>
      </c>
      <c r="I15" s="3">
        <v>256</v>
      </c>
      <c r="J15" s="3">
        <v>311</v>
      </c>
      <c r="K15" s="3">
        <v>437</v>
      </c>
      <c r="L15" s="3">
        <v>319</v>
      </c>
      <c r="M15" s="3">
        <v>406</v>
      </c>
      <c r="N15" s="174">
        <f t="shared" ref="N15" si="1">IF(COUNT(B15:M15)=12,SUM(B15:M15),"")</f>
        <v>2318</v>
      </c>
      <c r="O15" s="144">
        <f t="shared" ref="O15" si="2">RANK(N15,N$5:N$23,0)</f>
        <v>7</v>
      </c>
    </row>
    <row r="16" spans="1:27" ht="14.25" x14ac:dyDescent="0.2">
      <c r="A16" s="138">
        <v>2020</v>
      </c>
      <c r="B16" s="3">
        <v>65</v>
      </c>
      <c r="C16" s="3">
        <v>20</v>
      </c>
      <c r="D16" s="3">
        <v>16</v>
      </c>
      <c r="E16" s="3">
        <v>75</v>
      </c>
      <c r="F16" s="3">
        <v>159</v>
      </c>
      <c r="G16" s="3">
        <v>310</v>
      </c>
      <c r="H16" s="3">
        <v>218</v>
      </c>
      <c r="I16" s="3">
        <v>306</v>
      </c>
      <c r="J16" s="3">
        <v>298</v>
      </c>
      <c r="K16" s="3">
        <v>142</v>
      </c>
      <c r="L16" s="3">
        <v>547</v>
      </c>
      <c r="M16" s="3">
        <v>246</v>
      </c>
      <c r="N16" s="174">
        <f t="shared" ref="N16" si="3">IF(COUNT(B16:M16)=12,SUM(B16:M16),"")</f>
        <v>2402</v>
      </c>
      <c r="O16" s="144">
        <f t="shared" ref="O16" si="4">RANK(N16,N$5:N$23,0)</f>
        <v>6</v>
      </c>
    </row>
    <row r="17" spans="1:15" ht="14.25" x14ac:dyDescent="0.2">
      <c r="A17" s="138">
        <v>2021</v>
      </c>
      <c r="B17" s="3">
        <v>52</v>
      </c>
      <c r="C17" s="3">
        <v>17</v>
      </c>
      <c r="D17" s="3">
        <v>60</v>
      </c>
      <c r="E17" s="3">
        <v>113</v>
      </c>
      <c r="F17" s="3">
        <v>216</v>
      </c>
      <c r="G17" s="3">
        <v>309</v>
      </c>
      <c r="H17" s="3">
        <v>302</v>
      </c>
      <c r="I17" s="3">
        <v>373</v>
      </c>
      <c r="J17" s="3">
        <v>317</v>
      </c>
      <c r="K17" s="3">
        <v>274</v>
      </c>
      <c r="L17" s="3">
        <v>388</v>
      </c>
      <c r="M17" s="3">
        <v>192</v>
      </c>
      <c r="N17" s="174">
        <f t="shared" ref="N17" si="5">IF(COUNT(B17:M17)=12,SUM(B17:M17),"")</f>
        <v>2613</v>
      </c>
      <c r="O17" s="144">
        <f t="shared" ref="O17" si="6">RANK(N17,N$5:N$23,0)</f>
        <v>5</v>
      </c>
    </row>
    <row r="18" spans="1:15" ht="14.25" x14ac:dyDescent="0.2">
      <c r="A18" s="138">
        <v>2022</v>
      </c>
      <c r="B18" s="3">
        <v>22</v>
      </c>
      <c r="C18" s="3">
        <v>43</v>
      </c>
      <c r="D18" s="3">
        <v>93</v>
      </c>
      <c r="E18" s="3">
        <v>243</v>
      </c>
      <c r="F18" s="3">
        <v>261</v>
      </c>
      <c r="G18" s="3">
        <v>343</v>
      </c>
      <c r="H18" s="3">
        <v>542</v>
      </c>
      <c r="I18" s="3">
        <v>392</v>
      </c>
      <c r="J18" s="3">
        <v>371</v>
      </c>
      <c r="K18" s="3">
        <v>197</v>
      </c>
      <c r="L18" s="3">
        <v>419</v>
      </c>
      <c r="M18" s="3">
        <v>73</v>
      </c>
      <c r="N18" s="174">
        <f t="shared" ref="N18:N19" si="7">IF(COUNT(B18:M18)=12,SUM(B18:M18),"")</f>
        <v>2999</v>
      </c>
      <c r="O18" s="144">
        <f t="shared" ref="O18:O19" si="8">RANK(N18,N$5:N$23,0)</f>
        <v>2</v>
      </c>
    </row>
    <row r="19" spans="1:15" ht="14.25" x14ac:dyDescent="0.2">
      <c r="A19" s="138">
        <v>2023</v>
      </c>
      <c r="B19" s="3">
        <v>59</v>
      </c>
      <c r="C19" s="3">
        <v>7</v>
      </c>
      <c r="D19" s="3">
        <v>8</v>
      </c>
      <c r="E19" s="3">
        <v>9</v>
      </c>
      <c r="F19" s="3">
        <v>159</v>
      </c>
      <c r="G19" s="3">
        <v>299</v>
      </c>
      <c r="H19" s="3">
        <v>264</v>
      </c>
      <c r="I19" s="3">
        <v>270</v>
      </c>
      <c r="J19" s="3">
        <v>290</v>
      </c>
      <c r="K19" s="3">
        <v>207</v>
      </c>
      <c r="L19" s="3">
        <v>362</v>
      </c>
      <c r="M19" s="3">
        <v>132</v>
      </c>
      <c r="N19" s="174">
        <f t="shared" si="7"/>
        <v>2066</v>
      </c>
      <c r="O19" s="144">
        <f t="shared" si="8"/>
        <v>9</v>
      </c>
    </row>
    <row r="20" spans="1:15" ht="14.25" x14ac:dyDescent="0.2">
      <c r="A20" s="138">
        <v>2024</v>
      </c>
      <c r="B20" s="3"/>
      <c r="C20" s="3"/>
      <c r="D20" s="3"/>
      <c r="E20" s="3"/>
      <c r="F20" s="3"/>
      <c r="G20" s="3"/>
      <c r="H20" s="3"/>
      <c r="I20" s="3"/>
      <c r="J20" s="3"/>
      <c r="K20" s="3"/>
      <c r="L20" s="3"/>
      <c r="M20" s="3"/>
      <c r="N20" s="174"/>
      <c r="O20" s="144"/>
    </row>
    <row r="21" spans="1:15" ht="14.25" x14ac:dyDescent="0.2">
      <c r="A21" s="138">
        <v>2025</v>
      </c>
      <c r="B21" s="3"/>
      <c r="C21" s="3"/>
      <c r="D21" s="3"/>
      <c r="E21" s="3"/>
      <c r="F21" s="3"/>
      <c r="G21" s="3"/>
      <c r="H21" s="3"/>
      <c r="I21" s="3"/>
      <c r="J21" s="3"/>
      <c r="K21" s="3"/>
      <c r="L21" s="3"/>
      <c r="M21" s="3"/>
      <c r="N21" s="174"/>
      <c r="O21" s="144"/>
    </row>
    <row r="22" spans="1:15" ht="14.25" x14ac:dyDescent="0.2">
      <c r="A22" s="138">
        <v>2026</v>
      </c>
      <c r="B22" s="3"/>
      <c r="C22" s="3"/>
      <c r="D22" s="3"/>
      <c r="E22" s="3"/>
      <c r="F22" s="3"/>
      <c r="G22" s="3"/>
      <c r="H22" s="3"/>
      <c r="I22" s="3"/>
      <c r="J22" s="3"/>
      <c r="K22" s="3"/>
      <c r="L22" s="3"/>
      <c r="M22" s="3"/>
      <c r="N22" s="174"/>
      <c r="O22" s="144"/>
    </row>
    <row r="23" spans="1:15" ht="13.5" thickBot="1" x14ac:dyDescent="0.25">
      <c r="A23" s="153"/>
      <c r="B23" s="98"/>
      <c r="C23" s="98"/>
      <c r="D23" s="98"/>
      <c r="E23" s="98"/>
      <c r="F23" s="98"/>
      <c r="G23" s="98"/>
      <c r="H23" s="98"/>
      <c r="I23" s="98"/>
      <c r="J23" s="98"/>
      <c r="K23" s="98"/>
      <c r="L23" s="98"/>
      <c r="M23" s="98"/>
      <c r="N23" s="175"/>
      <c r="O23" s="7"/>
    </row>
    <row r="24" spans="1:15" x14ac:dyDescent="0.2">
      <c r="A24" s="147" t="s">
        <v>603</v>
      </c>
      <c r="B24" s="105">
        <f>AVERAGE(B5:B23)</f>
        <v>47</v>
      </c>
      <c r="C24" s="105">
        <f>AVERAGE(C5:C23)</f>
        <v>20.928571428571427</v>
      </c>
      <c r="D24" s="105">
        <f t="shared" ref="D24:N24" si="9">AVERAGE(D5:D23)</f>
        <v>31.285714285714285</v>
      </c>
      <c r="E24" s="105">
        <f t="shared" si="9"/>
        <v>110.21428571428571</v>
      </c>
      <c r="F24" s="105">
        <f t="shared" si="9"/>
        <v>243.93333333333334</v>
      </c>
      <c r="G24" s="105">
        <f t="shared" si="9"/>
        <v>249.71428571428572</v>
      </c>
      <c r="H24" s="105">
        <f t="shared" si="9"/>
        <v>240.6</v>
      </c>
      <c r="I24" s="105">
        <f t="shared" si="9"/>
        <v>262.71111111099998</v>
      </c>
      <c r="J24" s="105">
        <f t="shared" si="9"/>
        <v>260.82142857142856</v>
      </c>
      <c r="K24" s="105">
        <f t="shared" si="9"/>
        <v>281.73333333333335</v>
      </c>
      <c r="L24" s="105">
        <f t="shared" si="9"/>
        <v>470.86666666666667</v>
      </c>
      <c r="M24" s="105">
        <f t="shared" si="9"/>
        <v>286.26666666666665</v>
      </c>
      <c r="N24" s="105">
        <f t="shared" si="9"/>
        <v>2487.7083333333335</v>
      </c>
    </row>
    <row r="25" spans="1:15" x14ac:dyDescent="0.2">
      <c r="A25" s="148" t="s">
        <v>604</v>
      </c>
      <c r="B25" s="3">
        <f>STDEV(B5:B23)</f>
        <v>59.745614579971154</v>
      </c>
      <c r="C25" s="3">
        <f>STDEV(C5:C23)</f>
        <v>21.613614960213194</v>
      </c>
      <c r="D25" s="3">
        <f t="shared" ref="D25:N25" si="10">STDEV(D5:D23)</f>
        <v>25.408746439059044</v>
      </c>
      <c r="E25" s="3">
        <f t="shared" si="10"/>
        <v>81.755901759612868</v>
      </c>
      <c r="F25" s="3">
        <f t="shared" si="10"/>
        <v>93.588359064474218</v>
      </c>
      <c r="G25" s="3">
        <f t="shared" si="10"/>
        <v>77.696083033067495</v>
      </c>
      <c r="H25" s="3">
        <f t="shared" si="10"/>
        <v>110.15949475970868</v>
      </c>
      <c r="I25" s="3">
        <f t="shared" si="10"/>
        <v>104.74033399871031</v>
      </c>
      <c r="J25" s="3">
        <f t="shared" si="10"/>
        <v>74.329724653283648</v>
      </c>
      <c r="K25" s="3">
        <f t="shared" si="10"/>
        <v>93.849017550734629</v>
      </c>
      <c r="L25" s="3">
        <f t="shared" si="10"/>
        <v>209.31482326413303</v>
      </c>
      <c r="M25" s="3">
        <f t="shared" si="10"/>
        <v>302.2469346805845</v>
      </c>
      <c r="N25" s="114">
        <f t="shared" si="10"/>
        <v>688.39993853775752</v>
      </c>
    </row>
    <row r="26" spans="1:15" x14ac:dyDescent="0.2">
      <c r="A26" s="148" t="s">
        <v>605</v>
      </c>
      <c r="B26" s="3">
        <f>B25/B24*100</f>
        <v>127.11832889355566</v>
      </c>
      <c r="C26" s="3">
        <f>C25/C24*100</f>
        <v>103.2732455436808</v>
      </c>
      <c r="D26" s="3">
        <f t="shared" ref="D26:N26" si="11">D25/D24*100</f>
        <v>81.215171266398784</v>
      </c>
      <c r="E26" s="3">
        <f t="shared" si="11"/>
        <v>74.179042426090746</v>
      </c>
      <c r="F26" s="3">
        <f t="shared" si="11"/>
        <v>38.366367476554061</v>
      </c>
      <c r="G26" s="3">
        <f t="shared" si="11"/>
        <v>31.113992061297051</v>
      </c>
      <c r="H26" s="3">
        <f t="shared" si="11"/>
        <v>45.785326167792469</v>
      </c>
      <c r="I26" s="3">
        <f t="shared" si="11"/>
        <v>39.869015648316342</v>
      </c>
      <c r="J26" s="3">
        <f t="shared" si="11"/>
        <v>28.498319735614707</v>
      </c>
      <c r="K26" s="3">
        <f t="shared" si="11"/>
        <v>33.311293498840975</v>
      </c>
      <c r="L26" s="3">
        <f t="shared" si="11"/>
        <v>44.453098526999788</v>
      </c>
      <c r="M26" s="3">
        <f t="shared" si="11"/>
        <v>105.58230135558379</v>
      </c>
      <c r="N26" s="114">
        <f t="shared" si="11"/>
        <v>27.672051796174824</v>
      </c>
    </row>
    <row r="27" spans="1:15" x14ac:dyDescent="0.2">
      <c r="A27" s="148" t="s">
        <v>606</v>
      </c>
      <c r="B27" s="3">
        <f>MIN(B5:B23)</f>
        <v>3</v>
      </c>
      <c r="C27" s="3">
        <f>MIN(C5:C23)</f>
        <v>3</v>
      </c>
      <c r="D27" s="3">
        <f t="shared" ref="D27:N27" si="12">MIN(D5:D23)</f>
        <v>0</v>
      </c>
      <c r="E27" s="3">
        <f t="shared" si="12"/>
        <v>5</v>
      </c>
      <c r="F27" s="3">
        <f t="shared" si="12"/>
        <v>97</v>
      </c>
      <c r="G27" s="3">
        <f t="shared" si="12"/>
        <v>93</v>
      </c>
      <c r="H27" s="3">
        <f t="shared" si="12"/>
        <v>82</v>
      </c>
      <c r="I27" s="3">
        <f t="shared" si="12"/>
        <v>95</v>
      </c>
      <c r="J27" s="3">
        <f t="shared" si="12"/>
        <v>140</v>
      </c>
      <c r="K27" s="3">
        <f t="shared" si="12"/>
        <v>142</v>
      </c>
      <c r="L27" s="3">
        <f t="shared" si="12"/>
        <v>245</v>
      </c>
      <c r="M27" s="3">
        <f t="shared" si="12"/>
        <v>14</v>
      </c>
      <c r="N27" s="114">
        <f t="shared" si="12"/>
        <v>1578.5</v>
      </c>
    </row>
    <row r="28" spans="1:15" x14ac:dyDescent="0.2">
      <c r="A28" s="148" t="s">
        <v>607</v>
      </c>
      <c r="B28" s="15">
        <f>MAX(B5:B23)</f>
        <v>215</v>
      </c>
      <c r="C28" s="15">
        <f>MAX(C5:C23)</f>
        <v>71</v>
      </c>
      <c r="D28" s="15">
        <f t="shared" ref="D28:N28" si="13">MAX(D5:D23)</f>
        <v>93</v>
      </c>
      <c r="E28" s="15">
        <f t="shared" si="13"/>
        <v>253</v>
      </c>
      <c r="F28" s="15">
        <f t="shared" si="13"/>
        <v>451</v>
      </c>
      <c r="G28" s="15">
        <f t="shared" si="13"/>
        <v>382</v>
      </c>
      <c r="H28" s="15">
        <f t="shared" si="13"/>
        <v>542</v>
      </c>
      <c r="I28" s="15">
        <f t="shared" si="13"/>
        <v>447</v>
      </c>
      <c r="J28" s="15">
        <f t="shared" si="13"/>
        <v>372</v>
      </c>
      <c r="K28" s="15">
        <f t="shared" si="13"/>
        <v>447</v>
      </c>
      <c r="L28" s="15">
        <f t="shared" si="13"/>
        <v>913</v>
      </c>
      <c r="M28" s="15">
        <f t="shared" si="13"/>
        <v>1244</v>
      </c>
      <c r="N28" s="164">
        <f t="shared" si="13"/>
        <v>4291</v>
      </c>
    </row>
    <row r="29" spans="1:15" x14ac:dyDescent="0.2">
      <c r="A29" s="148" t="s">
        <v>608</v>
      </c>
      <c r="B29" s="15">
        <f>QUARTILE(B5:B23,1)</f>
        <v>11.25</v>
      </c>
      <c r="C29" s="15">
        <f>QUARTILE(C5:C23,1)</f>
        <v>5.5</v>
      </c>
      <c r="D29" s="15">
        <f t="shared" ref="D29:N29" si="14">QUARTILE(D5:D23,1)</f>
        <v>15.25</v>
      </c>
      <c r="E29" s="15">
        <f t="shared" si="14"/>
        <v>50</v>
      </c>
      <c r="F29" s="15">
        <f t="shared" si="14"/>
        <v>175.5</v>
      </c>
      <c r="G29" s="15">
        <f t="shared" si="14"/>
        <v>205</v>
      </c>
      <c r="H29" s="15">
        <f t="shared" si="14"/>
        <v>187.5</v>
      </c>
      <c r="I29" s="15">
        <f t="shared" si="14"/>
        <v>172.33333333249999</v>
      </c>
      <c r="J29" s="15">
        <f t="shared" si="14"/>
        <v>223</v>
      </c>
      <c r="K29" s="15">
        <f t="shared" si="14"/>
        <v>207.5</v>
      </c>
      <c r="L29" s="15">
        <f t="shared" si="14"/>
        <v>314.5</v>
      </c>
      <c r="M29" s="15">
        <f t="shared" si="14"/>
        <v>104.5</v>
      </c>
      <c r="N29" s="164">
        <f t="shared" si="14"/>
        <v>2045.25</v>
      </c>
    </row>
    <row r="30" spans="1:15" x14ac:dyDescent="0.2">
      <c r="A30" s="148" t="s">
        <v>609</v>
      </c>
      <c r="B30" s="15">
        <f>QUARTILE(B5:B23,2)</f>
        <v>20</v>
      </c>
      <c r="C30" s="15">
        <f>QUARTILE(C5:C23,2)</f>
        <v>16</v>
      </c>
      <c r="D30" s="15">
        <f t="shared" ref="D30:N30" si="15">QUARTILE(D5:D23,2)</f>
        <v>26.5</v>
      </c>
      <c r="E30" s="15">
        <f t="shared" si="15"/>
        <v>105</v>
      </c>
      <c r="F30" s="15">
        <f t="shared" si="15"/>
        <v>227</v>
      </c>
      <c r="G30" s="15">
        <f t="shared" si="15"/>
        <v>252</v>
      </c>
      <c r="H30" s="15">
        <f t="shared" si="15"/>
        <v>236</v>
      </c>
      <c r="I30" s="15">
        <f t="shared" si="15"/>
        <v>270</v>
      </c>
      <c r="J30" s="15">
        <f t="shared" si="15"/>
        <v>274</v>
      </c>
      <c r="K30" s="15">
        <f t="shared" si="15"/>
        <v>271</v>
      </c>
      <c r="L30" s="15">
        <f t="shared" si="15"/>
        <v>400</v>
      </c>
      <c r="M30" s="15">
        <f t="shared" si="15"/>
        <v>195</v>
      </c>
      <c r="N30" s="164">
        <f t="shared" si="15"/>
        <v>2360</v>
      </c>
    </row>
    <row r="31" spans="1:15" x14ac:dyDescent="0.2">
      <c r="A31" s="148" t="s">
        <v>610</v>
      </c>
      <c r="B31" s="15">
        <f>QUARTILE(B5:B23,3)</f>
        <v>57.25</v>
      </c>
      <c r="C31" s="15">
        <f>QUARTILE(C5:C23,3)</f>
        <v>19.5</v>
      </c>
      <c r="D31" s="15">
        <f t="shared" ref="D31:N31" si="16">QUARTILE(D5:D23,3)</f>
        <v>40</v>
      </c>
      <c r="E31" s="15">
        <f t="shared" si="16"/>
        <v>166.5</v>
      </c>
      <c r="F31" s="15">
        <f t="shared" si="16"/>
        <v>297</v>
      </c>
      <c r="G31" s="15">
        <f t="shared" si="16"/>
        <v>306.5</v>
      </c>
      <c r="H31" s="15">
        <f t="shared" si="16"/>
        <v>281.5</v>
      </c>
      <c r="I31" s="15">
        <f t="shared" si="16"/>
        <v>337.5</v>
      </c>
      <c r="J31" s="15">
        <f t="shared" si="16"/>
        <v>307.75</v>
      </c>
      <c r="K31" s="15">
        <f t="shared" si="16"/>
        <v>332</v>
      </c>
      <c r="L31" s="15">
        <f t="shared" si="16"/>
        <v>583</v>
      </c>
      <c r="M31" s="15">
        <f t="shared" si="16"/>
        <v>365</v>
      </c>
      <c r="N31" s="164">
        <f t="shared" si="16"/>
        <v>2643.75</v>
      </c>
    </row>
    <row r="32" spans="1:15" x14ac:dyDescent="0.2">
      <c r="A32" s="148" t="s">
        <v>611</v>
      </c>
      <c r="B32" s="10">
        <f>RANK(B19,B5:B23,0)</f>
        <v>4</v>
      </c>
      <c r="C32" s="10">
        <f t="shared" ref="C32:N32" si="17">RANK(C19,C5:C23,0)</f>
        <v>10</v>
      </c>
      <c r="D32" s="10">
        <f t="shared" si="17"/>
        <v>12</v>
      </c>
      <c r="E32" s="10">
        <f t="shared" si="17"/>
        <v>13</v>
      </c>
      <c r="F32" s="10">
        <f t="shared" si="17"/>
        <v>12</v>
      </c>
      <c r="G32" s="10">
        <f t="shared" si="17"/>
        <v>5</v>
      </c>
      <c r="H32" s="10">
        <f t="shared" si="17"/>
        <v>6</v>
      </c>
      <c r="I32" s="10">
        <f t="shared" si="17"/>
        <v>7</v>
      </c>
      <c r="J32" s="10">
        <f t="shared" si="17"/>
        <v>6</v>
      </c>
      <c r="K32" s="10">
        <f t="shared" si="17"/>
        <v>12</v>
      </c>
      <c r="L32" s="10">
        <f t="shared" si="17"/>
        <v>10</v>
      </c>
      <c r="M32" s="10">
        <f t="shared" si="17"/>
        <v>11</v>
      </c>
      <c r="N32" s="142">
        <f t="shared" si="17"/>
        <v>9</v>
      </c>
    </row>
    <row r="33" spans="1:14" x14ac:dyDescent="0.2">
      <c r="A33" s="148" t="s">
        <v>612</v>
      </c>
      <c r="B33" s="10">
        <f>COUNT(B5:B23)</f>
        <v>14</v>
      </c>
      <c r="C33" s="10">
        <f>COUNT(C5:C23)</f>
        <v>14</v>
      </c>
      <c r="D33" s="10">
        <f t="shared" ref="D33:N33" si="18">COUNT(D5:D23)</f>
        <v>14</v>
      </c>
      <c r="E33" s="10">
        <f t="shared" si="18"/>
        <v>14</v>
      </c>
      <c r="F33" s="10">
        <f t="shared" si="18"/>
        <v>15</v>
      </c>
      <c r="G33" s="10">
        <f t="shared" si="18"/>
        <v>14</v>
      </c>
      <c r="H33" s="10">
        <f t="shared" si="18"/>
        <v>15</v>
      </c>
      <c r="I33" s="10">
        <f t="shared" si="18"/>
        <v>15</v>
      </c>
      <c r="J33" s="10">
        <f t="shared" si="18"/>
        <v>14</v>
      </c>
      <c r="K33" s="10">
        <f t="shared" si="18"/>
        <v>15</v>
      </c>
      <c r="L33" s="10">
        <f t="shared" si="18"/>
        <v>15</v>
      </c>
      <c r="M33" s="10">
        <f t="shared" si="18"/>
        <v>15</v>
      </c>
      <c r="N33" s="142">
        <f t="shared" si="18"/>
        <v>12</v>
      </c>
    </row>
    <row r="34" spans="1:14" x14ac:dyDescent="0.2">
      <c r="A34" s="148" t="s">
        <v>614</v>
      </c>
      <c r="B34" s="15">
        <f>B19</f>
        <v>59</v>
      </c>
      <c r="C34" s="15">
        <f>B34+C19</f>
        <v>66</v>
      </c>
      <c r="D34" s="15">
        <f t="shared" ref="D34:M34" si="19">C34+D19</f>
        <v>74</v>
      </c>
      <c r="E34" s="15">
        <f t="shared" si="19"/>
        <v>83</v>
      </c>
      <c r="F34" s="15">
        <f t="shared" si="19"/>
        <v>242</v>
      </c>
      <c r="G34" s="15">
        <f t="shared" si="19"/>
        <v>541</v>
      </c>
      <c r="H34" s="15">
        <f t="shared" si="19"/>
        <v>805</v>
      </c>
      <c r="I34" s="15">
        <f t="shared" si="19"/>
        <v>1075</v>
      </c>
      <c r="J34" s="15">
        <f t="shared" si="19"/>
        <v>1365</v>
      </c>
      <c r="K34" s="15">
        <f t="shared" si="19"/>
        <v>1572</v>
      </c>
      <c r="L34" s="15">
        <f t="shared" si="19"/>
        <v>1934</v>
      </c>
      <c r="M34" s="15">
        <f t="shared" si="19"/>
        <v>2066</v>
      </c>
      <c r="N34" s="5"/>
    </row>
    <row r="35" spans="1:14" x14ac:dyDescent="0.2">
      <c r="A35" s="148" t="s">
        <v>613</v>
      </c>
      <c r="B35" s="15">
        <f>B24</f>
        <v>47</v>
      </c>
      <c r="C35" s="15">
        <f>B35+C24</f>
        <v>67.928571428571431</v>
      </c>
      <c r="D35" s="15">
        <f t="shared" ref="D35:M35" si="20">C35+D24</f>
        <v>99.214285714285722</v>
      </c>
      <c r="E35" s="15">
        <f t="shared" si="20"/>
        <v>209.42857142857144</v>
      </c>
      <c r="F35" s="15">
        <f t="shared" si="20"/>
        <v>453.36190476190478</v>
      </c>
      <c r="G35" s="15">
        <f t="shared" si="20"/>
        <v>703.0761904761905</v>
      </c>
      <c r="H35" s="15">
        <f t="shared" si="20"/>
        <v>943.67619047619053</v>
      </c>
      <c r="I35" s="15">
        <f t="shared" si="20"/>
        <v>1206.3873015871904</v>
      </c>
      <c r="J35" s="15">
        <f t="shared" si="20"/>
        <v>1467.2087301586189</v>
      </c>
      <c r="K35" s="15">
        <f t="shared" si="20"/>
        <v>1748.9420634919522</v>
      </c>
      <c r="L35" s="15">
        <f t="shared" si="20"/>
        <v>2219.8087301586188</v>
      </c>
      <c r="M35" s="15">
        <f t="shared" si="20"/>
        <v>2506.0753968252857</v>
      </c>
      <c r="N35" s="5"/>
    </row>
    <row r="36" spans="1:14" x14ac:dyDescent="0.2">
      <c r="B36" s="8"/>
      <c r="C36" s="8"/>
      <c r="D36" s="8"/>
      <c r="E36" s="8"/>
      <c r="F36" s="8"/>
      <c r="G36" s="8"/>
      <c r="H36" s="8"/>
      <c r="I36" s="8"/>
      <c r="J36" s="8"/>
      <c r="K36" s="8"/>
      <c r="L36" s="8"/>
      <c r="M36" s="8"/>
    </row>
    <row r="37" spans="1:14" x14ac:dyDescent="0.2">
      <c r="B37" s="8"/>
      <c r="C37" s="8"/>
      <c r="D37" s="8"/>
      <c r="E37" s="8"/>
      <c r="F37" s="8"/>
      <c r="G37" s="8"/>
      <c r="H37" s="8"/>
      <c r="I37" s="8"/>
      <c r="J37" s="8"/>
      <c r="K37" s="8"/>
      <c r="L37" s="8"/>
      <c r="M37" s="8"/>
    </row>
    <row r="38" spans="1:14" x14ac:dyDescent="0.2">
      <c r="B38" s="8"/>
      <c r="C38" s="8"/>
      <c r="D38" s="8"/>
      <c r="E38" s="8"/>
      <c r="F38" s="8"/>
      <c r="G38" s="8"/>
      <c r="H38" s="8"/>
      <c r="I38" s="8"/>
      <c r="J38" s="8"/>
      <c r="K38" s="8"/>
      <c r="L38" s="8"/>
      <c r="M38" s="8"/>
    </row>
    <row r="39" spans="1:14" x14ac:dyDescent="0.2">
      <c r="B39" s="8"/>
      <c r="C39" s="8"/>
      <c r="D39" s="8"/>
      <c r="E39" s="8"/>
      <c r="F39" s="8"/>
      <c r="G39" s="8"/>
      <c r="H39" s="8"/>
      <c r="I39" s="8"/>
      <c r="J39" s="8"/>
      <c r="K39" s="8"/>
      <c r="L39" s="8"/>
      <c r="M39" s="8"/>
    </row>
  </sheetData>
  <mergeCells count="2">
    <mergeCell ref="A1:N1"/>
    <mergeCell ref="G2:H2"/>
  </mergeCells>
  <conditionalFormatting sqref="B5:B23">
    <cfRule type="top10" dxfId="77" priority="111" bottom="1" rank="1"/>
    <cfRule type="top10" dxfId="76" priority="112" rank="1"/>
  </conditionalFormatting>
  <conditionalFormatting sqref="C5:C23">
    <cfRule type="top10" dxfId="75" priority="27" bottom="1" rank="1"/>
    <cfRule type="top10" dxfId="74" priority="28" rank="1"/>
  </conditionalFormatting>
  <conditionalFormatting sqref="D5:D23">
    <cfRule type="top10" dxfId="73" priority="25" bottom="1" rank="1"/>
    <cfRule type="top10" dxfId="72" priority="26" rank="1"/>
  </conditionalFormatting>
  <conditionalFormatting sqref="E5:E23">
    <cfRule type="top10" dxfId="71" priority="23" bottom="1" rank="1"/>
    <cfRule type="top10" dxfId="70" priority="24" rank="1"/>
  </conditionalFormatting>
  <conditionalFormatting sqref="F5:F23">
    <cfRule type="top10" dxfId="69" priority="21" bottom="1" rank="1"/>
    <cfRule type="top10" dxfId="68" priority="22" rank="1"/>
  </conditionalFormatting>
  <conditionalFormatting sqref="G5:G23">
    <cfRule type="top10" dxfId="67" priority="19" bottom="1" rank="1"/>
    <cfRule type="top10" dxfId="66" priority="20" rank="1"/>
  </conditionalFormatting>
  <conditionalFormatting sqref="H5:H23">
    <cfRule type="top10" dxfId="65" priority="17" bottom="1" rank="1"/>
    <cfRule type="top10" dxfId="64" priority="18" rank="1"/>
  </conditionalFormatting>
  <conditionalFormatting sqref="I5:I23">
    <cfRule type="top10" dxfId="63" priority="15" bottom="1" rank="1"/>
    <cfRule type="top10" dxfId="62" priority="16" rank="1"/>
  </conditionalFormatting>
  <conditionalFormatting sqref="J5:J23">
    <cfRule type="top10" dxfId="61" priority="13" bottom="1" rank="1"/>
    <cfRule type="top10" dxfId="60" priority="14" rank="1"/>
  </conditionalFormatting>
  <conditionalFormatting sqref="K5:K23">
    <cfRule type="top10" dxfId="59" priority="11" bottom="1" rank="1"/>
    <cfRule type="top10" dxfId="58" priority="12" rank="1"/>
  </conditionalFormatting>
  <conditionalFormatting sqref="L5:L23">
    <cfRule type="top10" dxfId="57" priority="9" bottom="1" rank="1"/>
    <cfRule type="top10" dxfId="56" priority="10" rank="1"/>
  </conditionalFormatting>
  <conditionalFormatting sqref="M5:M23">
    <cfRule type="top10" dxfId="55" priority="7" bottom="1" rank="1"/>
    <cfRule type="top10" dxfId="54" priority="8" rank="1"/>
  </conditionalFormatting>
  <conditionalFormatting sqref="N5:N23">
    <cfRule type="top10" dxfId="53" priority="5" bottom="1" rank="1"/>
    <cfRule type="top10" dxfId="52" priority="6" rank="1"/>
  </conditionalFormatting>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50"/>
  <dimension ref="A1:AJ51"/>
  <sheetViews>
    <sheetView zoomScale="75" zoomScaleNormal="75" workbookViewId="0">
      <selection activeCell="N28" sqref="N28:N29"/>
    </sheetView>
  </sheetViews>
  <sheetFormatPr defaultRowHeight="12.75" x14ac:dyDescent="0.2"/>
  <cols>
    <col min="1" max="1" width="9.85546875" style="148" bestFit="1" customWidth="1"/>
    <col min="2" max="2" width="8.85546875" style="1" bestFit="1" customWidth="1"/>
    <col min="3" max="13" width="7.7109375" style="1" customWidth="1"/>
    <col min="14" max="14" width="9.140625" style="169" bestFit="1" customWidth="1"/>
    <col min="16" max="36" width="9.140625" style="10"/>
  </cols>
  <sheetData>
    <row r="1" spans="1:27" ht="16.5" thickBot="1" x14ac:dyDescent="0.3">
      <c r="A1" s="248" t="s">
        <v>79</v>
      </c>
      <c r="B1" s="249"/>
      <c r="C1" s="249"/>
      <c r="D1" s="249"/>
      <c r="E1" s="250"/>
      <c r="F1" s="250"/>
      <c r="G1" s="250"/>
      <c r="H1" s="250"/>
      <c r="I1" s="250"/>
      <c r="J1" s="250"/>
      <c r="K1" s="250"/>
      <c r="L1" s="250"/>
      <c r="M1" s="250"/>
      <c r="N1" s="251"/>
    </row>
    <row r="2" spans="1:27" ht="13.5" thickBot="1" x14ac:dyDescent="0.25">
      <c r="A2" s="150" t="s">
        <v>171</v>
      </c>
      <c r="B2" s="40" t="s">
        <v>175</v>
      </c>
      <c r="C2" s="37" t="s">
        <v>520</v>
      </c>
      <c r="D2" s="38"/>
      <c r="E2" s="58"/>
      <c r="F2" s="68"/>
      <c r="G2" s="247" t="s">
        <v>80</v>
      </c>
      <c r="H2" s="247"/>
      <c r="I2" s="69"/>
      <c r="J2" s="71"/>
      <c r="K2" s="71"/>
      <c r="L2" s="71"/>
      <c r="M2" s="71"/>
      <c r="N2" s="167"/>
    </row>
    <row r="3" spans="1:27" ht="13.5" thickBot="1" x14ac:dyDescent="0.25">
      <c r="A3" s="151"/>
      <c r="B3" s="41" t="s">
        <v>176</v>
      </c>
      <c r="C3" s="36" t="s">
        <v>521</v>
      </c>
      <c r="D3" s="39"/>
      <c r="E3" s="41" t="s">
        <v>78</v>
      </c>
      <c r="F3" s="65">
        <v>3178</v>
      </c>
      <c r="G3" s="17"/>
      <c r="H3" s="66" t="s">
        <v>81</v>
      </c>
      <c r="I3" s="67">
        <v>968.65440000000001</v>
      </c>
      <c r="J3" s="20"/>
      <c r="K3" s="20"/>
      <c r="L3" s="20"/>
      <c r="M3" s="20"/>
      <c r="N3" s="168"/>
    </row>
    <row r="4" spans="1:27" ht="15.75" thickBot="1" x14ac:dyDescent="0.3">
      <c r="A4" s="149" t="s">
        <v>1</v>
      </c>
      <c r="B4" s="49" t="s">
        <v>2</v>
      </c>
      <c r="C4" s="43" t="s">
        <v>3</v>
      </c>
      <c r="D4" s="49" t="s">
        <v>4</v>
      </c>
      <c r="E4" s="43" t="s">
        <v>5</v>
      </c>
      <c r="F4" s="49" t="s">
        <v>6</v>
      </c>
      <c r="G4" s="43" t="s">
        <v>7</v>
      </c>
      <c r="H4" s="49" t="s">
        <v>8</v>
      </c>
      <c r="I4" s="43" t="s">
        <v>9</v>
      </c>
      <c r="J4" s="49" t="s">
        <v>10</v>
      </c>
      <c r="K4" s="43" t="s">
        <v>11</v>
      </c>
      <c r="L4" s="49" t="s">
        <v>12</v>
      </c>
      <c r="M4" s="45" t="s">
        <v>13</v>
      </c>
      <c r="N4" s="140" t="s">
        <v>582</v>
      </c>
      <c r="O4" s="143" t="s">
        <v>611</v>
      </c>
      <c r="P4" s="56"/>
      <c r="Q4" s="56"/>
      <c r="R4" s="56"/>
      <c r="S4" s="56"/>
      <c r="T4" s="56"/>
      <c r="U4" s="56"/>
      <c r="V4" s="56"/>
      <c r="W4" s="56"/>
      <c r="X4" s="56"/>
      <c r="Y4" s="56"/>
      <c r="Z4" s="56"/>
      <c r="AA4" s="56"/>
    </row>
    <row r="5" spans="1:27" ht="14.25" x14ac:dyDescent="0.2">
      <c r="A5" s="152">
        <v>1998</v>
      </c>
      <c r="B5" s="98" t="s">
        <v>60</v>
      </c>
      <c r="C5" s="98" t="s">
        <v>60</v>
      </c>
      <c r="D5" s="98" t="s">
        <v>60</v>
      </c>
      <c r="E5" s="98" t="s">
        <v>60</v>
      </c>
      <c r="F5" s="98">
        <v>378.46000000000004</v>
      </c>
      <c r="G5" s="98">
        <v>236.21999999999997</v>
      </c>
      <c r="H5" s="98">
        <v>358.14000000000004</v>
      </c>
      <c r="I5" s="98">
        <v>414.02000000000004</v>
      </c>
      <c r="J5" s="98">
        <v>627.38</v>
      </c>
      <c r="K5" s="98">
        <v>406.40000000000009</v>
      </c>
      <c r="L5" s="98">
        <v>467.36000000000007</v>
      </c>
      <c r="M5" s="98">
        <v>459.74000000000012</v>
      </c>
      <c r="N5" s="173" t="str">
        <f t="shared" ref="N5:N15" si="0">IF(COUNT(B5:M5)=12,SUM(B5:M5),"")</f>
        <v/>
      </c>
      <c r="O5" s="144"/>
      <c r="P5" s="13"/>
    </row>
    <row r="6" spans="1:27" ht="14.25" x14ac:dyDescent="0.2">
      <c r="A6" s="152">
        <v>1999</v>
      </c>
      <c r="B6" s="98">
        <v>73.660000000000011</v>
      </c>
      <c r="C6" s="98">
        <v>220.97999999999996</v>
      </c>
      <c r="D6" s="98">
        <v>50.79999999999999</v>
      </c>
      <c r="E6" s="98">
        <v>170.18</v>
      </c>
      <c r="F6" s="98">
        <v>256.54000000000002</v>
      </c>
      <c r="G6" s="98">
        <v>556.26</v>
      </c>
      <c r="H6" s="98">
        <v>358.14000000000004</v>
      </c>
      <c r="I6" s="98">
        <v>378.46000000000004</v>
      </c>
      <c r="J6" s="98">
        <v>528.32000000000005</v>
      </c>
      <c r="K6" s="98">
        <v>482.6</v>
      </c>
      <c r="L6" s="98">
        <v>444.5</v>
      </c>
      <c r="M6" s="98">
        <v>594.36</v>
      </c>
      <c r="N6" s="174">
        <f t="shared" si="0"/>
        <v>4114.8</v>
      </c>
      <c r="O6" s="144">
        <f t="shared" ref="O6:O16" si="1">RANK(N6,N$5:N$34,0)</f>
        <v>1</v>
      </c>
      <c r="P6" s="13"/>
    </row>
    <row r="7" spans="1:27" ht="14.25" x14ac:dyDescent="0.2">
      <c r="A7" s="152">
        <v>2000</v>
      </c>
      <c r="B7" s="98">
        <v>96.520000000000053</v>
      </c>
      <c r="C7" s="98">
        <v>27.939999999999994</v>
      </c>
      <c r="D7" s="98">
        <v>33.019999999999996</v>
      </c>
      <c r="E7" s="98">
        <v>172.72000000000003</v>
      </c>
      <c r="F7" s="98">
        <v>342.90000000000003</v>
      </c>
      <c r="G7" s="98">
        <v>525.77999999999986</v>
      </c>
      <c r="H7" s="98">
        <v>266.7</v>
      </c>
      <c r="I7" s="98">
        <v>426.72000000000014</v>
      </c>
      <c r="J7" s="98">
        <v>535.93999999999994</v>
      </c>
      <c r="K7" s="98">
        <v>439.41999999999996</v>
      </c>
      <c r="L7" s="98">
        <v>205.74</v>
      </c>
      <c r="M7" s="98">
        <v>474.98</v>
      </c>
      <c r="N7" s="174">
        <f t="shared" si="0"/>
        <v>3548.3800000000006</v>
      </c>
      <c r="O7" s="144">
        <f t="shared" si="1"/>
        <v>6</v>
      </c>
      <c r="P7" s="13"/>
    </row>
    <row r="8" spans="1:27" ht="14.25" x14ac:dyDescent="0.2">
      <c r="A8" s="152">
        <v>2001</v>
      </c>
      <c r="B8" s="98">
        <v>30.479999999999997</v>
      </c>
      <c r="C8" s="98">
        <v>20.32</v>
      </c>
      <c r="D8" s="98">
        <v>45.72</v>
      </c>
      <c r="E8" s="98">
        <v>45.719999999999992</v>
      </c>
      <c r="F8" s="98">
        <v>342.9</v>
      </c>
      <c r="G8" s="98">
        <v>281.94</v>
      </c>
      <c r="H8" s="98">
        <v>358.14000000000004</v>
      </c>
      <c r="I8" s="98">
        <v>129.54000000000002</v>
      </c>
      <c r="J8" s="98">
        <v>447.03999999999996</v>
      </c>
      <c r="K8" s="98">
        <v>469.90000000000009</v>
      </c>
      <c r="L8" s="98">
        <v>431.80000000000007</v>
      </c>
      <c r="M8" s="98">
        <v>370.84000000000009</v>
      </c>
      <c r="N8" s="174">
        <f t="shared" si="0"/>
        <v>2974.34</v>
      </c>
      <c r="O8" s="144">
        <f t="shared" si="1"/>
        <v>11</v>
      </c>
    </row>
    <row r="9" spans="1:27" ht="14.25" x14ac:dyDescent="0.2">
      <c r="A9" s="152">
        <v>2002</v>
      </c>
      <c r="B9" s="98">
        <v>45.719999999999992</v>
      </c>
      <c r="C9" s="98">
        <v>30.479999999999997</v>
      </c>
      <c r="D9" s="98">
        <v>63.499999999999993</v>
      </c>
      <c r="E9" s="98">
        <v>271.78000000000003</v>
      </c>
      <c r="F9" s="98">
        <v>246.37999999999997</v>
      </c>
      <c r="G9" s="98">
        <v>248.92</v>
      </c>
      <c r="H9" s="98">
        <v>317.49999999999994</v>
      </c>
      <c r="I9" s="98">
        <v>447.04000000000008</v>
      </c>
      <c r="J9" s="98">
        <v>485.1400000000001</v>
      </c>
      <c r="K9" s="98">
        <v>317.5</v>
      </c>
      <c r="L9" s="98">
        <v>243.84000000000003</v>
      </c>
      <c r="M9" s="98">
        <v>48.259999999999991</v>
      </c>
      <c r="N9" s="174">
        <f t="shared" si="0"/>
        <v>2766.0600000000004</v>
      </c>
      <c r="O9" s="144">
        <f t="shared" si="1"/>
        <v>13</v>
      </c>
    </row>
    <row r="10" spans="1:27" ht="14.25" x14ac:dyDescent="0.2">
      <c r="A10" s="152">
        <v>2003</v>
      </c>
      <c r="B10" s="98">
        <v>27.939999999999998</v>
      </c>
      <c r="C10" s="98">
        <v>33.019999999999996</v>
      </c>
      <c r="D10" s="98">
        <v>35.559999999999995</v>
      </c>
      <c r="E10" s="98">
        <v>172.72</v>
      </c>
      <c r="F10" s="98">
        <v>403.86</v>
      </c>
      <c r="G10" s="98">
        <v>472.44000000000017</v>
      </c>
      <c r="H10" s="98">
        <v>345.43999999999994</v>
      </c>
      <c r="I10" s="98">
        <v>386.0800000000001</v>
      </c>
      <c r="J10" s="98">
        <v>335.28000000000009</v>
      </c>
      <c r="K10" s="98">
        <v>365.76000000000005</v>
      </c>
      <c r="L10" s="98">
        <v>469.90000000000003</v>
      </c>
      <c r="M10" s="98">
        <v>193.04</v>
      </c>
      <c r="N10" s="174">
        <f t="shared" si="0"/>
        <v>3241.0400000000004</v>
      </c>
      <c r="O10" s="144">
        <f t="shared" si="1"/>
        <v>7</v>
      </c>
    </row>
    <row r="11" spans="1:27" ht="14.25" x14ac:dyDescent="0.2">
      <c r="A11" s="152">
        <v>2004</v>
      </c>
      <c r="B11" s="98">
        <v>48.26</v>
      </c>
      <c r="C11" s="98">
        <v>0</v>
      </c>
      <c r="D11" s="98">
        <v>60.959999999999987</v>
      </c>
      <c r="E11" s="98">
        <v>147.32</v>
      </c>
      <c r="F11" s="98">
        <v>325.12000000000006</v>
      </c>
      <c r="G11" s="98">
        <v>218.44000000000003</v>
      </c>
      <c r="H11" s="98">
        <v>304.8</v>
      </c>
      <c r="I11" s="98">
        <v>327.66000000000003</v>
      </c>
      <c r="J11" s="98">
        <v>314.95999999999998</v>
      </c>
      <c r="K11" s="98">
        <v>429.26000000000005</v>
      </c>
      <c r="L11" s="98">
        <v>424.18</v>
      </c>
      <c r="M11" s="98">
        <v>101.60000000000001</v>
      </c>
      <c r="N11" s="174">
        <f t="shared" si="0"/>
        <v>2702.56</v>
      </c>
      <c r="O11" s="144">
        <f t="shared" si="1"/>
        <v>15</v>
      </c>
    </row>
    <row r="12" spans="1:27" ht="14.25" x14ac:dyDescent="0.2">
      <c r="A12" s="152">
        <v>2005</v>
      </c>
      <c r="B12" s="98">
        <v>114.30000000000004</v>
      </c>
      <c r="C12" s="98">
        <v>43.179999999999993</v>
      </c>
      <c r="D12" s="98">
        <v>81.28</v>
      </c>
      <c r="E12" s="98">
        <v>172.72</v>
      </c>
      <c r="F12" s="98">
        <v>304.80000000000013</v>
      </c>
      <c r="G12" s="98">
        <v>238.76000000000005</v>
      </c>
      <c r="H12" s="98">
        <v>259.08</v>
      </c>
      <c r="I12" s="98">
        <v>358.13999999999993</v>
      </c>
      <c r="J12" s="98">
        <v>406.40000000000003</v>
      </c>
      <c r="K12" s="98">
        <v>467.36000000000007</v>
      </c>
      <c r="L12" s="98">
        <v>391.1600000000002</v>
      </c>
      <c r="M12" s="98">
        <v>86.360000000000028</v>
      </c>
      <c r="N12" s="174">
        <f t="shared" si="0"/>
        <v>2923.5400000000004</v>
      </c>
      <c r="O12" s="144">
        <f t="shared" si="1"/>
        <v>12</v>
      </c>
    </row>
    <row r="13" spans="1:27" ht="14.25" x14ac:dyDescent="0.2">
      <c r="A13" s="152">
        <v>2006</v>
      </c>
      <c r="B13" s="98">
        <v>45.719999999999992</v>
      </c>
      <c r="C13" s="98">
        <v>73.66</v>
      </c>
      <c r="D13" s="98">
        <v>144.77999999999997</v>
      </c>
      <c r="E13" s="98">
        <v>187.96</v>
      </c>
      <c r="F13" s="98">
        <v>355.59999999999997</v>
      </c>
      <c r="G13" s="98">
        <v>469.90000000000009</v>
      </c>
      <c r="H13" s="98">
        <v>553.72</v>
      </c>
      <c r="I13" s="98">
        <v>241.3</v>
      </c>
      <c r="J13" s="98">
        <v>322.58000000000004</v>
      </c>
      <c r="K13" s="98">
        <v>607.06000000000017</v>
      </c>
      <c r="L13" s="98">
        <v>518.16000000000008</v>
      </c>
      <c r="M13" s="98">
        <v>104.14000000000001</v>
      </c>
      <c r="N13" s="174">
        <f t="shared" si="0"/>
        <v>3624.5800000000004</v>
      </c>
      <c r="O13" s="144">
        <f t="shared" si="1"/>
        <v>4</v>
      </c>
    </row>
    <row r="14" spans="1:27" ht="14.25" x14ac:dyDescent="0.2">
      <c r="A14" s="152">
        <v>2007</v>
      </c>
      <c r="B14" s="98">
        <v>40.639999999999993</v>
      </c>
      <c r="C14" s="98">
        <v>35.559999999999995</v>
      </c>
      <c r="D14" s="98">
        <v>35.559999999999995</v>
      </c>
      <c r="E14" s="98">
        <v>255</v>
      </c>
      <c r="F14" s="98">
        <v>468</v>
      </c>
      <c r="G14" s="98">
        <v>374</v>
      </c>
      <c r="H14" s="98">
        <v>508</v>
      </c>
      <c r="I14" s="98">
        <v>484</v>
      </c>
      <c r="J14" s="98">
        <v>329</v>
      </c>
      <c r="K14" s="98">
        <v>475</v>
      </c>
      <c r="L14" s="98">
        <v>438</v>
      </c>
      <c r="M14" s="98">
        <v>395</v>
      </c>
      <c r="N14" s="174">
        <f t="shared" si="0"/>
        <v>3837.76</v>
      </c>
      <c r="O14" s="144">
        <f t="shared" si="1"/>
        <v>2</v>
      </c>
    </row>
    <row r="15" spans="1:27" ht="14.25" x14ac:dyDescent="0.2">
      <c r="A15" s="152">
        <v>2008</v>
      </c>
      <c r="B15" s="98">
        <v>42</v>
      </c>
      <c r="C15" s="98">
        <v>121</v>
      </c>
      <c r="D15" s="98">
        <v>20</v>
      </c>
      <c r="E15" s="98">
        <v>43</v>
      </c>
      <c r="F15" s="98">
        <v>439</v>
      </c>
      <c r="G15" s="98">
        <v>388</v>
      </c>
      <c r="H15" s="98">
        <v>710</v>
      </c>
      <c r="I15" s="98">
        <v>406</v>
      </c>
      <c r="J15" s="98">
        <v>359</v>
      </c>
      <c r="K15" s="98">
        <v>304</v>
      </c>
      <c r="L15" s="98">
        <v>659</v>
      </c>
      <c r="M15" s="98">
        <v>142</v>
      </c>
      <c r="N15" s="174">
        <f t="shared" si="0"/>
        <v>3633</v>
      </c>
      <c r="O15" s="144">
        <f t="shared" si="1"/>
        <v>3</v>
      </c>
    </row>
    <row r="16" spans="1:27" ht="14.25" x14ac:dyDescent="0.2">
      <c r="A16" s="152">
        <v>2009</v>
      </c>
      <c r="B16" s="98">
        <v>126</v>
      </c>
      <c r="C16" s="98">
        <v>34</v>
      </c>
      <c r="D16" s="98">
        <v>79</v>
      </c>
      <c r="E16" s="98">
        <v>61</v>
      </c>
      <c r="F16" s="98">
        <v>409</v>
      </c>
      <c r="G16" s="98">
        <v>392</v>
      </c>
      <c r="H16" s="98">
        <v>415</v>
      </c>
      <c r="I16" s="98">
        <v>385</v>
      </c>
      <c r="J16" s="98">
        <v>314</v>
      </c>
      <c r="K16" s="98">
        <v>410</v>
      </c>
      <c r="L16" s="98">
        <v>526</v>
      </c>
      <c r="M16" s="98">
        <v>52</v>
      </c>
      <c r="N16" s="174">
        <f t="shared" ref="N16:N22" si="2">IF(COUNT(B16:M16)=12,SUM(B16:M16),"")</f>
        <v>3203</v>
      </c>
      <c r="O16" s="144">
        <f t="shared" si="1"/>
        <v>9</v>
      </c>
    </row>
    <row r="17" spans="1:15" x14ac:dyDescent="0.2">
      <c r="A17" s="152">
        <v>2010</v>
      </c>
      <c r="B17" s="98">
        <v>48</v>
      </c>
      <c r="C17" s="98">
        <v>113</v>
      </c>
      <c r="D17" s="98">
        <v>76</v>
      </c>
      <c r="E17" s="98">
        <v>179</v>
      </c>
      <c r="F17" s="98">
        <v>421</v>
      </c>
      <c r="G17" s="98">
        <v>395</v>
      </c>
      <c r="H17" s="98">
        <v>530</v>
      </c>
      <c r="I17" s="98">
        <v>442</v>
      </c>
      <c r="J17" s="98">
        <v>151</v>
      </c>
      <c r="K17" s="98">
        <v>131</v>
      </c>
      <c r="L17" s="98">
        <v>304</v>
      </c>
      <c r="M17" s="98" t="s">
        <v>60</v>
      </c>
      <c r="N17" s="174"/>
    </row>
    <row r="18" spans="1:15" x14ac:dyDescent="0.2">
      <c r="A18" s="152">
        <v>2011</v>
      </c>
      <c r="B18" s="98">
        <v>110</v>
      </c>
      <c r="C18" s="98">
        <v>18</v>
      </c>
      <c r="D18" s="98">
        <v>18</v>
      </c>
      <c r="E18" s="98">
        <v>131</v>
      </c>
      <c r="F18" s="98">
        <v>150</v>
      </c>
      <c r="G18" s="98">
        <v>499</v>
      </c>
      <c r="H18" s="98">
        <v>357</v>
      </c>
      <c r="I18" s="98" t="s">
        <v>60</v>
      </c>
      <c r="J18" s="98" t="s">
        <v>60</v>
      </c>
      <c r="K18" s="98">
        <v>330</v>
      </c>
      <c r="L18" s="98">
        <v>455</v>
      </c>
      <c r="M18" s="98" t="s">
        <v>60</v>
      </c>
      <c r="N18" s="174"/>
    </row>
    <row r="19" spans="1:15" x14ac:dyDescent="0.2">
      <c r="A19" s="152">
        <v>2012</v>
      </c>
      <c r="B19" s="98" t="s">
        <v>60</v>
      </c>
      <c r="C19" s="98" t="s">
        <v>60</v>
      </c>
      <c r="D19" s="98" t="s">
        <v>60</v>
      </c>
      <c r="E19" s="98" t="s">
        <v>60</v>
      </c>
      <c r="F19" s="98" t="s">
        <v>60</v>
      </c>
      <c r="G19" s="98" t="s">
        <v>60</v>
      </c>
      <c r="H19" s="98">
        <v>330</v>
      </c>
      <c r="I19" s="98" t="s">
        <v>60</v>
      </c>
      <c r="J19" s="98" t="s">
        <v>60</v>
      </c>
      <c r="K19" s="98" t="s">
        <v>60</v>
      </c>
      <c r="L19" s="98" t="s">
        <v>60</v>
      </c>
      <c r="M19" s="98" t="s">
        <v>60</v>
      </c>
      <c r="N19" s="174"/>
    </row>
    <row r="20" spans="1:15" x14ac:dyDescent="0.2">
      <c r="A20" s="152">
        <v>2013</v>
      </c>
      <c r="B20" s="98" t="s">
        <v>60</v>
      </c>
      <c r="C20" s="98" t="s">
        <v>60</v>
      </c>
      <c r="D20" s="98" t="s">
        <v>60</v>
      </c>
      <c r="E20" s="98" t="s">
        <v>60</v>
      </c>
      <c r="F20" s="98" t="s">
        <v>60</v>
      </c>
      <c r="G20" s="98" t="s">
        <v>60</v>
      </c>
      <c r="H20" s="98">
        <v>326</v>
      </c>
      <c r="I20" s="98">
        <v>322</v>
      </c>
      <c r="J20" s="98">
        <v>313</v>
      </c>
      <c r="K20" s="98">
        <v>345</v>
      </c>
      <c r="L20" s="98">
        <v>287</v>
      </c>
      <c r="M20" s="98">
        <v>106</v>
      </c>
      <c r="N20" s="174"/>
    </row>
    <row r="21" spans="1:15" ht="14.25" x14ac:dyDescent="0.2">
      <c r="A21" s="152">
        <v>2014</v>
      </c>
      <c r="B21" s="98">
        <v>30</v>
      </c>
      <c r="C21" s="98">
        <v>27</v>
      </c>
      <c r="D21" s="98">
        <v>30</v>
      </c>
      <c r="E21" s="98">
        <v>142</v>
      </c>
      <c r="F21" s="98">
        <v>277</v>
      </c>
      <c r="G21" s="98">
        <v>213</v>
      </c>
      <c r="H21" s="98">
        <v>106</v>
      </c>
      <c r="I21" s="98">
        <v>320</v>
      </c>
      <c r="J21" s="98">
        <v>529</v>
      </c>
      <c r="K21" s="98">
        <v>314</v>
      </c>
      <c r="L21" s="98">
        <v>214</v>
      </c>
      <c r="M21" s="98">
        <v>161</v>
      </c>
      <c r="N21" s="174">
        <f t="shared" si="2"/>
        <v>2363</v>
      </c>
      <c r="O21" s="144">
        <f>RANK(N21,N$5:N$34,0)</f>
        <v>16</v>
      </c>
    </row>
    <row r="22" spans="1:15" ht="14.25" x14ac:dyDescent="0.2">
      <c r="A22" s="152">
        <v>2015</v>
      </c>
      <c r="B22" s="98">
        <v>58</v>
      </c>
      <c r="C22" s="98">
        <v>43</v>
      </c>
      <c r="D22" s="98">
        <v>67</v>
      </c>
      <c r="E22" s="98">
        <v>40</v>
      </c>
      <c r="F22" s="98">
        <v>112</v>
      </c>
      <c r="G22" s="98">
        <v>242</v>
      </c>
      <c r="H22" s="98">
        <v>202</v>
      </c>
      <c r="I22" s="98">
        <v>173</v>
      </c>
      <c r="J22" s="98">
        <v>273</v>
      </c>
      <c r="K22" s="98">
        <v>171</v>
      </c>
      <c r="L22" s="98">
        <v>282</v>
      </c>
      <c r="M22" s="98">
        <v>27</v>
      </c>
      <c r="N22" s="174">
        <f t="shared" si="2"/>
        <v>1690</v>
      </c>
      <c r="O22" s="144">
        <f>RANK(N22,N$5:N$34,0)</f>
        <v>18</v>
      </c>
    </row>
    <row r="23" spans="1:15" x14ac:dyDescent="0.2">
      <c r="A23" s="138">
        <v>2016</v>
      </c>
      <c r="B23" s="98">
        <v>33</v>
      </c>
      <c r="C23" s="98">
        <v>15</v>
      </c>
      <c r="D23" s="98">
        <v>0</v>
      </c>
      <c r="E23" s="98">
        <v>69</v>
      </c>
      <c r="F23" s="98">
        <v>407</v>
      </c>
      <c r="G23" s="98">
        <v>322</v>
      </c>
      <c r="H23" s="98">
        <v>203</v>
      </c>
      <c r="I23" s="98">
        <v>327</v>
      </c>
      <c r="J23" s="98"/>
      <c r="K23" s="98">
        <v>433</v>
      </c>
      <c r="L23" s="98">
        <v>661</v>
      </c>
      <c r="M23" s="98">
        <v>177</v>
      </c>
      <c r="N23" s="174"/>
    </row>
    <row r="24" spans="1:15" x14ac:dyDescent="0.2">
      <c r="A24" s="138">
        <v>2017</v>
      </c>
      <c r="B24" s="98">
        <v>47</v>
      </c>
      <c r="C24" s="98">
        <v>40</v>
      </c>
      <c r="D24" s="98">
        <v>70</v>
      </c>
      <c r="E24" s="98">
        <v>166</v>
      </c>
      <c r="F24" s="98">
        <v>414</v>
      </c>
      <c r="G24" s="98">
        <v>195</v>
      </c>
      <c r="H24" s="98">
        <v>207</v>
      </c>
      <c r="I24" s="98">
        <v>409</v>
      </c>
      <c r="J24" s="98">
        <v>381</v>
      </c>
      <c r="K24" s="98">
        <v>374</v>
      </c>
      <c r="L24" s="98">
        <v>161</v>
      </c>
      <c r="M24" s="98"/>
      <c r="N24" s="174"/>
    </row>
    <row r="25" spans="1:15" ht="14.25" x14ac:dyDescent="0.2">
      <c r="A25" s="138">
        <v>2018</v>
      </c>
      <c r="B25" s="98">
        <v>160</v>
      </c>
      <c r="C25" s="98">
        <v>30</v>
      </c>
      <c r="D25" s="98">
        <v>78</v>
      </c>
      <c r="E25" s="98">
        <v>130</v>
      </c>
      <c r="F25" s="98">
        <v>398</v>
      </c>
      <c r="G25" s="98">
        <v>335</v>
      </c>
      <c r="H25" s="98">
        <v>185</v>
      </c>
      <c r="I25" s="98">
        <v>371</v>
      </c>
      <c r="J25" s="98">
        <v>423</v>
      </c>
      <c r="K25" s="98">
        <v>359</v>
      </c>
      <c r="L25" s="98">
        <v>220</v>
      </c>
      <c r="M25" s="98">
        <v>30</v>
      </c>
      <c r="N25" s="174">
        <f t="shared" ref="N25" si="3">IF(COUNT(B25:M25)=12,SUM(B25:M25),"")</f>
        <v>2719</v>
      </c>
      <c r="O25" s="144">
        <f>RANK(N25,N$5:N$34,0)</f>
        <v>14</v>
      </c>
    </row>
    <row r="26" spans="1:15" ht="14.25" x14ac:dyDescent="0.2">
      <c r="A26" s="138">
        <v>2019</v>
      </c>
      <c r="B26" s="3">
        <v>66</v>
      </c>
      <c r="C26" s="3">
        <v>38</v>
      </c>
      <c r="D26" s="3">
        <v>43</v>
      </c>
      <c r="E26" s="3">
        <v>55</v>
      </c>
      <c r="F26" s="3">
        <v>402</v>
      </c>
      <c r="G26" s="3">
        <v>188</v>
      </c>
      <c r="H26" s="3">
        <v>183</v>
      </c>
      <c r="I26" s="3">
        <v>220</v>
      </c>
      <c r="J26" s="3">
        <v>143</v>
      </c>
      <c r="K26" s="3">
        <v>430</v>
      </c>
      <c r="L26" s="3">
        <v>220</v>
      </c>
      <c r="M26" s="3">
        <v>97</v>
      </c>
      <c r="N26" s="174">
        <f t="shared" ref="N26" si="4">IF(COUNT(B26:M26)=12,SUM(B26:M26),"")</f>
        <v>2085</v>
      </c>
      <c r="O26" s="144">
        <f>RANK(N26,N$5:N$34,0)</f>
        <v>17</v>
      </c>
    </row>
    <row r="27" spans="1:15" ht="14.25" x14ac:dyDescent="0.2">
      <c r="A27" s="138">
        <v>2020</v>
      </c>
      <c r="B27" s="3">
        <v>77</v>
      </c>
      <c r="C27" s="3">
        <v>61</v>
      </c>
      <c r="D27" s="3">
        <v>41</v>
      </c>
      <c r="E27" s="3">
        <v>178</v>
      </c>
      <c r="F27" s="3">
        <v>362</v>
      </c>
      <c r="G27" s="3">
        <v>501</v>
      </c>
      <c r="H27" s="3">
        <v>252</v>
      </c>
      <c r="I27" s="3">
        <v>271</v>
      </c>
      <c r="J27" s="3">
        <v>351</v>
      </c>
      <c r="K27" s="3">
        <v>287</v>
      </c>
      <c r="L27" s="3">
        <v>508</v>
      </c>
      <c r="M27" s="3">
        <v>225</v>
      </c>
      <c r="N27" s="174">
        <f t="shared" ref="N27" si="5">IF(COUNT(B27:M27)=12,SUM(B27:M27),"")</f>
        <v>3114</v>
      </c>
      <c r="O27" s="144">
        <f>RANK(N27,N$5:N$34,0)</f>
        <v>10</v>
      </c>
    </row>
    <row r="28" spans="1:15" ht="14.25" x14ac:dyDescent="0.2">
      <c r="A28" s="138">
        <v>2021</v>
      </c>
      <c r="B28" s="3">
        <v>62</v>
      </c>
      <c r="C28" s="3">
        <v>86</v>
      </c>
      <c r="D28" s="3">
        <v>88</v>
      </c>
      <c r="E28" s="3">
        <v>172</v>
      </c>
      <c r="F28" s="3">
        <v>381</v>
      </c>
      <c r="G28" s="3">
        <v>267</v>
      </c>
      <c r="H28" s="3">
        <v>275</v>
      </c>
      <c r="I28" s="3">
        <v>449</v>
      </c>
      <c r="J28" s="3">
        <v>547</v>
      </c>
      <c r="K28" s="3">
        <v>464</v>
      </c>
      <c r="L28" s="3">
        <v>304</v>
      </c>
      <c r="M28" s="3">
        <v>109</v>
      </c>
      <c r="N28" s="174">
        <f t="shared" ref="N28" si="6">IF(COUNT(B28:M28)=12,SUM(B28:M28),"")</f>
        <v>3204</v>
      </c>
      <c r="O28" s="144">
        <f>RANK(N28,N$5:N$34,0)</f>
        <v>8</v>
      </c>
    </row>
    <row r="29" spans="1:15" ht="14.25" x14ac:dyDescent="0.2">
      <c r="A29" s="138">
        <v>2022</v>
      </c>
      <c r="B29" s="3">
        <v>33</v>
      </c>
      <c r="C29" s="3">
        <v>51</v>
      </c>
      <c r="D29" s="3">
        <v>128</v>
      </c>
      <c r="E29" s="3">
        <v>118</v>
      </c>
      <c r="F29" s="3">
        <v>368</v>
      </c>
      <c r="G29" s="3">
        <v>483</v>
      </c>
      <c r="H29" s="3">
        <v>563</v>
      </c>
      <c r="I29" s="3">
        <v>325</v>
      </c>
      <c r="J29" s="3">
        <v>545</v>
      </c>
      <c r="K29" s="3">
        <v>540</v>
      </c>
      <c r="L29" s="3">
        <v>356</v>
      </c>
      <c r="M29" s="3">
        <v>52</v>
      </c>
      <c r="N29" s="174">
        <f t="shared" ref="N29" si="7">IF(COUNT(B29:M29)=12,SUM(B29:M29),"")</f>
        <v>3562</v>
      </c>
      <c r="O29" s="144">
        <f>RANK(N29,N$5:N$34,0)</f>
        <v>5</v>
      </c>
    </row>
    <row r="30" spans="1:15" ht="14.25" x14ac:dyDescent="0.2">
      <c r="A30" s="138">
        <v>2023</v>
      </c>
      <c r="B30" s="3"/>
      <c r="C30" s="3"/>
      <c r="D30" s="3"/>
      <c r="E30" s="3"/>
      <c r="F30" s="3"/>
      <c r="G30" s="3"/>
      <c r="H30" s="3"/>
      <c r="I30" s="3"/>
      <c r="J30" s="3"/>
      <c r="K30" s="3"/>
      <c r="L30" s="3"/>
      <c r="M30" s="3"/>
      <c r="N30" s="174"/>
      <c r="O30" s="144"/>
    </row>
    <row r="31" spans="1:15" ht="14.25" x14ac:dyDescent="0.2">
      <c r="A31" s="138">
        <v>2024</v>
      </c>
      <c r="B31" s="3"/>
      <c r="C31" s="3"/>
      <c r="D31" s="3"/>
      <c r="E31" s="3"/>
      <c r="F31" s="3"/>
      <c r="G31" s="3"/>
      <c r="H31" s="3"/>
      <c r="I31" s="3"/>
      <c r="J31" s="3"/>
      <c r="K31" s="3"/>
      <c r="L31" s="3"/>
      <c r="M31" s="3"/>
      <c r="N31" s="174"/>
      <c r="O31" s="144"/>
    </row>
    <row r="32" spans="1:15" ht="14.25" x14ac:dyDescent="0.2">
      <c r="A32" s="138">
        <v>2025</v>
      </c>
      <c r="B32" s="3"/>
      <c r="C32" s="3"/>
      <c r="D32" s="3"/>
      <c r="E32" s="3"/>
      <c r="F32" s="3"/>
      <c r="G32" s="3"/>
      <c r="H32" s="3"/>
      <c r="I32" s="3"/>
      <c r="J32" s="3"/>
      <c r="K32" s="3"/>
      <c r="L32" s="3"/>
      <c r="M32" s="3"/>
      <c r="N32" s="174"/>
      <c r="O32" s="144"/>
    </row>
    <row r="33" spans="1:15" ht="14.25" x14ac:dyDescent="0.2">
      <c r="A33" s="138">
        <v>2026</v>
      </c>
      <c r="B33" s="3"/>
      <c r="C33" s="3"/>
      <c r="D33" s="3"/>
      <c r="E33" s="3"/>
      <c r="F33" s="3"/>
      <c r="G33" s="3"/>
      <c r="H33" s="3"/>
      <c r="I33" s="3"/>
      <c r="J33" s="3"/>
      <c r="K33" s="3"/>
      <c r="L33" s="3"/>
      <c r="M33" s="3"/>
      <c r="N33" s="174"/>
      <c r="O33" s="144"/>
    </row>
    <row r="34" spans="1:15" ht="13.5" thickBot="1" x14ac:dyDescent="0.25">
      <c r="A34" s="153"/>
      <c r="B34" s="98"/>
      <c r="C34" s="98"/>
      <c r="D34" s="98"/>
      <c r="E34" s="98"/>
      <c r="F34" s="98"/>
      <c r="G34" s="98"/>
      <c r="H34" s="98"/>
      <c r="I34" s="98"/>
      <c r="J34" s="98"/>
      <c r="K34" s="98"/>
      <c r="L34" s="98"/>
      <c r="M34" s="98"/>
      <c r="N34" s="175"/>
    </row>
    <row r="35" spans="1:15" x14ac:dyDescent="0.2">
      <c r="A35" s="147" t="s">
        <v>603</v>
      </c>
      <c r="B35" s="105">
        <f>AVERAGE(B5:B34)</f>
        <v>64.329090909090922</v>
      </c>
      <c r="C35" s="105">
        <f>AVERAGE(C5:C34)</f>
        <v>52.824545454545451</v>
      </c>
      <c r="D35" s="105">
        <f t="shared" ref="D35:N35" si="8">AVERAGE(D5:D34)</f>
        <v>58.599090909090904</v>
      </c>
      <c r="E35" s="105">
        <f t="shared" si="8"/>
        <v>140.00545454545454</v>
      </c>
      <c r="F35" s="105">
        <f t="shared" si="8"/>
        <v>346.28521739130434</v>
      </c>
      <c r="G35" s="105">
        <f t="shared" si="8"/>
        <v>349.68086956521739</v>
      </c>
      <c r="H35" s="105">
        <f t="shared" si="8"/>
        <v>338.94639999999998</v>
      </c>
      <c r="I35" s="105">
        <f t="shared" si="8"/>
        <v>348.38956521739129</v>
      </c>
      <c r="J35" s="105">
        <f t="shared" si="8"/>
        <v>393.68363636363642</v>
      </c>
      <c r="K35" s="105">
        <f t="shared" si="8"/>
        <v>389.67750000000007</v>
      </c>
      <c r="L35" s="105">
        <f t="shared" si="8"/>
        <v>382.98499999999996</v>
      </c>
      <c r="M35" s="105">
        <f t="shared" si="8"/>
        <v>190.77714285714288</v>
      </c>
      <c r="N35" s="105">
        <f t="shared" si="8"/>
        <v>3072.5588888888892</v>
      </c>
    </row>
    <row r="36" spans="1:15" x14ac:dyDescent="0.2">
      <c r="A36" s="148" t="s">
        <v>604</v>
      </c>
      <c r="B36" s="3">
        <f>STDEV(B5:B34)</f>
        <v>35.896837227584861</v>
      </c>
      <c r="C36" s="3">
        <f>STDEV(C5:C34)</f>
        <v>48.089876939635268</v>
      </c>
      <c r="D36" s="3">
        <f t="shared" ref="D36:N36" si="9">STDEV(D5:D34)</f>
        <v>34.388251303397617</v>
      </c>
      <c r="E36" s="3">
        <f t="shared" si="9"/>
        <v>65.175973423404386</v>
      </c>
      <c r="F36" s="3">
        <f t="shared" si="9"/>
        <v>88.364326042787567</v>
      </c>
      <c r="G36" s="3">
        <f t="shared" si="9"/>
        <v>120.11066994889805</v>
      </c>
      <c r="H36" s="3">
        <f t="shared" si="9"/>
        <v>142.65276685247531</v>
      </c>
      <c r="I36" s="3">
        <f t="shared" si="9"/>
        <v>91.514778909710941</v>
      </c>
      <c r="J36" s="3">
        <f t="shared" si="9"/>
        <v>127.45092913952443</v>
      </c>
      <c r="K36" s="3">
        <f t="shared" si="9"/>
        <v>106.90657413591661</v>
      </c>
      <c r="L36" s="3">
        <f t="shared" si="9"/>
        <v>140.34168258064048</v>
      </c>
      <c r="M36" s="3">
        <f t="shared" si="9"/>
        <v>166.62606618242111</v>
      </c>
      <c r="N36" s="114">
        <f t="shared" si="9"/>
        <v>623.03279688848977</v>
      </c>
    </row>
    <row r="37" spans="1:15" x14ac:dyDescent="0.2">
      <c r="A37" s="148" t="s">
        <v>605</v>
      </c>
      <c r="B37" s="3">
        <f>B36/B35*100</f>
        <v>55.801872403752498</v>
      </c>
      <c r="C37" s="3">
        <f>C36/C35*100</f>
        <v>91.036991470216662</v>
      </c>
      <c r="D37" s="3">
        <f t="shared" ref="D37:N37" si="10">D36/D35*100</f>
        <v>58.683933095048602</v>
      </c>
      <c r="E37" s="3">
        <f t="shared" si="10"/>
        <v>46.552452999068109</v>
      </c>
      <c r="F37" s="3">
        <f t="shared" si="10"/>
        <v>25.517787536086288</v>
      </c>
      <c r="G37" s="3">
        <f t="shared" si="10"/>
        <v>34.348653415967547</v>
      </c>
      <c r="H37" s="3">
        <f t="shared" si="10"/>
        <v>42.087116680535722</v>
      </c>
      <c r="I37" s="3">
        <f t="shared" si="10"/>
        <v>26.267944865859207</v>
      </c>
      <c r="J37" s="3">
        <f t="shared" si="10"/>
        <v>32.373946328264701</v>
      </c>
      <c r="K37" s="3">
        <f t="shared" si="10"/>
        <v>27.434628413474371</v>
      </c>
      <c r="L37" s="3">
        <f t="shared" si="10"/>
        <v>36.644172116568662</v>
      </c>
      <c r="M37" s="3">
        <f t="shared" si="10"/>
        <v>87.340686461162448</v>
      </c>
      <c r="N37" s="114">
        <f t="shared" si="10"/>
        <v>20.277326470178519</v>
      </c>
    </row>
    <row r="38" spans="1:15" x14ac:dyDescent="0.2">
      <c r="A38" s="148" t="s">
        <v>606</v>
      </c>
      <c r="B38" s="3">
        <f>MIN(B5:B34)</f>
        <v>27.939999999999998</v>
      </c>
      <c r="C38" s="3">
        <f>MIN(C5:C34)</f>
        <v>0</v>
      </c>
      <c r="D38" s="3">
        <f t="shared" ref="D38:N38" si="11">MIN(D5:D34)</f>
        <v>0</v>
      </c>
      <c r="E38" s="3">
        <f t="shared" si="11"/>
        <v>40</v>
      </c>
      <c r="F38" s="3">
        <f t="shared" si="11"/>
        <v>112</v>
      </c>
      <c r="G38" s="3">
        <f t="shared" si="11"/>
        <v>188</v>
      </c>
      <c r="H38" s="3">
        <f t="shared" si="11"/>
        <v>106</v>
      </c>
      <c r="I38" s="3">
        <f t="shared" si="11"/>
        <v>129.54000000000002</v>
      </c>
      <c r="J38" s="3">
        <f t="shared" si="11"/>
        <v>143</v>
      </c>
      <c r="K38" s="3">
        <f t="shared" si="11"/>
        <v>131</v>
      </c>
      <c r="L38" s="3">
        <f t="shared" si="11"/>
        <v>161</v>
      </c>
      <c r="M38" s="3">
        <f t="shared" si="11"/>
        <v>27</v>
      </c>
      <c r="N38" s="114">
        <f t="shared" si="11"/>
        <v>1690</v>
      </c>
    </row>
    <row r="39" spans="1:15" x14ac:dyDescent="0.2">
      <c r="A39" s="148" t="s">
        <v>607</v>
      </c>
      <c r="B39" s="15">
        <f>MAX(B5:B34)</f>
        <v>160</v>
      </c>
      <c r="C39" s="15">
        <f>MAX(C5:C34)</f>
        <v>220.97999999999996</v>
      </c>
      <c r="D39" s="15">
        <f t="shared" ref="D39:N39" si="12">MAX(D5:D34)</f>
        <v>144.77999999999997</v>
      </c>
      <c r="E39" s="15">
        <f t="shared" si="12"/>
        <v>271.78000000000003</v>
      </c>
      <c r="F39" s="15">
        <f t="shared" si="12"/>
        <v>468</v>
      </c>
      <c r="G39" s="15">
        <f t="shared" si="12"/>
        <v>556.26</v>
      </c>
      <c r="H39" s="15">
        <f t="shared" si="12"/>
        <v>710</v>
      </c>
      <c r="I39" s="15">
        <f t="shared" si="12"/>
        <v>484</v>
      </c>
      <c r="J39" s="15">
        <f t="shared" si="12"/>
        <v>627.38</v>
      </c>
      <c r="K39" s="15">
        <f t="shared" si="12"/>
        <v>607.06000000000017</v>
      </c>
      <c r="L39" s="15">
        <f t="shared" si="12"/>
        <v>661</v>
      </c>
      <c r="M39" s="15">
        <f t="shared" si="12"/>
        <v>594.36</v>
      </c>
      <c r="N39" s="164">
        <f t="shared" si="12"/>
        <v>4114.8</v>
      </c>
    </row>
    <row r="40" spans="1:15" x14ac:dyDescent="0.2">
      <c r="A40" s="148" t="s">
        <v>608</v>
      </c>
      <c r="B40" s="15">
        <f>QUARTILE(B5:B34,1)</f>
        <v>40.98</v>
      </c>
      <c r="C40" s="15">
        <f>QUARTILE(C5:C34,1)</f>
        <v>28.454999999999995</v>
      </c>
      <c r="D40" s="15">
        <f t="shared" ref="D40:N40" si="13">QUARTILE(D5:D34,1)</f>
        <v>35.559999999999995</v>
      </c>
      <c r="E40" s="15">
        <f t="shared" si="13"/>
        <v>81.25</v>
      </c>
      <c r="F40" s="15">
        <f t="shared" si="13"/>
        <v>314.96000000000009</v>
      </c>
      <c r="G40" s="15">
        <f t="shared" si="13"/>
        <v>240.38000000000002</v>
      </c>
      <c r="H40" s="15">
        <f t="shared" si="13"/>
        <v>252</v>
      </c>
      <c r="I40" s="15">
        <f t="shared" si="13"/>
        <v>321</v>
      </c>
      <c r="J40" s="15">
        <f t="shared" si="13"/>
        <v>316.86500000000001</v>
      </c>
      <c r="K40" s="15">
        <f t="shared" si="13"/>
        <v>326.875</v>
      </c>
      <c r="L40" s="15">
        <f t="shared" si="13"/>
        <v>272.46000000000004</v>
      </c>
      <c r="M40" s="15">
        <f t="shared" si="13"/>
        <v>86.360000000000028</v>
      </c>
      <c r="N40" s="164">
        <f t="shared" si="13"/>
        <v>2730.7650000000003</v>
      </c>
    </row>
    <row r="41" spans="1:15" x14ac:dyDescent="0.2">
      <c r="A41" s="148" t="s">
        <v>609</v>
      </c>
      <c r="B41" s="15">
        <f>QUARTILE(B5:B34,2)</f>
        <v>48.129999999999995</v>
      </c>
      <c r="C41" s="15">
        <f>QUARTILE(C5:C34,2)</f>
        <v>36.78</v>
      </c>
      <c r="D41" s="15">
        <f t="shared" ref="D41:N41" si="14">QUARTILE(D5:D34,2)</f>
        <v>55.879999999999988</v>
      </c>
      <c r="E41" s="15">
        <f t="shared" si="14"/>
        <v>156.66</v>
      </c>
      <c r="F41" s="15">
        <f t="shared" si="14"/>
        <v>368</v>
      </c>
      <c r="G41" s="15">
        <f t="shared" si="14"/>
        <v>335</v>
      </c>
      <c r="H41" s="15">
        <f t="shared" si="14"/>
        <v>326</v>
      </c>
      <c r="I41" s="15">
        <f t="shared" si="14"/>
        <v>371</v>
      </c>
      <c r="J41" s="15">
        <f t="shared" si="14"/>
        <v>370</v>
      </c>
      <c r="K41" s="15">
        <f t="shared" si="14"/>
        <v>408.20000000000005</v>
      </c>
      <c r="L41" s="15">
        <f t="shared" si="14"/>
        <v>407.67000000000007</v>
      </c>
      <c r="M41" s="15">
        <f t="shared" si="14"/>
        <v>109</v>
      </c>
      <c r="N41" s="164">
        <f t="shared" si="14"/>
        <v>3158.5</v>
      </c>
    </row>
    <row r="42" spans="1:15" x14ac:dyDescent="0.2">
      <c r="A42" s="148" t="s">
        <v>610</v>
      </c>
      <c r="B42" s="15">
        <f>QUARTILE(B5:B34,3)</f>
        <v>76.165000000000006</v>
      </c>
      <c r="C42" s="15">
        <f>QUARTILE(C5:C34,3)</f>
        <v>58.5</v>
      </c>
      <c r="D42" s="15">
        <f t="shared" ref="D42:N42" si="15">QUARTILE(D5:D34,3)</f>
        <v>77.5</v>
      </c>
      <c r="E42" s="15">
        <f t="shared" si="15"/>
        <v>172.72000000000003</v>
      </c>
      <c r="F42" s="15">
        <f t="shared" si="15"/>
        <v>405.43</v>
      </c>
      <c r="G42" s="15">
        <f t="shared" si="15"/>
        <v>471.17000000000013</v>
      </c>
      <c r="H42" s="15">
        <f t="shared" si="15"/>
        <v>358.14000000000004</v>
      </c>
      <c r="I42" s="15">
        <f t="shared" si="15"/>
        <v>411.51</v>
      </c>
      <c r="J42" s="15">
        <f t="shared" si="15"/>
        <v>517.52500000000009</v>
      </c>
      <c r="K42" s="15">
        <f t="shared" si="15"/>
        <v>464.84000000000003</v>
      </c>
      <c r="L42" s="15">
        <f t="shared" si="15"/>
        <v>467.99500000000006</v>
      </c>
      <c r="M42" s="15">
        <f t="shared" si="15"/>
        <v>225</v>
      </c>
      <c r="N42" s="164">
        <f t="shared" si="15"/>
        <v>3558.5950000000003</v>
      </c>
    </row>
    <row r="43" spans="1:15" x14ac:dyDescent="0.2">
      <c r="A43" s="148" t="s">
        <v>611</v>
      </c>
      <c r="B43" s="10">
        <f>RANK(B29,B5:B34,0)</f>
        <v>18</v>
      </c>
      <c r="C43" s="10">
        <f t="shared" ref="C43:N43" si="16">RANK(C29,C5:C34,0)</f>
        <v>7</v>
      </c>
      <c r="D43" s="10">
        <f t="shared" si="16"/>
        <v>2</v>
      </c>
      <c r="E43" s="10">
        <f t="shared" si="16"/>
        <v>16</v>
      </c>
      <c r="F43" s="10">
        <f t="shared" si="16"/>
        <v>12</v>
      </c>
      <c r="G43" s="10">
        <f t="shared" si="16"/>
        <v>5</v>
      </c>
      <c r="H43" s="10">
        <f t="shared" si="16"/>
        <v>2</v>
      </c>
      <c r="I43" s="10">
        <f t="shared" si="16"/>
        <v>16</v>
      </c>
      <c r="J43" s="10">
        <f t="shared" si="16"/>
        <v>3</v>
      </c>
      <c r="K43" s="10">
        <f t="shared" si="16"/>
        <v>2</v>
      </c>
      <c r="L43" s="10">
        <f t="shared" si="16"/>
        <v>14</v>
      </c>
      <c r="M43" s="10">
        <f t="shared" si="16"/>
        <v>17</v>
      </c>
      <c r="N43" s="142">
        <f t="shared" si="16"/>
        <v>5</v>
      </c>
    </row>
    <row r="44" spans="1:15" x14ac:dyDescent="0.2">
      <c r="A44" s="148" t="s">
        <v>612</v>
      </c>
      <c r="B44" s="10">
        <f>COUNT(B5:B34)</f>
        <v>22</v>
      </c>
      <c r="C44" s="10">
        <f>COUNT(C5:C34)</f>
        <v>22</v>
      </c>
      <c r="D44" s="10">
        <f t="shared" ref="D44:N44" si="17">COUNT(D5:D34)</f>
        <v>22</v>
      </c>
      <c r="E44" s="10">
        <f t="shared" si="17"/>
        <v>22</v>
      </c>
      <c r="F44" s="10">
        <f t="shared" si="17"/>
        <v>23</v>
      </c>
      <c r="G44" s="10">
        <f t="shared" si="17"/>
        <v>23</v>
      </c>
      <c r="H44" s="10">
        <f t="shared" si="17"/>
        <v>25</v>
      </c>
      <c r="I44" s="10">
        <f t="shared" si="17"/>
        <v>23</v>
      </c>
      <c r="J44" s="10">
        <f t="shared" si="17"/>
        <v>22</v>
      </c>
      <c r="K44" s="10">
        <f t="shared" si="17"/>
        <v>24</v>
      </c>
      <c r="L44" s="10">
        <f t="shared" si="17"/>
        <v>24</v>
      </c>
      <c r="M44" s="10">
        <f t="shared" si="17"/>
        <v>21</v>
      </c>
      <c r="N44" s="142">
        <f t="shared" si="17"/>
        <v>18</v>
      </c>
    </row>
    <row r="45" spans="1:15" x14ac:dyDescent="0.2">
      <c r="A45" s="148" t="s">
        <v>614</v>
      </c>
      <c r="B45" s="15">
        <f>B29</f>
        <v>33</v>
      </c>
      <c r="C45" s="15">
        <f>B45+C29</f>
        <v>84</v>
      </c>
      <c r="D45" s="15">
        <f t="shared" ref="D45:M45" si="18">C45+D29</f>
        <v>212</v>
      </c>
      <c r="E45" s="15">
        <f t="shared" si="18"/>
        <v>330</v>
      </c>
      <c r="F45" s="15">
        <f t="shared" si="18"/>
        <v>698</v>
      </c>
      <c r="G45" s="15">
        <f t="shared" si="18"/>
        <v>1181</v>
      </c>
      <c r="H45" s="15">
        <f t="shared" si="18"/>
        <v>1744</v>
      </c>
      <c r="I45" s="15">
        <f t="shared" si="18"/>
        <v>2069</v>
      </c>
      <c r="J45" s="15">
        <f t="shared" si="18"/>
        <v>2614</v>
      </c>
      <c r="K45" s="15">
        <f t="shared" si="18"/>
        <v>3154</v>
      </c>
      <c r="L45" s="15">
        <f t="shared" si="18"/>
        <v>3510</v>
      </c>
      <c r="M45" s="15">
        <f t="shared" si="18"/>
        <v>3562</v>
      </c>
      <c r="N45" s="10"/>
    </row>
    <row r="46" spans="1:15" x14ac:dyDescent="0.2">
      <c r="A46" s="148" t="s">
        <v>613</v>
      </c>
      <c r="B46" s="10">
        <f>B35</f>
        <v>64.329090909090922</v>
      </c>
      <c r="C46" s="10">
        <f>B46+C35</f>
        <v>117.15363636363637</v>
      </c>
      <c r="D46" s="10">
        <f t="shared" ref="D46:M46" si="19">C46+D35</f>
        <v>175.75272727272727</v>
      </c>
      <c r="E46" s="10">
        <f t="shared" si="19"/>
        <v>315.75818181818181</v>
      </c>
      <c r="F46" s="10">
        <f t="shared" si="19"/>
        <v>662.0433992094861</v>
      </c>
      <c r="G46" s="10">
        <f t="shared" si="19"/>
        <v>1011.7242687747034</v>
      </c>
      <c r="H46" s="10">
        <f t="shared" si="19"/>
        <v>1350.6706687747035</v>
      </c>
      <c r="I46" s="10">
        <f t="shared" si="19"/>
        <v>1699.0602339920947</v>
      </c>
      <c r="J46" s="10">
        <f t="shared" si="19"/>
        <v>2092.7438703557309</v>
      </c>
      <c r="K46" s="10">
        <f t="shared" si="19"/>
        <v>2482.4213703557311</v>
      </c>
      <c r="L46" s="10">
        <f t="shared" si="19"/>
        <v>2865.4063703557313</v>
      </c>
      <c r="M46" s="10">
        <f t="shared" si="19"/>
        <v>3056.183513212874</v>
      </c>
      <c r="N46" s="10"/>
    </row>
    <row r="47" spans="1:15" x14ac:dyDescent="0.2">
      <c r="B47" s="8"/>
      <c r="C47" s="8"/>
      <c r="D47" s="8"/>
      <c r="E47" s="8"/>
      <c r="F47" s="8"/>
      <c r="G47" s="8"/>
      <c r="H47" s="8"/>
      <c r="I47" s="8"/>
      <c r="J47" s="8"/>
      <c r="K47" s="8"/>
      <c r="L47" s="8"/>
      <c r="M47" s="8"/>
    </row>
    <row r="48" spans="1:15" x14ac:dyDescent="0.2">
      <c r="B48" s="8"/>
      <c r="C48" s="8"/>
      <c r="D48" s="8"/>
      <c r="E48" s="8"/>
      <c r="F48" s="8"/>
      <c r="G48" s="8"/>
      <c r="H48" s="8"/>
      <c r="I48" s="8"/>
      <c r="J48" s="8"/>
      <c r="K48" s="8"/>
      <c r="L48" s="8"/>
      <c r="M48" s="8"/>
    </row>
    <row r="49" spans="2:13" x14ac:dyDescent="0.2">
      <c r="B49" s="8"/>
      <c r="C49" s="8"/>
      <c r="D49" s="8"/>
      <c r="E49" s="8"/>
      <c r="F49" s="8"/>
      <c r="G49" s="8"/>
      <c r="H49" s="8"/>
      <c r="I49" s="8"/>
      <c r="J49" s="8"/>
      <c r="K49" s="8"/>
      <c r="L49" s="8"/>
      <c r="M49" s="8"/>
    </row>
    <row r="50" spans="2:13" x14ac:dyDescent="0.2">
      <c r="B50" s="8"/>
      <c r="C50" s="8"/>
      <c r="D50" s="8"/>
      <c r="E50" s="8"/>
      <c r="F50" s="8"/>
      <c r="G50" s="8"/>
      <c r="H50" s="8"/>
      <c r="I50" s="8"/>
      <c r="J50" s="8"/>
      <c r="K50" s="8"/>
      <c r="L50" s="8"/>
      <c r="M50" s="8"/>
    </row>
    <row r="51" spans="2:13" x14ac:dyDescent="0.2">
      <c r="B51" s="8"/>
      <c r="C51" s="8"/>
      <c r="D51" s="8"/>
      <c r="E51" s="8"/>
      <c r="F51" s="8"/>
      <c r="G51" s="8"/>
      <c r="H51" s="8"/>
      <c r="I51" s="8"/>
      <c r="J51" s="8"/>
      <c r="K51" s="8"/>
      <c r="L51" s="8"/>
      <c r="M51" s="8"/>
    </row>
  </sheetData>
  <customSheetViews>
    <customSheetView guid="{5162BB63-DB3B-11D3-AA0A-00104B61DA78}" showRuler="0" topLeftCell="A98">
      <selection activeCell="J123" sqref="J123"/>
      <pageMargins left="0.75" right="0.75" top="1" bottom="1" header="0.5" footer="0.5"/>
      <headerFooter alignWithMargins="0"/>
    </customSheetView>
  </customSheetViews>
  <mergeCells count="2">
    <mergeCell ref="A1:N1"/>
    <mergeCell ref="G2:H2"/>
  </mergeCells>
  <phoneticPr fontId="0" type="noConversion"/>
  <conditionalFormatting sqref="B5:B34">
    <cfRule type="top10" dxfId="51" priority="107" bottom="1" rank="1"/>
    <cfRule type="top10" dxfId="50" priority="108" rank="1"/>
  </conditionalFormatting>
  <conditionalFormatting sqref="C5:C34">
    <cfRule type="top10" dxfId="49" priority="25" bottom="1" rank="1"/>
    <cfRule type="top10" dxfId="48" priority="26" rank="1"/>
  </conditionalFormatting>
  <conditionalFormatting sqref="D5:D34">
    <cfRule type="top10" dxfId="47" priority="23" bottom="1" rank="1"/>
    <cfRule type="top10" dxfId="46" priority="24" rank="1"/>
  </conditionalFormatting>
  <conditionalFormatting sqref="E5:E34">
    <cfRule type="top10" dxfId="45" priority="21" bottom="1" rank="1"/>
    <cfRule type="top10" dxfId="44" priority="22" rank="1"/>
  </conditionalFormatting>
  <conditionalFormatting sqref="F5:F34">
    <cfRule type="top10" dxfId="43" priority="19" bottom="1" rank="1"/>
    <cfRule type="top10" dxfId="42" priority="20" rank="1"/>
  </conditionalFormatting>
  <conditionalFormatting sqref="G5:G34">
    <cfRule type="top10" dxfId="41" priority="17" bottom="1" rank="1"/>
    <cfRule type="top10" dxfId="40" priority="18" rank="1"/>
  </conditionalFormatting>
  <conditionalFormatting sqref="H5:H34">
    <cfRule type="top10" dxfId="39" priority="15" bottom="1" rank="1"/>
    <cfRule type="top10" dxfId="38" priority="16" rank="1"/>
  </conditionalFormatting>
  <conditionalFormatting sqref="I5:I34">
    <cfRule type="top10" dxfId="37" priority="13" bottom="1" rank="1"/>
    <cfRule type="top10" dxfId="36" priority="14" rank="1"/>
  </conditionalFormatting>
  <conditionalFormatting sqref="J5:J34">
    <cfRule type="top10" dxfId="35" priority="11" bottom="1" rank="1"/>
    <cfRule type="top10" dxfId="34" priority="12" rank="1"/>
  </conditionalFormatting>
  <conditionalFormatting sqref="K5:K34">
    <cfRule type="top10" dxfId="33" priority="9" bottom="1" rank="1"/>
    <cfRule type="top10" dxfId="32" priority="10" rank="1"/>
  </conditionalFormatting>
  <conditionalFormatting sqref="L5:L34">
    <cfRule type="top10" dxfId="31" priority="7" bottom="1" rank="1"/>
    <cfRule type="top10" dxfId="30" priority="8" rank="1"/>
  </conditionalFormatting>
  <conditionalFormatting sqref="M5:M34">
    <cfRule type="top10" dxfId="29" priority="5" bottom="1" rank="1"/>
    <cfRule type="top10" dxfId="28" priority="6" rank="1"/>
  </conditionalFormatting>
  <conditionalFormatting sqref="N5:N34">
    <cfRule type="top10" dxfId="27" priority="3" bottom="1" rank="1"/>
    <cfRule type="top10" dxfId="26" priority="4" rank="1"/>
  </conditionalFormatting>
  <pageMargins left="0.75" right="0.75" top="1" bottom="1" header="0.5" footer="0.5"/>
  <headerFooter alignWithMargins="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0"/>
  <dimension ref="A1:AJ75"/>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N52" sqref="N52:N53"/>
    </sheetView>
  </sheetViews>
  <sheetFormatPr defaultRowHeight="12.75" x14ac:dyDescent="0.2"/>
  <cols>
    <col min="1" max="1" width="9.85546875" style="148" bestFit="1" customWidth="1"/>
    <col min="2" max="13" width="7.7109375" style="1" customWidth="1"/>
    <col min="14" max="14" width="9.140625" style="169" bestFit="1" customWidth="1"/>
    <col min="16" max="36" width="9.140625" style="10"/>
  </cols>
  <sheetData>
    <row r="1" spans="1:27" ht="16.5" thickBot="1" x14ac:dyDescent="0.3">
      <c r="A1" s="248" t="s">
        <v>69</v>
      </c>
      <c r="B1" s="249"/>
      <c r="C1" s="249"/>
      <c r="D1" s="249"/>
      <c r="E1" s="250"/>
      <c r="F1" s="250"/>
      <c r="G1" s="250"/>
      <c r="H1" s="250"/>
      <c r="I1" s="250"/>
      <c r="J1" s="250"/>
      <c r="K1" s="250"/>
      <c r="L1" s="250"/>
      <c r="M1" s="250"/>
      <c r="N1" s="251"/>
    </row>
    <row r="2" spans="1:27" ht="13.5" thickBot="1" x14ac:dyDescent="0.25">
      <c r="A2" s="150" t="s">
        <v>172</v>
      </c>
      <c r="B2" s="40" t="s">
        <v>175</v>
      </c>
      <c r="C2" s="37" t="s">
        <v>522</v>
      </c>
      <c r="D2" s="38"/>
      <c r="E2" s="58"/>
      <c r="F2" s="68"/>
      <c r="G2" s="247" t="s">
        <v>80</v>
      </c>
      <c r="H2" s="247"/>
      <c r="I2" s="69"/>
      <c r="J2" s="71"/>
      <c r="K2" s="71"/>
      <c r="L2" s="71"/>
      <c r="M2" s="71"/>
      <c r="N2" s="167"/>
    </row>
    <row r="3" spans="1:27" ht="13.5" thickBot="1" x14ac:dyDescent="0.25">
      <c r="A3" s="151"/>
      <c r="B3" s="41" t="s">
        <v>176</v>
      </c>
      <c r="C3" s="36" t="s">
        <v>523</v>
      </c>
      <c r="D3" s="39"/>
      <c r="E3" s="41" t="s">
        <v>78</v>
      </c>
      <c r="F3" s="65">
        <v>360.00000000000006</v>
      </c>
      <c r="G3" s="17"/>
      <c r="H3" s="66" t="s">
        <v>81</v>
      </c>
      <c r="I3" s="67">
        <v>109.72800000000001</v>
      </c>
      <c r="J3" s="20"/>
      <c r="K3" s="20"/>
      <c r="L3" s="20"/>
      <c r="M3" s="20"/>
      <c r="N3" s="168"/>
    </row>
    <row r="4" spans="1:27" ht="15.75" thickBot="1" x14ac:dyDescent="0.3">
      <c r="A4" s="149" t="s">
        <v>1</v>
      </c>
      <c r="B4" s="49" t="s">
        <v>2</v>
      </c>
      <c r="C4" s="43" t="s">
        <v>3</v>
      </c>
      <c r="D4" s="49" t="s">
        <v>4</v>
      </c>
      <c r="E4" s="43" t="s">
        <v>5</v>
      </c>
      <c r="F4" s="49" t="s">
        <v>6</v>
      </c>
      <c r="G4" s="43" t="s">
        <v>7</v>
      </c>
      <c r="H4" s="49" t="s">
        <v>8</v>
      </c>
      <c r="I4" s="43" t="s">
        <v>9</v>
      </c>
      <c r="J4" s="49" t="s">
        <v>10</v>
      </c>
      <c r="K4" s="43" t="s">
        <v>11</v>
      </c>
      <c r="L4" s="49" t="s">
        <v>12</v>
      </c>
      <c r="M4" s="45" t="s">
        <v>13</v>
      </c>
      <c r="N4" s="154" t="s">
        <v>582</v>
      </c>
      <c r="O4" s="143" t="s">
        <v>611</v>
      </c>
      <c r="P4" s="56"/>
      <c r="Q4" s="56"/>
      <c r="R4" s="56"/>
      <c r="S4" s="56"/>
      <c r="T4" s="56"/>
      <c r="U4" s="56"/>
      <c r="V4" s="56"/>
      <c r="W4" s="56"/>
      <c r="X4" s="56"/>
      <c r="Y4" s="56"/>
      <c r="Z4" s="56"/>
      <c r="AA4" s="56"/>
    </row>
    <row r="5" spans="1:27" ht="14.25" x14ac:dyDescent="0.2">
      <c r="A5" s="152">
        <v>1975</v>
      </c>
      <c r="B5" s="98">
        <v>1</v>
      </c>
      <c r="C5" s="98">
        <v>16.899999999999999</v>
      </c>
      <c r="D5" s="98">
        <v>11.3</v>
      </c>
      <c r="E5" s="98">
        <v>7.4</v>
      </c>
      <c r="F5" s="98">
        <v>195.9</v>
      </c>
      <c r="G5" s="98">
        <v>256.7</v>
      </c>
      <c r="H5" s="98">
        <v>117.9</v>
      </c>
      <c r="I5" s="98">
        <v>254.1</v>
      </c>
      <c r="J5" s="98">
        <v>259</v>
      </c>
      <c r="K5" s="98">
        <v>556.5</v>
      </c>
      <c r="L5" s="98">
        <v>446.5</v>
      </c>
      <c r="M5" s="98">
        <v>279.8</v>
      </c>
      <c r="N5" s="174">
        <f t="shared" ref="N5:N38" si="0">IF(COUNT(B5:M5)=12,SUM(B5:M5),"")</f>
        <v>2403</v>
      </c>
      <c r="O5" s="144">
        <f t="shared" ref="O5" si="1">RANK(N5,N$5:N$57,0)</f>
        <v>7</v>
      </c>
      <c r="P5" s="13"/>
      <c r="AA5" s="15"/>
    </row>
    <row r="6" spans="1:27" ht="14.25" x14ac:dyDescent="0.2">
      <c r="A6" s="152">
        <v>1976</v>
      </c>
      <c r="B6" s="98">
        <v>19.7</v>
      </c>
      <c r="C6" s="98">
        <v>63.3</v>
      </c>
      <c r="D6" s="98">
        <v>0</v>
      </c>
      <c r="E6" s="98">
        <v>21.9</v>
      </c>
      <c r="F6" s="98">
        <v>156.80000000000001</v>
      </c>
      <c r="G6" s="98">
        <v>128.6</v>
      </c>
      <c r="H6" s="98">
        <v>35.700000000000003</v>
      </c>
      <c r="I6" s="98">
        <v>168.4</v>
      </c>
      <c r="J6" s="98">
        <v>258.8</v>
      </c>
      <c r="K6" s="98">
        <v>413.3</v>
      </c>
      <c r="L6" s="98">
        <v>185.8</v>
      </c>
      <c r="M6" s="98">
        <v>38.6</v>
      </c>
      <c r="N6" s="174">
        <f t="shared" si="0"/>
        <v>1490.8999999999999</v>
      </c>
      <c r="O6" s="144">
        <f t="shared" ref="O6:O27" si="2">RANK(N6,N$5:N$57,0)</f>
        <v>38</v>
      </c>
      <c r="P6" s="13"/>
      <c r="AA6" s="15"/>
    </row>
    <row r="7" spans="1:27" ht="14.25" x14ac:dyDescent="0.2">
      <c r="A7" s="152">
        <v>1977</v>
      </c>
      <c r="B7" s="98">
        <v>8.3000000000000007</v>
      </c>
      <c r="C7" s="98">
        <v>4.8</v>
      </c>
      <c r="D7" s="98">
        <v>5.2</v>
      </c>
      <c r="E7" s="98">
        <v>19.899999999999999</v>
      </c>
      <c r="F7" s="98">
        <v>191.2</v>
      </c>
      <c r="G7" s="98">
        <v>168</v>
      </c>
      <c r="H7" s="98">
        <v>125</v>
      </c>
      <c r="I7" s="98">
        <v>193.4</v>
      </c>
      <c r="J7" s="98">
        <v>190.1</v>
      </c>
      <c r="K7" s="98">
        <v>279.8</v>
      </c>
      <c r="L7" s="98">
        <v>269.5</v>
      </c>
      <c r="M7" s="98">
        <v>94</v>
      </c>
      <c r="N7" s="174">
        <f t="shared" si="0"/>
        <v>1549.2</v>
      </c>
      <c r="O7" s="144">
        <f t="shared" si="2"/>
        <v>36</v>
      </c>
      <c r="P7" s="13"/>
      <c r="AA7" s="15"/>
    </row>
    <row r="8" spans="1:27" ht="14.25" x14ac:dyDescent="0.2">
      <c r="A8" s="152">
        <v>1978</v>
      </c>
      <c r="B8" s="98">
        <v>28.8</v>
      </c>
      <c r="C8" s="98">
        <v>8.1999999999999993</v>
      </c>
      <c r="D8" s="98">
        <v>51</v>
      </c>
      <c r="E8" s="98">
        <v>84.4</v>
      </c>
      <c r="F8" s="98">
        <v>201.5</v>
      </c>
      <c r="G8" s="98">
        <v>240.6</v>
      </c>
      <c r="H8" s="98">
        <v>151.9</v>
      </c>
      <c r="I8" s="98">
        <v>221.4</v>
      </c>
      <c r="J8" s="98">
        <v>356.3</v>
      </c>
      <c r="K8" s="98">
        <v>350.7</v>
      </c>
      <c r="L8" s="98">
        <v>150.19999999999999</v>
      </c>
      <c r="M8" s="98">
        <v>102.4</v>
      </c>
      <c r="N8" s="174">
        <f t="shared" si="0"/>
        <v>1947.4</v>
      </c>
      <c r="O8" s="144">
        <f t="shared" si="2"/>
        <v>20</v>
      </c>
      <c r="P8" s="13"/>
      <c r="AA8" s="15"/>
    </row>
    <row r="9" spans="1:27" ht="14.25" x14ac:dyDescent="0.2">
      <c r="A9" s="152">
        <v>1979</v>
      </c>
      <c r="B9" s="98">
        <v>0</v>
      </c>
      <c r="C9" s="98">
        <v>17.399999999999999</v>
      </c>
      <c r="D9" s="98">
        <v>0</v>
      </c>
      <c r="E9" s="98">
        <v>200.3</v>
      </c>
      <c r="F9" s="98">
        <v>244.7</v>
      </c>
      <c r="G9" s="98">
        <v>218.1</v>
      </c>
      <c r="H9" s="98">
        <v>339.9</v>
      </c>
      <c r="I9" s="98">
        <v>198.4</v>
      </c>
      <c r="J9" s="98">
        <v>160.6</v>
      </c>
      <c r="K9" s="98">
        <v>219.7</v>
      </c>
      <c r="L9" s="98">
        <v>132.6</v>
      </c>
      <c r="M9" s="98">
        <v>94.4</v>
      </c>
      <c r="N9" s="174">
        <f t="shared" si="0"/>
        <v>1826.1</v>
      </c>
      <c r="O9" s="144">
        <f t="shared" si="2"/>
        <v>26</v>
      </c>
      <c r="P9" s="13"/>
      <c r="AA9" s="15"/>
    </row>
    <row r="10" spans="1:27" ht="14.25" x14ac:dyDescent="0.2">
      <c r="A10" s="152">
        <v>1980</v>
      </c>
      <c r="B10" s="98">
        <v>67.599999999999994</v>
      </c>
      <c r="C10" s="98">
        <v>47.3</v>
      </c>
      <c r="D10" s="98">
        <v>2.6</v>
      </c>
      <c r="E10" s="98">
        <v>18.2</v>
      </c>
      <c r="F10" s="98">
        <v>380.5</v>
      </c>
      <c r="G10" s="98">
        <v>274.7</v>
      </c>
      <c r="H10" s="98">
        <v>167.5</v>
      </c>
      <c r="I10" s="98">
        <v>421.8</v>
      </c>
      <c r="J10" s="98">
        <v>250.9</v>
      </c>
      <c r="K10" s="98">
        <v>247.1</v>
      </c>
      <c r="L10" s="98">
        <v>235.9</v>
      </c>
      <c r="M10" s="98">
        <v>298.89999999999998</v>
      </c>
      <c r="N10" s="174">
        <f t="shared" si="0"/>
        <v>2413</v>
      </c>
      <c r="O10" s="144">
        <f t="shared" si="2"/>
        <v>6</v>
      </c>
      <c r="P10" s="13"/>
      <c r="AA10" s="15"/>
    </row>
    <row r="11" spans="1:27" ht="14.25" x14ac:dyDescent="0.2">
      <c r="A11" s="152">
        <v>1981</v>
      </c>
      <c r="B11" s="98">
        <v>287.2</v>
      </c>
      <c r="C11" s="98">
        <v>21.5</v>
      </c>
      <c r="D11" s="98">
        <v>21</v>
      </c>
      <c r="E11" s="98">
        <v>254.3</v>
      </c>
      <c r="F11" s="98">
        <v>280.5</v>
      </c>
      <c r="G11" s="98">
        <v>385.6</v>
      </c>
      <c r="H11" s="98">
        <v>234.2</v>
      </c>
      <c r="I11" s="98">
        <v>280.2</v>
      </c>
      <c r="J11" s="98">
        <v>193.9</v>
      </c>
      <c r="K11" s="98">
        <v>354.4</v>
      </c>
      <c r="L11" s="98">
        <v>379.9</v>
      </c>
      <c r="M11" s="98">
        <v>261.8</v>
      </c>
      <c r="N11" s="174">
        <f t="shared" si="0"/>
        <v>2954.5000000000005</v>
      </c>
      <c r="O11" s="144">
        <f t="shared" si="2"/>
        <v>1</v>
      </c>
      <c r="P11" s="13"/>
      <c r="AA11" s="15"/>
    </row>
    <row r="12" spans="1:27" ht="14.25" x14ac:dyDescent="0.2">
      <c r="A12" s="152">
        <v>1982</v>
      </c>
      <c r="B12" s="98">
        <v>89</v>
      </c>
      <c r="C12" s="98">
        <v>5</v>
      </c>
      <c r="D12" s="98">
        <v>22.7</v>
      </c>
      <c r="E12" s="98">
        <v>108.7</v>
      </c>
      <c r="F12" s="98">
        <v>201.9</v>
      </c>
      <c r="G12" s="98">
        <v>259.3</v>
      </c>
      <c r="H12" s="98">
        <v>91</v>
      </c>
      <c r="I12" s="98">
        <v>185.8</v>
      </c>
      <c r="J12" s="98">
        <v>288.89999999999998</v>
      </c>
      <c r="K12" s="98">
        <v>440.5</v>
      </c>
      <c r="L12" s="98">
        <v>46.9</v>
      </c>
      <c r="M12" s="98">
        <v>14.7</v>
      </c>
      <c r="N12" s="174">
        <f t="shared" si="0"/>
        <v>1754.4000000000003</v>
      </c>
      <c r="O12" s="144">
        <f t="shared" si="2"/>
        <v>28</v>
      </c>
      <c r="P12" s="13"/>
      <c r="AA12" s="15"/>
    </row>
    <row r="13" spans="1:27" ht="14.25" x14ac:dyDescent="0.2">
      <c r="A13" s="152">
        <v>1983</v>
      </c>
      <c r="B13" s="98">
        <v>15.8</v>
      </c>
      <c r="C13" s="98">
        <v>0</v>
      </c>
      <c r="D13" s="98">
        <v>0</v>
      </c>
      <c r="E13" s="98">
        <v>22.2</v>
      </c>
      <c r="F13" s="98">
        <v>174.7</v>
      </c>
      <c r="G13" s="98">
        <v>290.3</v>
      </c>
      <c r="H13" s="98">
        <v>170.9</v>
      </c>
      <c r="I13" s="98">
        <v>197.1</v>
      </c>
      <c r="J13" s="98">
        <v>255.3</v>
      </c>
      <c r="K13" s="98">
        <v>235</v>
      </c>
      <c r="L13" s="98">
        <v>185.1</v>
      </c>
      <c r="M13" s="98">
        <v>197.5</v>
      </c>
      <c r="N13" s="174">
        <f t="shared" si="0"/>
        <v>1743.8999999999999</v>
      </c>
      <c r="O13" s="144">
        <f t="shared" si="2"/>
        <v>30</v>
      </c>
      <c r="P13" s="13"/>
      <c r="AA13" s="15"/>
    </row>
    <row r="14" spans="1:27" ht="14.25" x14ac:dyDescent="0.2">
      <c r="A14" s="152">
        <v>1984</v>
      </c>
      <c r="B14" s="98">
        <v>9.9</v>
      </c>
      <c r="C14" s="98">
        <v>40.6</v>
      </c>
      <c r="D14" s="98">
        <v>3.5</v>
      </c>
      <c r="E14" s="98">
        <v>58.7</v>
      </c>
      <c r="F14" s="98">
        <v>242</v>
      </c>
      <c r="G14" s="98">
        <v>193.5</v>
      </c>
      <c r="H14" s="98">
        <v>122.4</v>
      </c>
      <c r="I14" s="98">
        <v>289.3</v>
      </c>
      <c r="J14" s="98">
        <v>247.4</v>
      </c>
      <c r="K14" s="98">
        <v>552.5</v>
      </c>
      <c r="L14" s="98">
        <v>321.7</v>
      </c>
      <c r="M14" s="98">
        <v>49.6</v>
      </c>
      <c r="N14" s="174">
        <f t="shared" si="0"/>
        <v>2131.1</v>
      </c>
      <c r="O14" s="144">
        <f t="shared" si="2"/>
        <v>14</v>
      </c>
      <c r="P14" s="13"/>
      <c r="AA14" s="15"/>
    </row>
    <row r="15" spans="1:27" ht="14.25" x14ac:dyDescent="0.2">
      <c r="A15" s="152">
        <v>1985</v>
      </c>
      <c r="B15" s="98">
        <v>39.299999999999997</v>
      </c>
      <c r="C15" s="98">
        <v>16</v>
      </c>
      <c r="D15" s="98">
        <v>7.9</v>
      </c>
      <c r="E15" s="98">
        <v>6.5</v>
      </c>
      <c r="F15" s="98">
        <v>205</v>
      </c>
      <c r="G15" s="98">
        <v>171</v>
      </c>
      <c r="H15" s="98">
        <v>146.19999999999999</v>
      </c>
      <c r="I15" s="98">
        <v>132.9</v>
      </c>
      <c r="J15" s="98">
        <v>343.9</v>
      </c>
      <c r="K15" s="98">
        <v>137</v>
      </c>
      <c r="L15" s="98">
        <v>147.9</v>
      </c>
      <c r="M15" s="98">
        <v>166.1</v>
      </c>
      <c r="N15" s="174">
        <f t="shared" si="0"/>
        <v>1519.6999999999998</v>
      </c>
      <c r="O15" s="144">
        <f t="shared" si="2"/>
        <v>37</v>
      </c>
      <c r="P15" s="13"/>
      <c r="AA15" s="15"/>
    </row>
    <row r="16" spans="1:27" ht="14.25" x14ac:dyDescent="0.2">
      <c r="A16" s="152">
        <v>1986</v>
      </c>
      <c r="B16" s="98">
        <v>20</v>
      </c>
      <c r="C16" s="98">
        <v>2.7</v>
      </c>
      <c r="D16" s="98">
        <v>9.8000000000000007</v>
      </c>
      <c r="E16" s="98">
        <v>167.5</v>
      </c>
      <c r="F16" s="98">
        <v>105.4</v>
      </c>
      <c r="G16" s="98">
        <v>167.4</v>
      </c>
      <c r="H16" s="98">
        <v>98.3</v>
      </c>
      <c r="I16" s="98">
        <v>240.9</v>
      </c>
      <c r="J16" s="98">
        <v>163.6</v>
      </c>
      <c r="K16" s="98">
        <v>556.1</v>
      </c>
      <c r="L16" s="98">
        <v>190.8</v>
      </c>
      <c r="M16" s="98">
        <v>26.1</v>
      </c>
      <c r="N16" s="174">
        <f t="shared" si="0"/>
        <v>1748.5999999999997</v>
      </c>
      <c r="O16" s="144">
        <f t="shared" si="2"/>
        <v>29</v>
      </c>
      <c r="P16" s="13"/>
      <c r="AA16" s="15"/>
    </row>
    <row r="17" spans="1:27" ht="14.25" x14ac:dyDescent="0.2">
      <c r="A17" s="152">
        <v>1987</v>
      </c>
      <c r="B17" s="98">
        <v>8.8000000000000007</v>
      </c>
      <c r="C17" s="98">
        <v>20.3</v>
      </c>
      <c r="D17" s="98">
        <v>1</v>
      </c>
      <c r="E17" s="98">
        <v>134.5</v>
      </c>
      <c r="F17" s="98">
        <v>209.8</v>
      </c>
      <c r="G17" s="98">
        <v>169.3</v>
      </c>
      <c r="H17" s="98">
        <v>271.5</v>
      </c>
      <c r="I17" s="98">
        <v>281.3</v>
      </c>
      <c r="J17" s="98">
        <v>347.2</v>
      </c>
      <c r="K17" s="98">
        <v>212.3</v>
      </c>
      <c r="L17" s="98">
        <v>164.7</v>
      </c>
      <c r="M17" s="98">
        <v>67.8</v>
      </c>
      <c r="N17" s="174">
        <f t="shared" si="0"/>
        <v>1888.5</v>
      </c>
      <c r="O17" s="144">
        <f t="shared" si="2"/>
        <v>23</v>
      </c>
      <c r="P17" s="13"/>
      <c r="AA17" s="15"/>
    </row>
    <row r="18" spans="1:27" ht="14.25" x14ac:dyDescent="0.2">
      <c r="A18" s="152">
        <v>1988</v>
      </c>
      <c r="B18" s="98">
        <v>0.2</v>
      </c>
      <c r="C18" s="98">
        <v>20.3</v>
      </c>
      <c r="D18" s="98">
        <v>4.4000000000000004</v>
      </c>
      <c r="E18" s="98">
        <v>20.399999999999999</v>
      </c>
      <c r="F18" s="98">
        <v>218.7</v>
      </c>
      <c r="G18" s="98">
        <v>205.2</v>
      </c>
      <c r="H18" s="98">
        <v>163</v>
      </c>
      <c r="I18" s="98">
        <v>235.6</v>
      </c>
      <c r="J18" s="98">
        <v>312.8</v>
      </c>
      <c r="K18" s="98">
        <v>389.9</v>
      </c>
      <c r="L18" s="98">
        <v>262.2</v>
      </c>
      <c r="M18" s="98">
        <v>145.9</v>
      </c>
      <c r="N18" s="174">
        <f t="shared" si="0"/>
        <v>1978.6000000000001</v>
      </c>
      <c r="O18" s="144">
        <f t="shared" si="2"/>
        <v>18</v>
      </c>
      <c r="P18" s="13"/>
      <c r="AA18" s="15"/>
    </row>
    <row r="19" spans="1:27" ht="14.25" x14ac:dyDescent="0.2">
      <c r="A19" s="152">
        <v>1989</v>
      </c>
      <c r="B19" s="98">
        <v>32</v>
      </c>
      <c r="C19" s="98">
        <v>30.6</v>
      </c>
      <c r="D19" s="98">
        <v>11.9</v>
      </c>
      <c r="E19" s="98">
        <v>8</v>
      </c>
      <c r="F19" s="98">
        <v>165.6</v>
      </c>
      <c r="G19" s="98">
        <v>168</v>
      </c>
      <c r="H19" s="98">
        <v>247.8</v>
      </c>
      <c r="I19" s="98">
        <v>221.4</v>
      </c>
      <c r="J19" s="98">
        <v>124.5</v>
      </c>
      <c r="K19" s="98">
        <v>181.3</v>
      </c>
      <c r="L19" s="98">
        <v>324.3</v>
      </c>
      <c r="M19" s="98">
        <v>325.10000000000002</v>
      </c>
      <c r="N19" s="174">
        <f t="shared" si="0"/>
        <v>1840.5</v>
      </c>
      <c r="O19" s="144">
        <f t="shared" si="2"/>
        <v>24</v>
      </c>
      <c r="P19" s="13"/>
      <c r="AA19" s="15"/>
    </row>
    <row r="20" spans="1:27" ht="14.25" x14ac:dyDescent="0.2">
      <c r="A20" s="152">
        <v>1990</v>
      </c>
      <c r="B20" s="98">
        <v>68.8</v>
      </c>
      <c r="C20" s="98">
        <v>1.3</v>
      </c>
      <c r="D20" s="98">
        <v>36.6</v>
      </c>
      <c r="E20" s="98">
        <v>70</v>
      </c>
      <c r="F20" s="98">
        <v>211.8</v>
      </c>
      <c r="G20" s="98">
        <v>146.6</v>
      </c>
      <c r="H20" s="98">
        <v>269</v>
      </c>
      <c r="I20" s="98">
        <v>185.9</v>
      </c>
      <c r="J20" s="98">
        <v>320.39999999999998</v>
      </c>
      <c r="K20" s="98">
        <v>287</v>
      </c>
      <c r="L20" s="98">
        <v>294.7</v>
      </c>
      <c r="M20" s="98">
        <v>199.8</v>
      </c>
      <c r="N20" s="174">
        <f t="shared" si="0"/>
        <v>2091.9</v>
      </c>
      <c r="O20" s="144">
        <f t="shared" si="2"/>
        <v>16</v>
      </c>
      <c r="P20" s="13"/>
      <c r="AA20" s="15"/>
    </row>
    <row r="21" spans="1:27" ht="14.25" x14ac:dyDescent="0.2">
      <c r="A21" s="152">
        <v>1991</v>
      </c>
      <c r="B21" s="98">
        <v>17.899999999999999</v>
      </c>
      <c r="C21" s="98">
        <v>10.6</v>
      </c>
      <c r="D21" s="98">
        <v>50.6</v>
      </c>
      <c r="E21" s="98">
        <v>38.9</v>
      </c>
      <c r="F21" s="98">
        <v>217.6</v>
      </c>
      <c r="G21" s="98">
        <v>137.5</v>
      </c>
      <c r="H21" s="98">
        <v>56.1</v>
      </c>
      <c r="I21" s="98">
        <v>280.3</v>
      </c>
      <c r="J21" s="98">
        <v>164.8</v>
      </c>
      <c r="K21" s="98">
        <v>283.7</v>
      </c>
      <c r="L21" s="98">
        <v>326.39999999999998</v>
      </c>
      <c r="M21" s="98">
        <v>90.2</v>
      </c>
      <c r="N21" s="174">
        <f t="shared" si="0"/>
        <v>1674.6000000000001</v>
      </c>
      <c r="O21" s="144">
        <f t="shared" si="2"/>
        <v>34</v>
      </c>
      <c r="P21" s="13"/>
      <c r="AA21" s="15"/>
    </row>
    <row r="22" spans="1:27" ht="14.25" x14ac:dyDescent="0.2">
      <c r="A22" s="152">
        <v>1992</v>
      </c>
      <c r="B22" s="98">
        <v>35.200000000000003</v>
      </c>
      <c r="C22" s="98">
        <v>26.9</v>
      </c>
      <c r="D22" s="98">
        <v>4.5</v>
      </c>
      <c r="E22" s="98">
        <v>84.2</v>
      </c>
      <c r="F22" s="98">
        <v>232.5</v>
      </c>
      <c r="G22" s="98">
        <v>327.3</v>
      </c>
      <c r="H22" s="98">
        <v>244.1</v>
      </c>
      <c r="I22" s="98">
        <v>143.1</v>
      </c>
      <c r="J22" s="98">
        <v>297.39999999999998</v>
      </c>
      <c r="K22" s="98">
        <v>249.4</v>
      </c>
      <c r="L22" s="98">
        <v>239</v>
      </c>
      <c r="M22" s="98">
        <v>86.2</v>
      </c>
      <c r="N22" s="174">
        <f t="shared" si="0"/>
        <v>1969.8</v>
      </c>
      <c r="O22" s="144">
        <f t="shared" si="2"/>
        <v>19</v>
      </c>
      <c r="P22" s="13"/>
      <c r="AA22" s="15"/>
    </row>
    <row r="23" spans="1:27" ht="14.25" x14ac:dyDescent="0.2">
      <c r="A23" s="152">
        <v>1993</v>
      </c>
      <c r="B23" s="98">
        <v>43.5</v>
      </c>
      <c r="C23" s="98">
        <v>2.8</v>
      </c>
      <c r="D23" s="98">
        <v>37.200000000000003</v>
      </c>
      <c r="E23" s="98">
        <v>83.2</v>
      </c>
      <c r="F23" s="98">
        <v>143</v>
      </c>
      <c r="G23" s="98">
        <v>310.60000000000002</v>
      </c>
      <c r="H23" s="98">
        <v>244.8</v>
      </c>
      <c r="I23" s="98">
        <v>143.6</v>
      </c>
      <c r="J23" s="98">
        <v>218.6</v>
      </c>
      <c r="K23" s="98">
        <v>320.60000000000002</v>
      </c>
      <c r="L23" s="98">
        <v>484.5</v>
      </c>
      <c r="M23" s="98">
        <v>127.8</v>
      </c>
      <c r="N23" s="174">
        <f t="shared" si="0"/>
        <v>2160.2000000000003</v>
      </c>
      <c r="O23" s="144">
        <f t="shared" si="2"/>
        <v>13</v>
      </c>
      <c r="P23" s="13"/>
      <c r="AA23" s="15"/>
    </row>
    <row r="24" spans="1:27" ht="14.25" x14ac:dyDescent="0.2">
      <c r="A24" s="152">
        <v>1994</v>
      </c>
      <c r="B24" s="98">
        <v>39.299999999999997</v>
      </c>
      <c r="C24" s="98">
        <v>1.3</v>
      </c>
      <c r="D24" s="98">
        <v>32.1</v>
      </c>
      <c r="E24" s="98">
        <v>36.1</v>
      </c>
      <c r="F24" s="98">
        <v>224.8</v>
      </c>
      <c r="G24" s="98">
        <v>184.9</v>
      </c>
      <c r="H24" s="98">
        <v>148.6</v>
      </c>
      <c r="I24" s="98">
        <v>100</v>
      </c>
      <c r="J24" s="98">
        <v>108</v>
      </c>
      <c r="K24" s="98">
        <v>551.20000000000005</v>
      </c>
      <c r="L24" s="98">
        <v>350</v>
      </c>
      <c r="M24" s="98">
        <v>54.4</v>
      </c>
      <c r="N24" s="174">
        <f t="shared" si="0"/>
        <v>1830.7000000000003</v>
      </c>
      <c r="O24" s="144">
        <f t="shared" si="2"/>
        <v>25</v>
      </c>
      <c r="P24" s="13"/>
      <c r="AA24" s="15"/>
    </row>
    <row r="25" spans="1:27" ht="14.25" x14ac:dyDescent="0.2">
      <c r="A25" s="152">
        <v>1995</v>
      </c>
      <c r="B25" s="98">
        <v>35.9</v>
      </c>
      <c r="C25" s="98">
        <v>7.2</v>
      </c>
      <c r="D25" s="98">
        <v>14.9</v>
      </c>
      <c r="E25" s="98">
        <v>98.5</v>
      </c>
      <c r="F25" s="98">
        <v>257.8</v>
      </c>
      <c r="G25" s="98">
        <v>161.9</v>
      </c>
      <c r="H25" s="98">
        <v>369.7</v>
      </c>
      <c r="I25" s="98">
        <v>347.4</v>
      </c>
      <c r="J25" s="98">
        <v>157.1</v>
      </c>
      <c r="K25" s="98">
        <v>284.7</v>
      </c>
      <c r="L25" s="98">
        <v>305.7</v>
      </c>
      <c r="M25" s="98">
        <v>193.9</v>
      </c>
      <c r="N25" s="174">
        <f t="shared" si="0"/>
        <v>2234.7000000000003</v>
      </c>
      <c r="O25" s="144">
        <f t="shared" si="2"/>
        <v>10</v>
      </c>
      <c r="P25" s="13"/>
      <c r="AA25" s="15"/>
    </row>
    <row r="26" spans="1:27" ht="14.25" x14ac:dyDescent="0.2">
      <c r="A26" s="152">
        <v>1996</v>
      </c>
      <c r="B26" s="98">
        <v>0</v>
      </c>
      <c r="C26" s="98">
        <v>94.1</v>
      </c>
      <c r="D26" s="98">
        <v>127.5</v>
      </c>
      <c r="E26" s="98">
        <v>39.5</v>
      </c>
      <c r="F26" s="98">
        <v>417.1</v>
      </c>
      <c r="G26" s="98">
        <v>247.6</v>
      </c>
      <c r="H26" s="98">
        <v>194.3</v>
      </c>
      <c r="I26" s="98">
        <v>402.2</v>
      </c>
      <c r="J26" s="98">
        <v>429.5</v>
      </c>
      <c r="K26" s="98">
        <v>257.89999999999998</v>
      </c>
      <c r="L26" s="98">
        <v>401</v>
      </c>
      <c r="M26" s="98">
        <v>86.9</v>
      </c>
      <c r="N26" s="174">
        <f t="shared" si="0"/>
        <v>2697.6000000000004</v>
      </c>
      <c r="O26" s="144">
        <f t="shared" si="2"/>
        <v>3</v>
      </c>
      <c r="P26" s="13"/>
      <c r="AA26" s="15"/>
    </row>
    <row r="27" spans="1:27" ht="14.25" x14ac:dyDescent="0.2">
      <c r="A27" s="152">
        <v>1997</v>
      </c>
      <c r="B27" s="98">
        <v>31.3</v>
      </c>
      <c r="C27" s="98">
        <v>16.2</v>
      </c>
      <c r="D27" s="98">
        <v>0.9</v>
      </c>
      <c r="E27" s="98">
        <v>82.4</v>
      </c>
      <c r="F27" s="98">
        <v>123.1</v>
      </c>
      <c r="G27" s="98">
        <v>248</v>
      </c>
      <c r="H27" s="98">
        <v>121.6</v>
      </c>
      <c r="I27" s="98">
        <v>88.9</v>
      </c>
      <c r="J27" s="98">
        <v>136.4</v>
      </c>
      <c r="K27" s="98">
        <v>293.60000000000002</v>
      </c>
      <c r="L27" s="98">
        <v>130.9</v>
      </c>
      <c r="M27" s="98">
        <v>9.1999999999999993</v>
      </c>
      <c r="N27" s="174">
        <f t="shared" si="0"/>
        <v>1282.5000000000002</v>
      </c>
      <c r="O27" s="144">
        <f t="shared" si="2"/>
        <v>41</v>
      </c>
      <c r="P27" s="13"/>
      <c r="AA27" s="15"/>
    </row>
    <row r="28" spans="1:27" x14ac:dyDescent="0.2">
      <c r="A28" s="152">
        <v>1998</v>
      </c>
      <c r="B28" s="98">
        <v>13</v>
      </c>
      <c r="C28" s="98">
        <v>18.5</v>
      </c>
      <c r="D28" s="98">
        <v>13.5</v>
      </c>
      <c r="E28" s="98">
        <v>91.3</v>
      </c>
      <c r="F28" s="98">
        <v>246.6</v>
      </c>
      <c r="G28" s="98">
        <v>302.3</v>
      </c>
      <c r="H28" s="98">
        <v>286.10000000000002</v>
      </c>
      <c r="I28" s="98">
        <v>158.5</v>
      </c>
      <c r="J28" s="98">
        <v>294.8</v>
      </c>
      <c r="K28" s="98">
        <v>268.5</v>
      </c>
      <c r="L28" s="98"/>
      <c r="M28" s="98"/>
      <c r="N28" s="174"/>
      <c r="P28" s="13"/>
      <c r="AA28" s="15"/>
    </row>
    <row r="29" spans="1:27" x14ac:dyDescent="0.2">
      <c r="A29" s="152">
        <v>1999</v>
      </c>
      <c r="B29" s="98"/>
      <c r="C29" s="98"/>
      <c r="D29" s="98"/>
      <c r="E29" s="98"/>
      <c r="F29" s="98"/>
      <c r="G29" s="98"/>
      <c r="H29" s="98"/>
      <c r="I29" s="98"/>
      <c r="J29" s="98"/>
      <c r="K29" s="98"/>
      <c r="L29" s="98"/>
      <c r="M29" s="98"/>
      <c r="N29" s="174"/>
      <c r="P29" s="13"/>
    </row>
    <row r="30" spans="1:27" x14ac:dyDescent="0.2">
      <c r="A30" s="152">
        <v>2000</v>
      </c>
      <c r="B30" s="98"/>
      <c r="C30" s="98"/>
      <c r="D30" s="98"/>
      <c r="E30" s="98"/>
      <c r="F30" s="98"/>
      <c r="G30" s="98"/>
      <c r="H30" s="98"/>
      <c r="I30" s="98"/>
      <c r="J30" s="98"/>
      <c r="K30" s="98"/>
      <c r="L30" s="98"/>
      <c r="M30" s="98"/>
      <c r="N30" s="174"/>
      <c r="P30" s="13"/>
    </row>
    <row r="31" spans="1:27" x14ac:dyDescent="0.2">
      <c r="A31" s="152">
        <v>2001</v>
      </c>
      <c r="B31" s="98"/>
      <c r="C31" s="98"/>
      <c r="D31" s="98"/>
      <c r="E31" s="98"/>
      <c r="F31" s="98"/>
      <c r="G31" s="98"/>
      <c r="H31" s="98"/>
      <c r="I31" s="98"/>
      <c r="J31" s="98"/>
      <c r="K31" s="98"/>
      <c r="L31" s="98"/>
      <c r="M31" s="98"/>
      <c r="N31" s="174"/>
    </row>
    <row r="32" spans="1:27" x14ac:dyDescent="0.2">
      <c r="A32" s="152">
        <v>2002</v>
      </c>
      <c r="B32" s="98"/>
      <c r="C32" s="98"/>
      <c r="D32" s="98"/>
      <c r="E32" s="98"/>
      <c r="F32" s="98"/>
      <c r="G32" s="98"/>
      <c r="H32" s="98"/>
      <c r="I32" s="98"/>
      <c r="J32" s="98"/>
      <c r="K32" s="98"/>
      <c r="L32" s="98"/>
      <c r="M32" s="98"/>
      <c r="N32" s="174"/>
    </row>
    <row r="33" spans="1:15" x14ac:dyDescent="0.2">
      <c r="A33" s="152">
        <v>2003</v>
      </c>
      <c r="B33" s="98"/>
      <c r="C33" s="98"/>
      <c r="D33" s="98"/>
      <c r="E33" s="98"/>
      <c r="F33" s="98"/>
      <c r="G33" s="98"/>
      <c r="H33" s="98"/>
      <c r="I33" s="98"/>
      <c r="J33" s="98"/>
      <c r="K33" s="98"/>
      <c r="L33" s="98"/>
      <c r="M33" s="98"/>
      <c r="N33" s="174"/>
    </row>
    <row r="34" spans="1:15" x14ac:dyDescent="0.2">
      <c r="A34" s="152">
        <v>2004</v>
      </c>
      <c r="B34" s="98" t="s">
        <v>60</v>
      </c>
      <c r="C34" s="98" t="s">
        <v>60</v>
      </c>
      <c r="D34" s="98" t="s">
        <v>60</v>
      </c>
      <c r="E34" s="98" t="s">
        <v>60</v>
      </c>
      <c r="F34" s="98">
        <v>330.20000000000005</v>
      </c>
      <c r="G34" s="98">
        <v>101.60000000000001</v>
      </c>
      <c r="H34" s="98">
        <v>203.20000000000005</v>
      </c>
      <c r="I34" s="98">
        <v>375.92000000000007</v>
      </c>
      <c r="J34" s="98">
        <v>157.48000000000005</v>
      </c>
      <c r="K34" s="98">
        <v>477.51999999999992</v>
      </c>
      <c r="L34" s="98">
        <v>203.20000000000002</v>
      </c>
      <c r="M34" s="98">
        <v>76.2</v>
      </c>
      <c r="N34" s="174"/>
    </row>
    <row r="35" spans="1:15" ht="14.25" x14ac:dyDescent="0.2">
      <c r="A35" s="152">
        <v>2005</v>
      </c>
      <c r="B35" s="98">
        <v>119.38000000000001</v>
      </c>
      <c r="C35" s="98">
        <v>5.08</v>
      </c>
      <c r="D35" s="98">
        <v>81.28</v>
      </c>
      <c r="E35" s="98">
        <v>96.520000000000024</v>
      </c>
      <c r="F35" s="98">
        <v>259.08</v>
      </c>
      <c r="G35" s="98">
        <v>187.96000000000004</v>
      </c>
      <c r="H35" s="98">
        <v>152.40000000000003</v>
      </c>
      <c r="I35" s="98">
        <v>231.14000000000001</v>
      </c>
      <c r="J35" s="98">
        <v>289.56</v>
      </c>
      <c r="K35" s="98">
        <v>276.86</v>
      </c>
      <c r="L35" s="98">
        <v>193.04</v>
      </c>
      <c r="M35" s="98">
        <v>93.98</v>
      </c>
      <c r="N35" s="174">
        <f t="shared" si="0"/>
        <v>1986.2800000000002</v>
      </c>
      <c r="O35" s="144">
        <f t="shared" ref="O35:O48" si="3">RANK(N35,N$5:N$57,0)</f>
        <v>17</v>
      </c>
    </row>
    <row r="36" spans="1:15" ht="14.25" x14ac:dyDescent="0.2">
      <c r="A36" s="152">
        <v>2006</v>
      </c>
      <c r="B36" s="98">
        <v>27.939999999999998</v>
      </c>
      <c r="C36" s="98">
        <v>12.7</v>
      </c>
      <c r="D36" s="98">
        <v>25.4</v>
      </c>
      <c r="E36" s="98">
        <v>114.30000000000001</v>
      </c>
      <c r="F36" s="98">
        <v>139.70000000000005</v>
      </c>
      <c r="G36" s="98">
        <v>157.47999999999999</v>
      </c>
      <c r="H36" s="98">
        <v>261.62</v>
      </c>
      <c r="I36" s="98">
        <v>434.34000000000003</v>
      </c>
      <c r="J36" s="98">
        <v>256.54000000000002</v>
      </c>
      <c r="K36" s="98">
        <v>279.39999999999998</v>
      </c>
      <c r="L36" s="98">
        <v>406.40000000000003</v>
      </c>
      <c r="M36" s="98">
        <v>106.68</v>
      </c>
      <c r="N36" s="174">
        <f t="shared" si="0"/>
        <v>2222.5</v>
      </c>
      <c r="O36" s="144">
        <f t="shared" si="3"/>
        <v>11</v>
      </c>
    </row>
    <row r="37" spans="1:15" ht="14.25" x14ac:dyDescent="0.2">
      <c r="A37" s="152">
        <v>2007</v>
      </c>
      <c r="B37" s="98">
        <v>0</v>
      </c>
      <c r="C37" s="98">
        <v>0</v>
      </c>
      <c r="D37" s="98">
        <v>10.16</v>
      </c>
      <c r="E37" s="98">
        <v>262</v>
      </c>
      <c r="F37" s="98">
        <v>499</v>
      </c>
      <c r="G37" s="98">
        <v>312</v>
      </c>
      <c r="H37" s="98">
        <v>278</v>
      </c>
      <c r="I37" s="98">
        <v>223</v>
      </c>
      <c r="J37" s="98">
        <v>256</v>
      </c>
      <c r="K37" s="98">
        <v>578</v>
      </c>
      <c r="L37" s="98">
        <v>264</v>
      </c>
      <c r="M37" s="98">
        <v>149</v>
      </c>
      <c r="N37" s="174">
        <f t="shared" si="0"/>
        <v>2831.16</v>
      </c>
      <c r="O37" s="144">
        <f t="shared" si="3"/>
        <v>2</v>
      </c>
    </row>
    <row r="38" spans="1:15" ht="14.25" x14ac:dyDescent="0.2">
      <c r="A38" s="152">
        <v>2008</v>
      </c>
      <c r="B38" s="98">
        <v>12</v>
      </c>
      <c r="C38" s="98">
        <v>14</v>
      </c>
      <c r="D38" s="98">
        <v>0</v>
      </c>
      <c r="E38" s="98">
        <v>7</v>
      </c>
      <c r="F38" s="98">
        <v>214</v>
      </c>
      <c r="G38" s="98">
        <v>231</v>
      </c>
      <c r="H38" s="98">
        <v>283</v>
      </c>
      <c r="I38" s="98">
        <v>272</v>
      </c>
      <c r="J38" s="98">
        <v>163</v>
      </c>
      <c r="K38" s="98">
        <v>221</v>
      </c>
      <c r="L38" s="98">
        <v>463</v>
      </c>
      <c r="M38" s="98">
        <v>51</v>
      </c>
      <c r="N38" s="174">
        <f t="shared" si="0"/>
        <v>1931</v>
      </c>
      <c r="O38" s="144">
        <f t="shared" si="3"/>
        <v>21</v>
      </c>
    </row>
    <row r="39" spans="1:15" ht="14.25" x14ac:dyDescent="0.2">
      <c r="A39" s="152">
        <v>2009</v>
      </c>
      <c r="B39" s="98">
        <v>30</v>
      </c>
      <c r="C39" s="98">
        <v>5</v>
      </c>
      <c r="D39" s="98">
        <v>17</v>
      </c>
      <c r="E39" s="98">
        <v>37</v>
      </c>
      <c r="F39" s="98">
        <v>105</v>
      </c>
      <c r="G39" s="98">
        <v>146</v>
      </c>
      <c r="H39" s="98">
        <v>313</v>
      </c>
      <c r="I39" s="98">
        <v>203</v>
      </c>
      <c r="J39" s="98">
        <v>176</v>
      </c>
      <c r="K39" s="98">
        <v>412</v>
      </c>
      <c r="L39" s="98">
        <v>403</v>
      </c>
      <c r="M39" s="98">
        <v>79</v>
      </c>
      <c r="N39" s="174">
        <f t="shared" ref="N39:N48" si="4">IF(COUNT(B39:M39)=12,SUM(B39:M39),"")</f>
        <v>1926</v>
      </c>
      <c r="O39" s="144">
        <f t="shared" si="3"/>
        <v>22</v>
      </c>
    </row>
    <row r="40" spans="1:15" ht="14.25" x14ac:dyDescent="0.2">
      <c r="A40" s="152">
        <v>2010</v>
      </c>
      <c r="B40" s="98">
        <v>9</v>
      </c>
      <c r="C40" s="98">
        <v>12</v>
      </c>
      <c r="D40" s="98">
        <v>27</v>
      </c>
      <c r="E40" s="98">
        <v>98</v>
      </c>
      <c r="F40" s="98">
        <v>149</v>
      </c>
      <c r="G40" s="98">
        <v>224</v>
      </c>
      <c r="H40" s="98">
        <v>239</v>
      </c>
      <c r="I40" s="98">
        <v>299</v>
      </c>
      <c r="J40" s="98">
        <v>331</v>
      </c>
      <c r="K40" s="98">
        <v>227</v>
      </c>
      <c r="L40" s="98">
        <v>325</v>
      </c>
      <c r="M40" s="98">
        <v>617</v>
      </c>
      <c r="N40" s="174">
        <f t="shared" si="4"/>
        <v>2557</v>
      </c>
      <c r="O40" s="144">
        <f t="shared" si="3"/>
        <v>5</v>
      </c>
    </row>
    <row r="41" spans="1:15" ht="14.25" x14ac:dyDescent="0.2">
      <c r="A41" s="152">
        <v>2011</v>
      </c>
      <c r="B41" s="98">
        <v>59</v>
      </c>
      <c r="C41" s="98">
        <v>29</v>
      </c>
      <c r="D41" s="98">
        <v>37</v>
      </c>
      <c r="E41" s="98">
        <v>144</v>
      </c>
      <c r="F41" s="98">
        <v>129</v>
      </c>
      <c r="G41" s="98">
        <v>179</v>
      </c>
      <c r="H41" s="98">
        <v>263</v>
      </c>
      <c r="I41" s="98">
        <v>256</v>
      </c>
      <c r="J41" s="98">
        <v>283</v>
      </c>
      <c r="K41" s="98">
        <v>224</v>
      </c>
      <c r="L41" s="98">
        <v>437</v>
      </c>
      <c r="M41" s="98">
        <v>277</v>
      </c>
      <c r="N41" s="174">
        <f t="shared" si="4"/>
        <v>2317</v>
      </c>
      <c r="O41" s="144">
        <f t="shared" si="3"/>
        <v>8</v>
      </c>
    </row>
    <row r="42" spans="1:15" ht="14.25" x14ac:dyDescent="0.2">
      <c r="A42" s="152">
        <v>2012</v>
      </c>
      <c r="B42" s="98">
        <v>5</v>
      </c>
      <c r="C42" s="98">
        <v>2</v>
      </c>
      <c r="D42" s="98">
        <v>3</v>
      </c>
      <c r="E42" s="98">
        <v>294</v>
      </c>
      <c r="F42" s="98">
        <v>232</v>
      </c>
      <c r="G42" s="98">
        <v>130</v>
      </c>
      <c r="H42" s="98">
        <v>254</v>
      </c>
      <c r="I42" s="98">
        <v>238</v>
      </c>
      <c r="J42" s="98">
        <v>173</v>
      </c>
      <c r="K42" s="98">
        <v>399</v>
      </c>
      <c r="L42" s="98">
        <v>398</v>
      </c>
      <c r="M42" s="98">
        <v>160</v>
      </c>
      <c r="N42" s="174">
        <f t="shared" si="4"/>
        <v>2288</v>
      </c>
      <c r="O42" s="144">
        <f t="shared" si="3"/>
        <v>9</v>
      </c>
    </row>
    <row r="43" spans="1:15" ht="14.25" x14ac:dyDescent="0.2">
      <c r="A43" s="152">
        <v>2013</v>
      </c>
      <c r="B43" s="98">
        <v>0</v>
      </c>
      <c r="C43" s="98">
        <v>36</v>
      </c>
      <c r="D43" s="98">
        <v>19</v>
      </c>
      <c r="E43" s="98">
        <v>91</v>
      </c>
      <c r="F43" s="98">
        <v>250</v>
      </c>
      <c r="G43" s="98">
        <v>268</v>
      </c>
      <c r="H43" s="98">
        <v>167</v>
      </c>
      <c r="I43" s="98">
        <v>386</v>
      </c>
      <c r="J43" s="98">
        <v>288</v>
      </c>
      <c r="K43" s="98">
        <v>285</v>
      </c>
      <c r="L43" s="98">
        <v>259</v>
      </c>
      <c r="M43" s="98">
        <v>147</v>
      </c>
      <c r="N43" s="174">
        <f t="shared" si="4"/>
        <v>2196</v>
      </c>
      <c r="O43" s="144">
        <f t="shared" si="3"/>
        <v>12</v>
      </c>
    </row>
    <row r="44" spans="1:15" ht="14.25" x14ac:dyDescent="0.2">
      <c r="A44" s="152">
        <v>2014</v>
      </c>
      <c r="B44" s="98">
        <v>14</v>
      </c>
      <c r="C44" s="98">
        <v>2</v>
      </c>
      <c r="D44" s="98">
        <v>14</v>
      </c>
      <c r="E44" s="98">
        <v>80</v>
      </c>
      <c r="F44" s="98">
        <v>183</v>
      </c>
      <c r="G44" s="98">
        <v>242</v>
      </c>
      <c r="H44" s="98">
        <v>65</v>
      </c>
      <c r="I44" s="98">
        <v>186</v>
      </c>
      <c r="J44" s="98">
        <v>329</v>
      </c>
      <c r="K44" s="98">
        <v>168</v>
      </c>
      <c r="L44" s="98">
        <v>311</v>
      </c>
      <c r="M44" s="98">
        <v>104</v>
      </c>
      <c r="N44" s="174">
        <f t="shared" si="4"/>
        <v>1698</v>
      </c>
      <c r="O44" s="144">
        <f t="shared" si="3"/>
        <v>32</v>
      </c>
    </row>
    <row r="45" spans="1:15" ht="14.25" x14ac:dyDescent="0.2">
      <c r="A45" s="152">
        <v>2015</v>
      </c>
      <c r="B45" s="98">
        <v>21</v>
      </c>
      <c r="C45" s="98">
        <v>9</v>
      </c>
      <c r="D45" s="98">
        <v>1</v>
      </c>
      <c r="E45" s="98">
        <v>52</v>
      </c>
      <c r="F45" s="98">
        <v>198</v>
      </c>
      <c r="G45" s="98">
        <v>226</v>
      </c>
      <c r="H45" s="98">
        <v>97</v>
      </c>
      <c r="I45" s="98">
        <v>119</v>
      </c>
      <c r="J45" s="98">
        <v>316</v>
      </c>
      <c r="K45" s="98">
        <v>234</v>
      </c>
      <c r="L45" s="98">
        <v>192</v>
      </c>
      <c r="M45" s="98">
        <v>19</v>
      </c>
      <c r="N45" s="174">
        <f t="shared" si="4"/>
        <v>1484</v>
      </c>
      <c r="O45" s="144">
        <f t="shared" si="3"/>
        <v>39</v>
      </c>
    </row>
    <row r="46" spans="1:15" ht="14.25" x14ac:dyDescent="0.2">
      <c r="A46" s="138">
        <v>2016</v>
      </c>
      <c r="B46" s="98">
        <v>5</v>
      </c>
      <c r="C46" s="98">
        <v>11</v>
      </c>
      <c r="D46" s="98">
        <v>4</v>
      </c>
      <c r="E46" s="98">
        <v>39</v>
      </c>
      <c r="F46" s="98">
        <v>223</v>
      </c>
      <c r="G46" s="98">
        <v>225</v>
      </c>
      <c r="H46" s="98">
        <v>184</v>
      </c>
      <c r="I46" s="98">
        <v>151</v>
      </c>
      <c r="J46" s="98">
        <v>294</v>
      </c>
      <c r="K46" s="98">
        <v>254</v>
      </c>
      <c r="L46" s="98">
        <v>626</v>
      </c>
      <c r="M46" s="98">
        <v>95</v>
      </c>
      <c r="N46" s="174">
        <f t="shared" si="4"/>
        <v>2111</v>
      </c>
      <c r="O46" s="144">
        <f t="shared" si="3"/>
        <v>15</v>
      </c>
    </row>
    <row r="47" spans="1:15" ht="14.25" x14ac:dyDescent="0.2">
      <c r="A47" s="138">
        <v>2017</v>
      </c>
      <c r="B47" s="3">
        <v>8</v>
      </c>
      <c r="C47" s="3">
        <v>4</v>
      </c>
      <c r="D47" s="3">
        <v>26</v>
      </c>
      <c r="E47" s="3">
        <v>166</v>
      </c>
      <c r="F47" s="3">
        <v>220</v>
      </c>
      <c r="G47" s="3">
        <v>75</v>
      </c>
      <c r="H47" s="3">
        <v>64</v>
      </c>
      <c r="I47" s="3">
        <v>136</v>
      </c>
      <c r="J47" s="3">
        <v>173</v>
      </c>
      <c r="K47" s="3">
        <v>229</v>
      </c>
      <c r="L47" s="3">
        <v>258</v>
      </c>
      <c r="M47" s="3">
        <v>252</v>
      </c>
      <c r="N47" s="174">
        <f t="shared" si="4"/>
        <v>1611</v>
      </c>
      <c r="O47" s="144">
        <f t="shared" si="3"/>
        <v>35</v>
      </c>
    </row>
    <row r="48" spans="1:15" ht="14.25" x14ac:dyDescent="0.2">
      <c r="A48" s="138">
        <v>2018</v>
      </c>
      <c r="B48" s="3">
        <v>217</v>
      </c>
      <c r="C48" s="3">
        <v>0</v>
      </c>
      <c r="D48" s="3">
        <v>83</v>
      </c>
      <c r="E48" s="3">
        <v>63</v>
      </c>
      <c r="F48" s="3">
        <v>147</v>
      </c>
      <c r="G48" s="3">
        <v>87</v>
      </c>
      <c r="H48" s="3">
        <v>211</v>
      </c>
      <c r="I48" s="3">
        <v>139</v>
      </c>
      <c r="J48" s="3">
        <v>264</v>
      </c>
      <c r="K48" s="3">
        <v>305</v>
      </c>
      <c r="L48" s="3">
        <v>181</v>
      </c>
      <c r="M48" s="3">
        <v>2</v>
      </c>
      <c r="N48" s="174">
        <f t="shared" si="4"/>
        <v>1699</v>
      </c>
      <c r="O48" s="144">
        <f t="shared" si="3"/>
        <v>31</v>
      </c>
    </row>
    <row r="49" spans="1:15" ht="14.25" x14ac:dyDescent="0.2">
      <c r="A49" s="138">
        <v>2019</v>
      </c>
      <c r="B49" s="3">
        <v>5</v>
      </c>
      <c r="C49" s="3">
        <v>4</v>
      </c>
      <c r="D49" s="3">
        <v>5</v>
      </c>
      <c r="E49" s="3">
        <v>50</v>
      </c>
      <c r="F49" s="3">
        <v>302</v>
      </c>
      <c r="G49" s="3">
        <v>164</v>
      </c>
      <c r="H49" s="3">
        <v>237</v>
      </c>
      <c r="I49" s="3">
        <v>263</v>
      </c>
      <c r="J49" s="3">
        <v>161</v>
      </c>
      <c r="K49" s="3">
        <v>218</v>
      </c>
      <c r="L49" s="3">
        <v>175</v>
      </c>
      <c r="M49" s="3">
        <v>98</v>
      </c>
      <c r="N49" s="174">
        <f t="shared" ref="N49" si="5">IF(COUNT(B49:M49)=12,SUM(B49:M49),"")</f>
        <v>1682</v>
      </c>
      <c r="O49" s="144">
        <f t="shared" ref="O49" si="6">RANK(N49,N$5:N$57,0)</f>
        <v>33</v>
      </c>
    </row>
    <row r="50" spans="1:15" ht="14.25" x14ac:dyDescent="0.2">
      <c r="A50" s="138">
        <v>2020</v>
      </c>
      <c r="B50" s="3">
        <v>22</v>
      </c>
      <c r="C50" s="3">
        <v>5</v>
      </c>
      <c r="D50" s="3">
        <v>5</v>
      </c>
      <c r="E50" s="3">
        <v>138</v>
      </c>
      <c r="F50" s="3">
        <v>301</v>
      </c>
      <c r="G50" s="3">
        <v>350</v>
      </c>
      <c r="H50" s="3">
        <v>233</v>
      </c>
      <c r="I50" s="3">
        <v>62</v>
      </c>
      <c r="J50" s="3">
        <v>193</v>
      </c>
      <c r="K50" s="3">
        <v>279</v>
      </c>
      <c r="L50" s="3">
        <v>272</v>
      </c>
      <c r="M50" s="3"/>
      <c r="N50" s="174"/>
      <c r="O50" s="144"/>
    </row>
    <row r="51" spans="1:15" ht="14.25" x14ac:dyDescent="0.2">
      <c r="A51" s="138">
        <v>2021</v>
      </c>
      <c r="B51" s="3">
        <v>0</v>
      </c>
      <c r="C51" s="3">
        <v>0</v>
      </c>
      <c r="D51" s="3">
        <v>42</v>
      </c>
      <c r="E51" s="3">
        <v>275</v>
      </c>
      <c r="F51" s="3">
        <v>235</v>
      </c>
      <c r="G51" s="3">
        <v>338</v>
      </c>
      <c r="H51" s="3">
        <v>391</v>
      </c>
      <c r="I51" s="3">
        <v>395</v>
      </c>
      <c r="J51" s="3">
        <v>246</v>
      </c>
      <c r="K51" s="3">
        <v>207</v>
      </c>
      <c r="L51" s="3">
        <v>420</v>
      </c>
      <c r="M51" s="3">
        <v>30</v>
      </c>
      <c r="N51" s="174">
        <f t="shared" ref="N51" si="7">IF(COUNT(B51:M51)=12,SUM(B51:M51),"")</f>
        <v>2579</v>
      </c>
      <c r="O51" s="144">
        <f t="shared" ref="O51" si="8">RANK(N51,N$5:N$57,0)</f>
        <v>4</v>
      </c>
    </row>
    <row r="52" spans="1:15" ht="14.25" x14ac:dyDescent="0.2">
      <c r="A52" s="138">
        <v>2022</v>
      </c>
      <c r="B52" s="3">
        <v>7</v>
      </c>
      <c r="C52" s="3">
        <v>5</v>
      </c>
      <c r="D52" s="3">
        <v>87</v>
      </c>
      <c r="E52" s="3">
        <v>211</v>
      </c>
      <c r="F52" s="3">
        <v>187</v>
      </c>
      <c r="G52" s="3">
        <v>231</v>
      </c>
      <c r="H52" s="3">
        <v>177</v>
      </c>
      <c r="I52" s="3">
        <v>214</v>
      </c>
      <c r="J52" s="3">
        <v>173</v>
      </c>
      <c r="K52" s="3">
        <v>212</v>
      </c>
      <c r="L52" s="3">
        <v>228</v>
      </c>
      <c r="M52" s="3">
        <v>33</v>
      </c>
      <c r="N52" s="174">
        <f t="shared" ref="N52:N53" si="9">IF(COUNT(B52:M52)=12,SUM(B52:M52),"")</f>
        <v>1765</v>
      </c>
      <c r="O52" s="144">
        <f t="shared" ref="O52:O53" si="10">RANK(N52,N$5:N$57,0)</f>
        <v>27</v>
      </c>
    </row>
    <row r="53" spans="1:15" ht="14.25" x14ac:dyDescent="0.2">
      <c r="A53" s="138">
        <v>2023</v>
      </c>
      <c r="B53" s="3">
        <v>116</v>
      </c>
      <c r="C53" s="3">
        <v>0</v>
      </c>
      <c r="D53" s="3">
        <v>9</v>
      </c>
      <c r="E53" s="3">
        <v>26</v>
      </c>
      <c r="F53" s="3">
        <v>203</v>
      </c>
      <c r="G53" s="3">
        <v>163</v>
      </c>
      <c r="H53" s="3">
        <v>106</v>
      </c>
      <c r="I53" s="3">
        <v>110</v>
      </c>
      <c r="J53" s="3">
        <v>254</v>
      </c>
      <c r="K53" s="3">
        <v>154</v>
      </c>
      <c r="L53" s="3">
        <v>249</v>
      </c>
      <c r="M53" s="3">
        <v>85</v>
      </c>
      <c r="N53" s="174">
        <f t="shared" si="9"/>
        <v>1475</v>
      </c>
      <c r="O53" s="144">
        <f t="shared" si="10"/>
        <v>40</v>
      </c>
    </row>
    <row r="54" spans="1:15" ht="14.25" x14ac:dyDescent="0.2">
      <c r="A54" s="138">
        <v>2024</v>
      </c>
      <c r="B54" s="3"/>
      <c r="C54" s="3"/>
      <c r="D54" s="3"/>
      <c r="E54" s="3"/>
      <c r="F54" s="3"/>
      <c r="G54" s="3"/>
      <c r="H54" s="3"/>
      <c r="I54" s="3"/>
      <c r="J54" s="3"/>
      <c r="K54" s="3"/>
      <c r="L54" s="3"/>
      <c r="M54" s="3"/>
      <c r="N54" s="174"/>
      <c r="O54" s="144"/>
    </row>
    <row r="55" spans="1:15" ht="14.25" x14ac:dyDescent="0.2">
      <c r="A55" s="138">
        <v>2025</v>
      </c>
      <c r="B55" s="3"/>
      <c r="C55" s="3"/>
      <c r="D55" s="3"/>
      <c r="E55" s="3"/>
      <c r="F55" s="3"/>
      <c r="G55" s="3"/>
      <c r="H55" s="3"/>
      <c r="I55" s="3"/>
      <c r="J55" s="3"/>
      <c r="K55" s="3"/>
      <c r="L55" s="3"/>
      <c r="M55" s="3"/>
      <c r="N55" s="174"/>
      <c r="O55" s="144"/>
    </row>
    <row r="56" spans="1:15" ht="14.25" x14ac:dyDescent="0.2">
      <c r="A56" s="138">
        <v>2026</v>
      </c>
      <c r="B56" s="3"/>
      <c r="C56" s="3"/>
      <c r="D56" s="3"/>
      <c r="E56" s="3"/>
      <c r="F56" s="3"/>
      <c r="G56" s="3"/>
      <c r="H56" s="3"/>
      <c r="I56" s="3"/>
      <c r="J56" s="3"/>
      <c r="K56" s="3"/>
      <c r="L56" s="3"/>
      <c r="M56" s="3"/>
      <c r="N56" s="174"/>
      <c r="O56" s="144"/>
    </row>
    <row r="57" spans="1:15" ht="13.5" thickBot="1" x14ac:dyDescent="0.25">
      <c r="A57" s="153"/>
      <c r="B57" s="98"/>
      <c r="C57" s="98"/>
      <c r="D57" s="98"/>
      <c r="E57" s="98"/>
      <c r="F57" s="98"/>
      <c r="G57" s="98"/>
      <c r="H57" s="98"/>
      <c r="I57" s="98"/>
      <c r="J57" s="98"/>
      <c r="K57" s="98"/>
      <c r="L57" s="98"/>
      <c r="M57" s="98"/>
      <c r="N57" s="175"/>
    </row>
    <row r="58" spans="1:15" x14ac:dyDescent="0.2">
      <c r="A58" s="147" t="s">
        <v>603</v>
      </c>
      <c r="B58" s="105">
        <f>AVERAGE(B5:B57)</f>
        <v>36.972558139534883</v>
      </c>
      <c r="C58" s="105">
        <f>AVERAGE(C5:C57)</f>
        <v>15.106511627906976</v>
      </c>
      <c r="D58" s="105">
        <f t="shared" ref="D58:N58" si="11">AVERAGE(D5:D57)</f>
        <v>22.463720930232558</v>
      </c>
      <c r="E58" s="105">
        <f t="shared" si="11"/>
        <v>93.042325581395346</v>
      </c>
      <c r="F58" s="105">
        <f t="shared" si="11"/>
        <v>221.6927272727273</v>
      </c>
      <c r="G58" s="105">
        <f t="shared" si="11"/>
        <v>213.66000000000003</v>
      </c>
      <c r="H58" s="105">
        <f t="shared" si="11"/>
        <v>195.38000000000002</v>
      </c>
      <c r="I58" s="105">
        <f t="shared" si="11"/>
        <v>228.7568181818182</v>
      </c>
      <c r="J58" s="105">
        <f t="shared" si="11"/>
        <v>242.1995454545455</v>
      </c>
      <c r="K58" s="105">
        <f t="shared" si="11"/>
        <v>308.23818181818183</v>
      </c>
      <c r="L58" s="105">
        <f t="shared" si="11"/>
        <v>284.64744186046511</v>
      </c>
      <c r="M58" s="105">
        <f t="shared" si="11"/>
        <v>130.61809523809521</v>
      </c>
      <c r="N58" s="105">
        <f t="shared" si="11"/>
        <v>1987.5692682926829</v>
      </c>
    </row>
    <row r="59" spans="1:15" x14ac:dyDescent="0.2">
      <c r="A59" s="148" t="s">
        <v>604</v>
      </c>
      <c r="B59" s="3">
        <f>STDEV(B5:B57)</f>
        <v>56.597005982271298</v>
      </c>
      <c r="C59" s="3">
        <f>STDEV(C5:C57)</f>
        <v>18.65029591029398</v>
      </c>
      <c r="D59" s="3">
        <f t="shared" ref="D59:N59" si="12">STDEV(D5:D57)</f>
        <v>27.903919934836928</v>
      </c>
      <c r="E59" s="3">
        <f t="shared" si="12"/>
        <v>77.687245899280555</v>
      </c>
      <c r="F59" s="3">
        <f t="shared" si="12"/>
        <v>77.633649512147969</v>
      </c>
      <c r="G59" s="3">
        <f t="shared" si="12"/>
        <v>72.477227474052683</v>
      </c>
      <c r="H59" s="3">
        <f t="shared" si="12"/>
        <v>85.597576688149928</v>
      </c>
      <c r="I59" s="3">
        <f t="shared" si="12"/>
        <v>93.254940582946972</v>
      </c>
      <c r="J59" s="3">
        <f t="shared" si="12"/>
        <v>74.070472978309041</v>
      </c>
      <c r="K59" s="3">
        <f t="shared" si="12"/>
        <v>117.49693552209115</v>
      </c>
      <c r="L59" s="3">
        <f t="shared" si="12"/>
        <v>116.80782312542304</v>
      </c>
      <c r="M59" s="3">
        <f t="shared" si="12"/>
        <v>114.24001125653459</v>
      </c>
      <c r="N59" s="114">
        <f t="shared" si="12"/>
        <v>390.3946204572394</v>
      </c>
    </row>
    <row r="60" spans="1:15" x14ac:dyDescent="0.2">
      <c r="A60" s="148" t="s">
        <v>605</v>
      </c>
      <c r="B60" s="3">
        <f>B59/B58*100</f>
        <v>153.07841499274545</v>
      </c>
      <c r="C60" s="3">
        <f>C59/C58*100</f>
        <v>123.45865392140172</v>
      </c>
      <c r="D60" s="3">
        <f t="shared" ref="D60:N60" si="13">D59/D58*100</f>
        <v>124.21771095492349</v>
      </c>
      <c r="E60" s="3">
        <f t="shared" si="13"/>
        <v>83.496672523859203</v>
      </c>
      <c r="F60" s="3">
        <f t="shared" si="13"/>
        <v>35.018582010876131</v>
      </c>
      <c r="G60" s="3">
        <f t="shared" si="13"/>
        <v>33.921757687003968</v>
      </c>
      <c r="H60" s="3">
        <f t="shared" si="13"/>
        <v>43.810818245547097</v>
      </c>
      <c r="I60" s="3">
        <f t="shared" si="13"/>
        <v>40.765972058951711</v>
      </c>
      <c r="J60" s="3">
        <f t="shared" si="13"/>
        <v>30.582416180549821</v>
      </c>
      <c r="K60" s="3">
        <f t="shared" si="13"/>
        <v>38.118877690304501</v>
      </c>
      <c r="L60" s="3">
        <f t="shared" si="13"/>
        <v>41.0359644766042</v>
      </c>
      <c r="M60" s="3">
        <f t="shared" si="13"/>
        <v>87.461091090245887</v>
      </c>
      <c r="N60" s="114">
        <f t="shared" si="13"/>
        <v>19.641812070911492</v>
      </c>
    </row>
    <row r="61" spans="1:15" x14ac:dyDescent="0.2">
      <c r="A61" s="148" t="s">
        <v>606</v>
      </c>
      <c r="B61" s="10">
        <f>MIN(B5:B57)</f>
        <v>0</v>
      </c>
      <c r="C61" s="10">
        <f>MIN(C5:C57)</f>
        <v>0</v>
      </c>
      <c r="D61" s="10">
        <f t="shared" ref="D61:N61" si="14">MIN(D5:D57)</f>
        <v>0</v>
      </c>
      <c r="E61" s="10">
        <f t="shared" si="14"/>
        <v>6.5</v>
      </c>
      <c r="F61" s="10">
        <f t="shared" si="14"/>
        <v>105</v>
      </c>
      <c r="G61" s="10">
        <f t="shared" si="14"/>
        <v>75</v>
      </c>
      <c r="H61" s="10">
        <f t="shared" si="14"/>
        <v>35.700000000000003</v>
      </c>
      <c r="I61" s="10">
        <f t="shared" si="14"/>
        <v>62</v>
      </c>
      <c r="J61" s="10">
        <f t="shared" si="14"/>
        <v>108</v>
      </c>
      <c r="K61" s="10">
        <f t="shared" si="14"/>
        <v>137</v>
      </c>
      <c r="L61" s="10">
        <f t="shared" si="14"/>
        <v>46.9</v>
      </c>
      <c r="M61" s="10">
        <f t="shared" si="14"/>
        <v>2</v>
      </c>
      <c r="N61" s="142">
        <f t="shared" si="14"/>
        <v>1282.5000000000002</v>
      </c>
    </row>
    <row r="62" spans="1:15" x14ac:dyDescent="0.2">
      <c r="A62" s="148" t="s">
        <v>607</v>
      </c>
      <c r="B62" s="15">
        <f>MAX(B5:B57)</f>
        <v>287.2</v>
      </c>
      <c r="C62" s="15">
        <f>MAX(C5:C57)</f>
        <v>94.1</v>
      </c>
      <c r="D62" s="15">
        <f t="shared" ref="D62:N62" si="15">MAX(D5:D57)</f>
        <v>127.5</v>
      </c>
      <c r="E62" s="15">
        <f t="shared" si="15"/>
        <v>294</v>
      </c>
      <c r="F62" s="15">
        <f t="shared" si="15"/>
        <v>499</v>
      </c>
      <c r="G62" s="15">
        <f t="shared" si="15"/>
        <v>385.6</v>
      </c>
      <c r="H62" s="15">
        <f t="shared" si="15"/>
        <v>391</v>
      </c>
      <c r="I62" s="15">
        <f t="shared" si="15"/>
        <v>434.34000000000003</v>
      </c>
      <c r="J62" s="15">
        <f t="shared" si="15"/>
        <v>429.5</v>
      </c>
      <c r="K62" s="15">
        <f t="shared" si="15"/>
        <v>578</v>
      </c>
      <c r="L62" s="15">
        <f t="shared" si="15"/>
        <v>626</v>
      </c>
      <c r="M62" s="15">
        <f t="shared" si="15"/>
        <v>617</v>
      </c>
      <c r="N62" s="164">
        <f t="shared" si="15"/>
        <v>2954.5000000000005</v>
      </c>
    </row>
    <row r="63" spans="1:15" x14ac:dyDescent="0.2">
      <c r="A63" s="148" t="s">
        <v>608</v>
      </c>
      <c r="B63" s="15">
        <f>QUARTILE(B5:B57,1)</f>
        <v>7.5</v>
      </c>
      <c r="C63" s="15">
        <f>QUARTILE(C5:C57,1)</f>
        <v>3.4</v>
      </c>
      <c r="D63" s="15">
        <f t="shared" ref="D63:N63" si="16">QUARTILE(D5:D57,1)</f>
        <v>4.2</v>
      </c>
      <c r="E63" s="15">
        <f t="shared" si="16"/>
        <v>36.549999999999997</v>
      </c>
      <c r="F63" s="15">
        <f t="shared" si="16"/>
        <v>180.92500000000001</v>
      </c>
      <c r="G63" s="15">
        <f t="shared" si="16"/>
        <v>163.75</v>
      </c>
      <c r="H63" s="15">
        <f t="shared" si="16"/>
        <v>124.35</v>
      </c>
      <c r="I63" s="15">
        <f t="shared" si="16"/>
        <v>156.625</v>
      </c>
      <c r="J63" s="15">
        <f t="shared" si="16"/>
        <v>173</v>
      </c>
      <c r="K63" s="15">
        <f t="shared" si="16"/>
        <v>226.25</v>
      </c>
      <c r="L63" s="15">
        <f t="shared" si="16"/>
        <v>191.4</v>
      </c>
      <c r="M63" s="15">
        <f t="shared" si="16"/>
        <v>57.75</v>
      </c>
      <c r="N63" s="164">
        <f t="shared" si="16"/>
        <v>1699</v>
      </c>
    </row>
    <row r="64" spans="1:15" x14ac:dyDescent="0.2">
      <c r="A64" s="148" t="s">
        <v>609</v>
      </c>
      <c r="B64" s="15">
        <f>QUARTILE(B5:B57,2)</f>
        <v>19.7</v>
      </c>
      <c r="C64" s="15">
        <f>QUARTILE(C5:C57,2)</f>
        <v>9</v>
      </c>
      <c r="D64" s="15">
        <f t="shared" ref="D64:N64" si="17">QUARTILE(D5:D57,2)</f>
        <v>11.9</v>
      </c>
      <c r="E64" s="15">
        <f t="shared" si="17"/>
        <v>82.4</v>
      </c>
      <c r="F64" s="15">
        <f t="shared" si="17"/>
        <v>212.9</v>
      </c>
      <c r="G64" s="15">
        <f t="shared" si="17"/>
        <v>211.64999999999998</v>
      </c>
      <c r="H64" s="15">
        <f t="shared" si="17"/>
        <v>189.15</v>
      </c>
      <c r="I64" s="15">
        <f t="shared" si="17"/>
        <v>221.4</v>
      </c>
      <c r="J64" s="15">
        <f t="shared" si="17"/>
        <v>254.65</v>
      </c>
      <c r="K64" s="15">
        <f t="shared" si="17"/>
        <v>279.2</v>
      </c>
      <c r="L64" s="15">
        <f t="shared" si="17"/>
        <v>264</v>
      </c>
      <c r="M64" s="15">
        <f t="shared" si="17"/>
        <v>94.7</v>
      </c>
      <c r="N64" s="164">
        <f t="shared" si="17"/>
        <v>1931</v>
      </c>
    </row>
    <row r="65" spans="1:14" x14ac:dyDescent="0.2">
      <c r="A65" s="148" t="s">
        <v>610</v>
      </c>
      <c r="B65" s="15">
        <f>QUARTILE(B5:B57,3)</f>
        <v>37.599999999999994</v>
      </c>
      <c r="C65" s="15">
        <f>QUARTILE(C5:C57,3)</f>
        <v>19.399999999999999</v>
      </c>
      <c r="D65" s="15">
        <f t="shared" ref="D65:N65" si="18">QUARTILE(D5:D57,3)</f>
        <v>29.55</v>
      </c>
      <c r="E65" s="15">
        <f t="shared" si="18"/>
        <v>124.4</v>
      </c>
      <c r="F65" s="15">
        <f t="shared" si="18"/>
        <v>245.17499999999998</v>
      </c>
      <c r="G65" s="15">
        <f t="shared" si="18"/>
        <v>257.35000000000002</v>
      </c>
      <c r="H65" s="15">
        <f t="shared" si="18"/>
        <v>255.905</v>
      </c>
      <c r="I65" s="15">
        <f t="shared" si="18"/>
        <v>280.22500000000002</v>
      </c>
      <c r="J65" s="15">
        <f t="shared" si="18"/>
        <v>294.2</v>
      </c>
      <c r="K65" s="15">
        <f t="shared" si="18"/>
        <v>363.27499999999998</v>
      </c>
      <c r="L65" s="15">
        <f t="shared" si="18"/>
        <v>364.95</v>
      </c>
      <c r="M65" s="15">
        <f t="shared" si="18"/>
        <v>164.57499999999999</v>
      </c>
      <c r="N65" s="164">
        <f t="shared" si="18"/>
        <v>2222.5</v>
      </c>
    </row>
    <row r="66" spans="1:14" x14ac:dyDescent="0.2">
      <c r="A66" s="148" t="s">
        <v>611</v>
      </c>
      <c r="B66" s="10">
        <f>RANK(B53,B5:B57,0)</f>
        <v>4</v>
      </c>
      <c r="C66" s="10">
        <f t="shared" ref="C66:N66" si="19">RANK(C53,C5:C57,0)</f>
        <v>39</v>
      </c>
      <c r="D66" s="10">
        <f t="shared" si="19"/>
        <v>26</v>
      </c>
      <c r="E66" s="10">
        <f t="shared" si="19"/>
        <v>34</v>
      </c>
      <c r="F66" s="10">
        <f t="shared" si="19"/>
        <v>26</v>
      </c>
      <c r="G66" s="10">
        <f t="shared" si="19"/>
        <v>34</v>
      </c>
      <c r="H66" s="10">
        <f t="shared" si="19"/>
        <v>37</v>
      </c>
      <c r="I66" s="10">
        <f t="shared" si="19"/>
        <v>41</v>
      </c>
      <c r="J66" s="10">
        <f t="shared" si="19"/>
        <v>23</v>
      </c>
      <c r="K66" s="10">
        <f t="shared" si="19"/>
        <v>43</v>
      </c>
      <c r="L66" s="10">
        <f t="shared" si="19"/>
        <v>26</v>
      </c>
      <c r="M66" s="10">
        <f t="shared" si="19"/>
        <v>28</v>
      </c>
      <c r="N66" s="142">
        <f t="shared" si="19"/>
        <v>40</v>
      </c>
    </row>
    <row r="67" spans="1:14" x14ac:dyDescent="0.2">
      <c r="A67" s="148" t="s">
        <v>612</v>
      </c>
      <c r="B67" s="10">
        <f>COUNT(B5:B57)</f>
        <v>43</v>
      </c>
      <c r="C67" s="10">
        <f>COUNT(C5:C57)</f>
        <v>43</v>
      </c>
      <c r="D67" s="10">
        <f t="shared" ref="D67:N67" si="20">COUNT(D5:D57)</f>
        <v>43</v>
      </c>
      <c r="E67" s="10">
        <f t="shared" si="20"/>
        <v>43</v>
      </c>
      <c r="F67" s="10">
        <f t="shared" si="20"/>
        <v>44</v>
      </c>
      <c r="G67" s="10">
        <f t="shared" si="20"/>
        <v>44</v>
      </c>
      <c r="H67" s="10">
        <f t="shared" si="20"/>
        <v>44</v>
      </c>
      <c r="I67" s="10">
        <f t="shared" si="20"/>
        <v>44</v>
      </c>
      <c r="J67" s="10">
        <f t="shared" si="20"/>
        <v>44</v>
      </c>
      <c r="K67" s="10">
        <f t="shared" si="20"/>
        <v>44</v>
      </c>
      <c r="L67" s="10">
        <f t="shared" si="20"/>
        <v>43</v>
      </c>
      <c r="M67" s="10">
        <f t="shared" si="20"/>
        <v>42</v>
      </c>
      <c r="N67" s="142">
        <f t="shared" si="20"/>
        <v>41</v>
      </c>
    </row>
    <row r="68" spans="1:14" x14ac:dyDescent="0.2">
      <c r="A68" s="148" t="s">
        <v>614</v>
      </c>
      <c r="B68" s="15">
        <f>B53</f>
        <v>116</v>
      </c>
      <c r="C68" s="15">
        <f>B68+C53</f>
        <v>116</v>
      </c>
      <c r="D68" s="15">
        <f t="shared" ref="D68:M68" si="21">C68+D53</f>
        <v>125</v>
      </c>
      <c r="E68" s="15">
        <f t="shared" si="21"/>
        <v>151</v>
      </c>
      <c r="F68" s="15">
        <f t="shared" si="21"/>
        <v>354</v>
      </c>
      <c r="G68" s="15">
        <f t="shared" si="21"/>
        <v>517</v>
      </c>
      <c r="H68" s="15">
        <f t="shared" si="21"/>
        <v>623</v>
      </c>
      <c r="I68" s="15">
        <f t="shared" si="21"/>
        <v>733</v>
      </c>
      <c r="J68" s="15">
        <f t="shared" si="21"/>
        <v>987</v>
      </c>
      <c r="K68" s="15">
        <f t="shared" si="21"/>
        <v>1141</v>
      </c>
      <c r="L68" s="15">
        <f t="shared" si="21"/>
        <v>1390</v>
      </c>
      <c r="M68" s="15">
        <f t="shared" si="21"/>
        <v>1475</v>
      </c>
      <c r="N68" s="10"/>
    </row>
    <row r="69" spans="1:14" x14ac:dyDescent="0.2">
      <c r="A69" s="148" t="s">
        <v>613</v>
      </c>
      <c r="B69" s="15">
        <f>B58</f>
        <v>36.972558139534883</v>
      </c>
      <c r="C69" s="15">
        <f>B69+C58</f>
        <v>52.079069767441858</v>
      </c>
      <c r="D69" s="15">
        <f t="shared" ref="D69:M69" si="22">C69+D58</f>
        <v>74.54279069767442</v>
      </c>
      <c r="E69" s="15">
        <f t="shared" si="22"/>
        <v>167.58511627906978</v>
      </c>
      <c r="F69" s="15">
        <f t="shared" si="22"/>
        <v>389.2778435517971</v>
      </c>
      <c r="G69" s="15">
        <f t="shared" si="22"/>
        <v>602.93784355179719</v>
      </c>
      <c r="H69" s="15">
        <f t="shared" si="22"/>
        <v>798.31784355179718</v>
      </c>
      <c r="I69" s="15">
        <f t="shared" si="22"/>
        <v>1027.0746617336154</v>
      </c>
      <c r="J69" s="15">
        <f t="shared" si="22"/>
        <v>1269.2742071881607</v>
      </c>
      <c r="K69" s="15">
        <f t="shared" si="22"/>
        <v>1577.5123890063426</v>
      </c>
      <c r="L69" s="15">
        <f t="shared" si="22"/>
        <v>1862.1598308668076</v>
      </c>
      <c r="M69" s="15">
        <f t="shared" si="22"/>
        <v>1992.7779261049029</v>
      </c>
      <c r="N69" s="10"/>
    </row>
    <row r="70" spans="1:14" x14ac:dyDescent="0.2">
      <c r="B70" s="8"/>
      <c r="C70" s="8"/>
      <c r="D70" s="8"/>
      <c r="E70" s="8"/>
      <c r="F70" s="8"/>
      <c r="G70" s="8"/>
      <c r="H70" s="8"/>
      <c r="I70" s="8"/>
      <c r="J70" s="8"/>
      <c r="K70" s="8"/>
      <c r="L70" s="8"/>
      <c r="M70" s="8"/>
    </row>
    <row r="71" spans="1:14" x14ac:dyDescent="0.2">
      <c r="B71" s="8"/>
      <c r="C71" s="8"/>
      <c r="D71" s="8"/>
      <c r="E71" s="8"/>
      <c r="F71" s="8"/>
      <c r="G71" s="8"/>
      <c r="H71" s="8"/>
      <c r="I71" s="8"/>
      <c r="J71" s="8"/>
      <c r="K71" s="8"/>
      <c r="L71" s="8"/>
      <c r="M71" s="8"/>
    </row>
    <row r="72" spans="1:14" x14ac:dyDescent="0.2">
      <c r="B72" s="8"/>
      <c r="C72" s="8"/>
      <c r="D72" s="8"/>
      <c r="E72" s="8"/>
      <c r="F72" s="8"/>
      <c r="G72" s="8"/>
      <c r="H72" s="8"/>
      <c r="I72" s="8"/>
      <c r="J72" s="8"/>
      <c r="K72" s="8"/>
      <c r="L72" s="8"/>
      <c r="M72" s="8"/>
    </row>
    <row r="73" spans="1:14" x14ac:dyDescent="0.2">
      <c r="B73" s="8"/>
      <c r="C73" s="8"/>
      <c r="D73" s="8"/>
      <c r="E73" s="8"/>
      <c r="F73" s="8"/>
      <c r="G73" s="8"/>
      <c r="H73" s="8"/>
      <c r="I73" s="8"/>
      <c r="J73" s="8"/>
      <c r="K73" s="8"/>
      <c r="L73" s="8"/>
      <c r="M73" s="8"/>
    </row>
    <row r="74" spans="1:14" x14ac:dyDescent="0.2">
      <c r="B74" s="8"/>
      <c r="C74" s="8"/>
      <c r="D74" s="8"/>
      <c r="E74" s="8"/>
      <c r="F74" s="8"/>
      <c r="G74" s="8"/>
      <c r="H74" s="8"/>
      <c r="I74" s="8"/>
      <c r="J74" s="8"/>
      <c r="K74" s="8"/>
      <c r="L74" s="8"/>
      <c r="M74" s="8"/>
    </row>
    <row r="75" spans="1:14" x14ac:dyDescent="0.2">
      <c r="B75" s="8"/>
      <c r="C75" s="8"/>
      <c r="D75" s="8"/>
      <c r="E75" s="8"/>
      <c r="F75" s="8"/>
      <c r="G75" s="8"/>
      <c r="H75" s="8"/>
      <c r="I75" s="8"/>
      <c r="J75" s="8"/>
      <c r="K75" s="8"/>
      <c r="L75" s="8"/>
      <c r="M75" s="8"/>
    </row>
  </sheetData>
  <mergeCells count="2">
    <mergeCell ref="A1:N1"/>
    <mergeCell ref="G2:H2"/>
  </mergeCells>
  <phoneticPr fontId="0" type="noConversion"/>
  <conditionalFormatting sqref="B5:B57">
    <cfRule type="top10" dxfId="25" priority="57" bottom="1" rank="1"/>
    <cfRule type="top10" dxfId="24" priority="58" rank="1"/>
  </conditionalFormatting>
  <conditionalFormatting sqref="C5:C57">
    <cfRule type="top10" dxfId="23" priority="25" bottom="1" rank="1"/>
    <cfRule type="top10" dxfId="22" priority="26" rank="1"/>
  </conditionalFormatting>
  <conditionalFormatting sqref="D5:D57">
    <cfRule type="top10" dxfId="21" priority="23" bottom="1" rank="1"/>
    <cfRule type="top10" dxfId="20" priority="24" rank="1"/>
  </conditionalFormatting>
  <conditionalFormatting sqref="E5:E57">
    <cfRule type="top10" dxfId="19" priority="21" bottom="1" rank="1"/>
    <cfRule type="top10" dxfId="18" priority="22" rank="1"/>
  </conditionalFormatting>
  <conditionalFormatting sqref="F5:F57">
    <cfRule type="top10" dxfId="17" priority="19" bottom="1" rank="1"/>
    <cfRule type="top10" dxfId="16" priority="20" rank="1"/>
  </conditionalFormatting>
  <conditionalFormatting sqref="G5:G57">
    <cfRule type="top10" dxfId="15" priority="17" bottom="1" rank="1"/>
    <cfRule type="top10" dxfId="14" priority="18" rank="1"/>
  </conditionalFormatting>
  <conditionalFormatting sqref="H5:H57">
    <cfRule type="top10" dxfId="13" priority="15" bottom="1" rank="1"/>
    <cfRule type="top10" dxfId="12" priority="16" rank="1"/>
  </conditionalFormatting>
  <conditionalFormatting sqref="I5:I57">
    <cfRule type="top10" dxfId="11" priority="13" bottom="1" rank="1"/>
    <cfRule type="top10" dxfId="10" priority="14" rank="1"/>
  </conditionalFormatting>
  <conditionalFormatting sqref="J5:J57">
    <cfRule type="top10" dxfId="9" priority="11" bottom="1" rank="1"/>
    <cfRule type="top10" dxfId="8" priority="12" rank="1"/>
  </conditionalFormatting>
  <conditionalFormatting sqref="K5:K57">
    <cfRule type="top10" dxfId="7" priority="9" bottom="1" rank="1"/>
    <cfRule type="top10" dxfId="6" priority="10" rank="1"/>
  </conditionalFormatting>
  <conditionalFormatting sqref="L5:L57">
    <cfRule type="top10" dxfId="5" priority="7" bottom="1" rank="1"/>
    <cfRule type="top10" dxfId="4" priority="8" rank="1"/>
  </conditionalFormatting>
  <conditionalFormatting sqref="M5:M57">
    <cfRule type="top10" dxfId="3" priority="5" bottom="1" rank="1"/>
    <cfRule type="top10" dxfId="2" priority="6" rank="1"/>
  </conditionalFormatting>
  <conditionalFormatting sqref="N5:N57">
    <cfRule type="top10" dxfId="1" priority="3" bottom="1" rank="1"/>
    <cfRule type="top10" dxfId="0" priority="4" rank="1"/>
  </conditionalFormatting>
  <pageMargins left="0.75" right="0.75" top="1" bottom="1" header="0.5" footer="0.5"/>
  <pageSetup orientation="portrait" verticalDpi="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5"/>
  <dimension ref="A1:AJ38"/>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N20" sqref="N20:N21"/>
    </sheetView>
  </sheetViews>
  <sheetFormatPr defaultRowHeight="12.75" x14ac:dyDescent="0.2"/>
  <cols>
    <col min="1" max="1" width="9.85546875" style="139" bestFit="1" customWidth="1"/>
    <col min="2" max="13" width="7.7109375" customWidth="1"/>
    <col min="14" max="14" width="8.7109375" style="103" bestFit="1" customWidth="1"/>
    <col min="16" max="36" width="9.140625" style="10"/>
  </cols>
  <sheetData>
    <row r="1" spans="1:36" ht="16.5" thickBot="1" x14ac:dyDescent="0.3">
      <c r="A1" s="243" t="s">
        <v>83</v>
      </c>
      <c r="B1" s="244"/>
      <c r="C1" s="244"/>
      <c r="D1" s="244"/>
      <c r="E1" s="245"/>
      <c r="F1" s="245"/>
      <c r="G1" s="245"/>
      <c r="H1" s="245"/>
      <c r="I1" s="245"/>
      <c r="J1" s="245"/>
      <c r="K1" s="245"/>
      <c r="L1" s="245"/>
      <c r="M1" s="245"/>
      <c r="N1" s="246"/>
    </row>
    <row r="2" spans="1:36" ht="13.5" thickBot="1" x14ac:dyDescent="0.25">
      <c r="A2" s="135" t="s">
        <v>101</v>
      </c>
      <c r="B2" s="40" t="s">
        <v>175</v>
      </c>
      <c r="C2" s="37" t="s">
        <v>416</v>
      </c>
      <c r="D2" s="38"/>
      <c r="E2" s="58"/>
      <c r="F2" s="68"/>
      <c r="G2" s="247" t="s">
        <v>80</v>
      </c>
      <c r="H2" s="247"/>
      <c r="I2" s="69"/>
      <c r="J2" s="69"/>
      <c r="K2" s="69"/>
      <c r="L2" s="69"/>
      <c r="M2" s="69"/>
      <c r="N2" s="165"/>
    </row>
    <row r="3" spans="1:36" ht="13.5" thickBot="1" x14ac:dyDescent="0.25">
      <c r="A3" s="136"/>
      <c r="B3" s="41" t="s">
        <v>176</v>
      </c>
      <c r="C3" s="36" t="s">
        <v>417</v>
      </c>
      <c r="D3" s="39"/>
      <c r="E3" s="41" t="s">
        <v>78</v>
      </c>
      <c r="F3" s="65">
        <v>5</v>
      </c>
      <c r="G3" s="17"/>
      <c r="H3" s="66" t="s">
        <v>81</v>
      </c>
      <c r="I3" s="67">
        <v>1.524</v>
      </c>
      <c r="J3" s="17"/>
      <c r="K3" s="17"/>
      <c r="L3" s="17"/>
      <c r="M3" s="17"/>
      <c r="N3" s="39"/>
    </row>
    <row r="4" spans="1:36" s="103" customFormat="1" ht="15.75" thickBot="1" x14ac:dyDescent="0.3">
      <c r="A4" s="137" t="s">
        <v>1</v>
      </c>
      <c r="B4" s="110" t="s">
        <v>2</v>
      </c>
      <c r="C4" s="111" t="s">
        <v>3</v>
      </c>
      <c r="D4" s="110" t="s">
        <v>4</v>
      </c>
      <c r="E4" s="111" t="s">
        <v>5</v>
      </c>
      <c r="F4" s="110" t="s">
        <v>6</v>
      </c>
      <c r="G4" s="111" t="s">
        <v>7</v>
      </c>
      <c r="H4" s="110" t="s">
        <v>8</v>
      </c>
      <c r="I4" s="111" t="s">
        <v>9</v>
      </c>
      <c r="J4" s="110" t="s">
        <v>10</v>
      </c>
      <c r="K4" s="111" t="s">
        <v>11</v>
      </c>
      <c r="L4" s="110" t="s">
        <v>12</v>
      </c>
      <c r="M4" s="112" t="s">
        <v>13</v>
      </c>
      <c r="N4" s="140" t="s">
        <v>582</v>
      </c>
      <c r="O4" s="143" t="s">
        <v>611</v>
      </c>
      <c r="P4" s="141"/>
      <c r="Q4" s="141"/>
      <c r="R4" s="141"/>
      <c r="S4" s="141"/>
      <c r="T4" s="141"/>
      <c r="U4" s="141"/>
      <c r="V4" s="141"/>
      <c r="W4" s="141"/>
      <c r="X4" s="141"/>
      <c r="Y4" s="141"/>
      <c r="Z4" s="141"/>
      <c r="AA4" s="141"/>
      <c r="AB4" s="142"/>
      <c r="AC4" s="142"/>
      <c r="AD4" s="142"/>
      <c r="AE4" s="142"/>
      <c r="AF4" s="142"/>
      <c r="AG4" s="142"/>
      <c r="AH4" s="142"/>
      <c r="AI4" s="142"/>
      <c r="AJ4" s="142"/>
    </row>
    <row r="5" spans="1:36" ht="14.25" x14ac:dyDescent="0.2">
      <c r="A5" s="138">
        <v>2007</v>
      </c>
      <c r="B5" s="3">
        <v>4</v>
      </c>
      <c r="C5" s="15">
        <v>1</v>
      </c>
      <c r="D5" s="15">
        <v>1</v>
      </c>
      <c r="E5" s="15">
        <v>68</v>
      </c>
      <c r="F5" s="15">
        <v>326</v>
      </c>
      <c r="G5" s="15">
        <v>134</v>
      </c>
      <c r="H5" s="15">
        <v>129</v>
      </c>
      <c r="I5" s="15">
        <v>238</v>
      </c>
      <c r="J5" s="15">
        <v>138</v>
      </c>
      <c r="K5" s="15">
        <v>153</v>
      </c>
      <c r="L5" s="15">
        <v>125</v>
      </c>
      <c r="M5" s="15">
        <v>149</v>
      </c>
      <c r="N5" s="173">
        <f t="shared" ref="N5:N6" si="0">IF(COUNT(B5:M5)=12,SUM(B5:M5),"")</f>
        <v>1466</v>
      </c>
      <c r="O5" s="144">
        <f t="shared" ref="O5:O17" si="1">RANK(N5,N$5:N$25,0)</f>
        <v>9</v>
      </c>
    </row>
    <row r="6" spans="1:36" ht="14.25" x14ac:dyDescent="0.2">
      <c r="A6" s="138">
        <v>2008</v>
      </c>
      <c r="B6" s="3">
        <v>8</v>
      </c>
      <c r="C6" s="15">
        <v>58</v>
      </c>
      <c r="D6" s="15">
        <v>1</v>
      </c>
      <c r="E6" s="15">
        <v>23</v>
      </c>
      <c r="F6" s="15">
        <v>186</v>
      </c>
      <c r="G6" s="15">
        <v>193</v>
      </c>
      <c r="H6" s="15">
        <v>65</v>
      </c>
      <c r="I6" s="15">
        <v>243</v>
      </c>
      <c r="J6" s="15">
        <v>158</v>
      </c>
      <c r="K6" s="15">
        <v>165</v>
      </c>
      <c r="L6" s="15">
        <v>242</v>
      </c>
      <c r="M6" s="15">
        <v>16</v>
      </c>
      <c r="N6" s="174">
        <f t="shared" si="0"/>
        <v>1358</v>
      </c>
      <c r="O6" s="144">
        <f t="shared" si="1"/>
        <v>13</v>
      </c>
    </row>
    <row r="7" spans="1:36" ht="14.25" x14ac:dyDescent="0.2">
      <c r="A7" s="138">
        <v>2009</v>
      </c>
      <c r="B7" s="3">
        <v>17</v>
      </c>
      <c r="C7" s="15">
        <v>23</v>
      </c>
      <c r="D7" s="15">
        <v>16</v>
      </c>
      <c r="E7" s="15">
        <v>6</v>
      </c>
      <c r="F7" s="15">
        <v>159</v>
      </c>
      <c r="G7" s="15">
        <v>245</v>
      </c>
      <c r="H7" s="15">
        <v>258</v>
      </c>
      <c r="I7" s="15">
        <v>129</v>
      </c>
      <c r="J7" s="15">
        <v>85</v>
      </c>
      <c r="K7" s="15">
        <v>209</v>
      </c>
      <c r="L7" s="15">
        <v>333</v>
      </c>
      <c r="M7" s="15">
        <v>6</v>
      </c>
      <c r="N7" s="174">
        <f t="shared" ref="N7:N11" si="2">IF(COUNT(B7:M7)=12,SUM(B7:M7),"")</f>
        <v>1486</v>
      </c>
      <c r="O7" s="144">
        <f t="shared" si="1"/>
        <v>7</v>
      </c>
    </row>
    <row r="8" spans="1:36" ht="14.25" x14ac:dyDescent="0.2">
      <c r="A8" s="138">
        <v>2010</v>
      </c>
      <c r="B8" s="3">
        <v>5</v>
      </c>
      <c r="C8" s="15">
        <v>9</v>
      </c>
      <c r="D8" s="15">
        <v>8</v>
      </c>
      <c r="E8" s="15">
        <v>176</v>
      </c>
      <c r="F8" s="15">
        <v>196</v>
      </c>
      <c r="G8" s="15">
        <v>333</v>
      </c>
      <c r="H8" s="15">
        <v>293</v>
      </c>
      <c r="I8" s="15">
        <v>342</v>
      </c>
      <c r="J8" s="15">
        <v>138</v>
      </c>
      <c r="K8" s="15">
        <v>105</v>
      </c>
      <c r="L8" s="15">
        <v>203</v>
      </c>
      <c r="M8" s="15">
        <v>354</v>
      </c>
      <c r="N8" s="174">
        <f t="shared" si="2"/>
        <v>2162</v>
      </c>
      <c r="O8" s="144">
        <f t="shared" si="1"/>
        <v>1</v>
      </c>
    </row>
    <row r="9" spans="1:36" ht="14.25" x14ac:dyDescent="0.2">
      <c r="A9" s="138">
        <v>2011</v>
      </c>
      <c r="B9" s="3">
        <v>66</v>
      </c>
      <c r="C9" s="15">
        <v>10</v>
      </c>
      <c r="D9" s="15">
        <v>55</v>
      </c>
      <c r="E9" s="15">
        <v>83</v>
      </c>
      <c r="F9" s="15">
        <v>234</v>
      </c>
      <c r="G9" s="15">
        <v>108</v>
      </c>
      <c r="H9" s="15">
        <v>464</v>
      </c>
      <c r="I9" s="15">
        <v>96</v>
      </c>
      <c r="J9" s="15">
        <v>235</v>
      </c>
      <c r="K9" s="15">
        <v>191</v>
      </c>
      <c r="L9" s="15">
        <v>298</v>
      </c>
      <c r="M9" s="15">
        <v>177</v>
      </c>
      <c r="N9" s="174">
        <f t="shared" si="2"/>
        <v>2017</v>
      </c>
      <c r="O9" s="144">
        <f t="shared" si="1"/>
        <v>2</v>
      </c>
    </row>
    <row r="10" spans="1:36" ht="14.25" x14ac:dyDescent="0.2">
      <c r="A10" s="138">
        <v>2012</v>
      </c>
      <c r="B10" s="3">
        <v>1</v>
      </c>
      <c r="C10" s="15">
        <v>10</v>
      </c>
      <c r="D10" s="15">
        <v>6</v>
      </c>
      <c r="E10" s="15">
        <v>53</v>
      </c>
      <c r="F10" s="15">
        <v>122</v>
      </c>
      <c r="G10" s="15">
        <v>199</v>
      </c>
      <c r="H10" s="15">
        <v>126</v>
      </c>
      <c r="I10" s="15">
        <v>54</v>
      </c>
      <c r="J10" s="15">
        <v>92</v>
      </c>
      <c r="K10" s="15">
        <v>274</v>
      </c>
      <c r="L10" s="15">
        <v>226</v>
      </c>
      <c r="M10" s="15">
        <v>202</v>
      </c>
      <c r="N10" s="174">
        <f t="shared" si="2"/>
        <v>1365</v>
      </c>
      <c r="O10" s="144">
        <f t="shared" si="1"/>
        <v>12</v>
      </c>
    </row>
    <row r="11" spans="1:36" ht="14.25" x14ac:dyDescent="0.2">
      <c r="A11" s="138">
        <v>2013</v>
      </c>
      <c r="B11" s="3">
        <v>0</v>
      </c>
      <c r="C11" s="15">
        <v>0</v>
      </c>
      <c r="D11" s="15">
        <v>0</v>
      </c>
      <c r="E11" s="15">
        <v>18</v>
      </c>
      <c r="F11" s="15">
        <v>151</v>
      </c>
      <c r="G11" s="15">
        <v>140</v>
      </c>
      <c r="H11" s="15">
        <v>123</v>
      </c>
      <c r="I11" s="15">
        <v>226</v>
      </c>
      <c r="J11" s="15">
        <v>402</v>
      </c>
      <c r="K11" s="15">
        <v>312</v>
      </c>
      <c r="L11" s="15">
        <v>185</v>
      </c>
      <c r="M11" s="15">
        <v>101</v>
      </c>
      <c r="N11" s="174">
        <f t="shared" si="2"/>
        <v>1658</v>
      </c>
      <c r="O11" s="144">
        <f t="shared" si="1"/>
        <v>4</v>
      </c>
    </row>
    <row r="12" spans="1:36" ht="14.25" x14ac:dyDescent="0.2">
      <c r="A12" s="138">
        <v>2014</v>
      </c>
      <c r="B12" s="3">
        <v>0</v>
      </c>
      <c r="C12" s="15">
        <v>18</v>
      </c>
      <c r="D12" s="15">
        <v>0</v>
      </c>
      <c r="E12" s="15">
        <v>24</v>
      </c>
      <c r="F12" s="15">
        <v>272</v>
      </c>
      <c r="G12" s="15">
        <v>159</v>
      </c>
      <c r="H12" s="15">
        <v>52</v>
      </c>
      <c r="I12" s="15">
        <v>66</v>
      </c>
      <c r="J12" s="15">
        <v>258</v>
      </c>
      <c r="K12" s="15">
        <v>230</v>
      </c>
      <c r="L12" s="15">
        <v>168</v>
      </c>
      <c r="M12" s="15">
        <v>150</v>
      </c>
      <c r="N12" s="174">
        <f t="shared" ref="N12:N19" si="3">IF(COUNT(B12:M12)=12,SUM(B12:M12),"")</f>
        <v>1397</v>
      </c>
      <c r="O12" s="144">
        <f t="shared" si="1"/>
        <v>11</v>
      </c>
    </row>
    <row r="13" spans="1:36" ht="14.25" x14ac:dyDescent="0.2">
      <c r="A13" s="138">
        <v>2015</v>
      </c>
      <c r="B13" s="3">
        <v>59</v>
      </c>
      <c r="C13" s="15">
        <v>0</v>
      </c>
      <c r="D13" s="15">
        <v>13</v>
      </c>
      <c r="E13" s="15">
        <v>23</v>
      </c>
      <c r="F13" s="15">
        <v>107</v>
      </c>
      <c r="G13" s="15">
        <v>109</v>
      </c>
      <c r="H13" s="15">
        <v>47</v>
      </c>
      <c r="I13" s="15">
        <v>84</v>
      </c>
      <c r="J13" s="15">
        <v>178</v>
      </c>
      <c r="K13" s="15">
        <v>191</v>
      </c>
      <c r="L13" s="15">
        <v>203</v>
      </c>
      <c r="M13" s="15">
        <v>27</v>
      </c>
      <c r="N13" s="174">
        <f t="shared" si="3"/>
        <v>1041</v>
      </c>
      <c r="O13" s="144">
        <f t="shared" si="1"/>
        <v>16</v>
      </c>
    </row>
    <row r="14" spans="1:36" ht="14.25" x14ac:dyDescent="0.2">
      <c r="A14" s="138">
        <v>2016</v>
      </c>
      <c r="B14" s="3">
        <v>10</v>
      </c>
      <c r="C14" s="15">
        <v>0</v>
      </c>
      <c r="D14" s="15">
        <v>0</v>
      </c>
      <c r="E14" s="15">
        <v>5</v>
      </c>
      <c r="F14" s="15">
        <v>174</v>
      </c>
      <c r="G14" s="15">
        <v>244</v>
      </c>
      <c r="H14" s="15">
        <v>148</v>
      </c>
      <c r="I14" s="15">
        <v>116</v>
      </c>
      <c r="J14" s="15">
        <v>117</v>
      </c>
      <c r="K14" s="15">
        <v>209</v>
      </c>
      <c r="L14" s="15">
        <v>380</v>
      </c>
      <c r="M14" s="15">
        <v>57</v>
      </c>
      <c r="N14" s="174">
        <f t="shared" si="3"/>
        <v>1460</v>
      </c>
      <c r="O14" s="144">
        <f t="shared" si="1"/>
        <v>10</v>
      </c>
    </row>
    <row r="15" spans="1:36" ht="14.25" x14ac:dyDescent="0.2">
      <c r="A15" s="138">
        <v>2017</v>
      </c>
      <c r="B15" s="3">
        <v>7</v>
      </c>
      <c r="C15" s="15">
        <v>0</v>
      </c>
      <c r="D15" s="15">
        <v>48</v>
      </c>
      <c r="E15" s="15">
        <v>15</v>
      </c>
      <c r="F15" s="15">
        <v>211</v>
      </c>
      <c r="G15" s="15">
        <v>168</v>
      </c>
      <c r="H15" s="15">
        <v>158</v>
      </c>
      <c r="I15" s="15">
        <v>440</v>
      </c>
      <c r="J15" s="15">
        <v>266</v>
      </c>
      <c r="K15" s="15">
        <v>230</v>
      </c>
      <c r="L15" s="15">
        <v>301</v>
      </c>
      <c r="M15" s="15">
        <v>123</v>
      </c>
      <c r="N15" s="174">
        <f t="shared" si="3"/>
        <v>1967</v>
      </c>
      <c r="O15" s="144">
        <f t="shared" si="1"/>
        <v>3</v>
      </c>
    </row>
    <row r="16" spans="1:36" ht="14.25" x14ac:dyDescent="0.2">
      <c r="A16" s="138">
        <v>2018</v>
      </c>
      <c r="B16" s="3">
        <v>104</v>
      </c>
      <c r="C16" s="15">
        <v>3</v>
      </c>
      <c r="D16" s="15">
        <v>9</v>
      </c>
      <c r="E16" s="15">
        <v>131</v>
      </c>
      <c r="F16" s="15">
        <v>107</v>
      </c>
      <c r="G16" s="15">
        <v>294</v>
      </c>
      <c r="H16" s="15">
        <v>143</v>
      </c>
      <c r="I16" s="15">
        <v>114</v>
      </c>
      <c r="J16" s="15">
        <v>203</v>
      </c>
      <c r="K16" s="15">
        <v>178</v>
      </c>
      <c r="L16" s="15">
        <v>191</v>
      </c>
      <c r="M16" s="15">
        <v>8</v>
      </c>
      <c r="N16" s="174">
        <f t="shared" si="3"/>
        <v>1485</v>
      </c>
      <c r="O16" s="144">
        <f t="shared" si="1"/>
        <v>8</v>
      </c>
    </row>
    <row r="17" spans="1:15" ht="14.25" x14ac:dyDescent="0.2">
      <c r="A17" s="138">
        <v>2019</v>
      </c>
      <c r="B17" s="3">
        <v>0</v>
      </c>
      <c r="C17" s="15">
        <v>5</v>
      </c>
      <c r="D17" s="15">
        <v>0</v>
      </c>
      <c r="E17" s="15">
        <v>74</v>
      </c>
      <c r="F17" s="15">
        <v>84</v>
      </c>
      <c r="G17" s="15">
        <v>67</v>
      </c>
      <c r="H17" s="15">
        <v>62</v>
      </c>
      <c r="I17" s="15">
        <v>169</v>
      </c>
      <c r="J17" s="15">
        <v>205</v>
      </c>
      <c r="K17" s="15">
        <v>184</v>
      </c>
      <c r="L17" s="15">
        <v>158</v>
      </c>
      <c r="M17" s="15">
        <v>127</v>
      </c>
      <c r="N17" s="174">
        <f t="shared" si="3"/>
        <v>1135</v>
      </c>
      <c r="O17" s="144">
        <f t="shared" si="1"/>
        <v>15</v>
      </c>
    </row>
    <row r="18" spans="1:15" ht="14.25" x14ac:dyDescent="0.2">
      <c r="A18" s="138">
        <v>2020</v>
      </c>
      <c r="B18" s="3">
        <v>22</v>
      </c>
      <c r="C18" s="15">
        <v>0</v>
      </c>
      <c r="D18" s="15">
        <v>24</v>
      </c>
      <c r="E18" s="15">
        <v>72</v>
      </c>
      <c r="F18" s="15">
        <v>196</v>
      </c>
      <c r="G18" s="3">
        <v>251</v>
      </c>
      <c r="H18" s="3">
        <v>213</v>
      </c>
      <c r="I18" s="3">
        <v>246</v>
      </c>
      <c r="J18" s="3">
        <v>346</v>
      </c>
      <c r="K18" s="3">
        <v>172</v>
      </c>
      <c r="L18" s="3">
        <v>235</v>
      </c>
      <c r="M18" s="3"/>
      <c r="N18" s="174"/>
      <c r="O18" s="144"/>
    </row>
    <row r="19" spans="1:15" ht="14.25" x14ac:dyDescent="0.2">
      <c r="A19" s="138">
        <v>2021</v>
      </c>
      <c r="B19" s="3">
        <v>36</v>
      </c>
      <c r="C19" s="196">
        <v>31</v>
      </c>
      <c r="D19" s="15">
        <v>34</v>
      </c>
      <c r="E19" s="15">
        <v>90</v>
      </c>
      <c r="F19" s="15">
        <v>115</v>
      </c>
      <c r="G19" s="3">
        <v>270</v>
      </c>
      <c r="H19" s="3">
        <v>107</v>
      </c>
      <c r="I19" s="3">
        <v>201</v>
      </c>
      <c r="J19" s="3">
        <v>151</v>
      </c>
      <c r="K19" s="3">
        <v>214</v>
      </c>
      <c r="L19" s="3">
        <v>240</v>
      </c>
      <c r="M19" s="3">
        <v>82</v>
      </c>
      <c r="N19" s="174">
        <f t="shared" si="3"/>
        <v>1571</v>
      </c>
      <c r="O19" s="144">
        <f>RANK(N19,N$5:N$25,0)</f>
        <v>5</v>
      </c>
    </row>
    <row r="20" spans="1:15" ht="14.25" x14ac:dyDescent="0.2">
      <c r="A20" s="138">
        <v>2022</v>
      </c>
      <c r="B20" s="3">
        <v>1</v>
      </c>
      <c r="C20" s="3">
        <v>9</v>
      </c>
      <c r="D20" s="3">
        <v>38</v>
      </c>
      <c r="E20" s="3">
        <v>127</v>
      </c>
      <c r="F20" s="3">
        <v>338</v>
      </c>
      <c r="G20" s="3">
        <v>234</v>
      </c>
      <c r="H20" s="3">
        <v>166</v>
      </c>
      <c r="I20" s="3">
        <v>100</v>
      </c>
      <c r="J20" s="3">
        <v>141</v>
      </c>
      <c r="K20" s="3">
        <v>191</v>
      </c>
      <c r="L20" s="3">
        <v>143</v>
      </c>
      <c r="M20" s="3">
        <v>54</v>
      </c>
      <c r="N20" s="174">
        <f t="shared" ref="N20:N21" si="4">IF(COUNT(B20:M20)=12,SUM(B20:M20),"")</f>
        <v>1542</v>
      </c>
      <c r="O20" s="144">
        <f t="shared" ref="O20:O21" si="5">RANK(N20,N$5:N$25,0)</f>
        <v>6</v>
      </c>
    </row>
    <row r="21" spans="1:15" ht="14.25" x14ac:dyDescent="0.2">
      <c r="A21" s="138">
        <v>2023</v>
      </c>
      <c r="B21" s="3">
        <v>55</v>
      </c>
      <c r="C21" s="3">
        <v>0</v>
      </c>
      <c r="D21" s="3">
        <v>35</v>
      </c>
      <c r="E21" s="3">
        <v>12</v>
      </c>
      <c r="F21" s="3">
        <v>131</v>
      </c>
      <c r="G21" s="3">
        <v>111</v>
      </c>
      <c r="H21" s="3">
        <v>113</v>
      </c>
      <c r="I21" s="3">
        <v>201</v>
      </c>
      <c r="J21" s="3">
        <v>63</v>
      </c>
      <c r="K21" s="3">
        <v>260</v>
      </c>
      <c r="L21" s="3">
        <v>259</v>
      </c>
      <c r="M21" s="3">
        <v>31</v>
      </c>
      <c r="N21" s="174">
        <f t="shared" si="4"/>
        <v>1271</v>
      </c>
      <c r="O21" s="144">
        <f t="shared" si="5"/>
        <v>14</v>
      </c>
    </row>
    <row r="22" spans="1:15" ht="14.25" x14ac:dyDescent="0.2">
      <c r="A22" s="138">
        <v>2024</v>
      </c>
      <c r="B22" s="3"/>
      <c r="C22" s="3"/>
      <c r="D22" s="3"/>
      <c r="E22" s="3"/>
      <c r="F22" s="3"/>
      <c r="G22" s="3"/>
      <c r="H22" s="3"/>
      <c r="I22" s="3"/>
      <c r="J22" s="3"/>
      <c r="K22" s="3"/>
      <c r="L22" s="3"/>
      <c r="M22" s="3"/>
      <c r="N22" s="162"/>
      <c r="O22" s="144"/>
    </row>
    <row r="23" spans="1:15" ht="14.25" x14ac:dyDescent="0.2">
      <c r="A23" s="138">
        <v>2025</v>
      </c>
      <c r="B23" s="3"/>
      <c r="C23" s="3"/>
      <c r="D23" s="3"/>
      <c r="E23" s="3"/>
      <c r="F23" s="3"/>
      <c r="G23" s="3"/>
      <c r="H23" s="3"/>
      <c r="I23" s="3"/>
      <c r="J23" s="3"/>
      <c r="K23" s="3"/>
      <c r="L23" s="3"/>
      <c r="M23" s="3"/>
      <c r="N23" s="162"/>
      <c r="O23" s="144"/>
    </row>
    <row r="24" spans="1:15" ht="14.25" x14ac:dyDescent="0.2">
      <c r="A24" s="138">
        <v>2026</v>
      </c>
      <c r="B24" s="3"/>
      <c r="C24" s="3"/>
      <c r="D24" s="3"/>
      <c r="E24" s="3"/>
      <c r="F24" s="3"/>
      <c r="G24" s="3"/>
      <c r="H24" s="3"/>
      <c r="I24" s="3"/>
      <c r="J24" s="3"/>
      <c r="K24" s="3"/>
      <c r="L24" s="3"/>
      <c r="M24" s="3"/>
      <c r="N24" s="162"/>
      <c r="O24" s="144"/>
    </row>
    <row r="25" spans="1:15" ht="13.5" thickBot="1" x14ac:dyDescent="0.25">
      <c r="A25" s="146"/>
      <c r="B25" s="15"/>
      <c r="C25" s="15"/>
      <c r="D25" s="15"/>
      <c r="E25" s="15"/>
      <c r="F25" s="15"/>
      <c r="G25" s="15"/>
      <c r="H25" s="15"/>
      <c r="I25" s="15"/>
      <c r="J25" s="15"/>
      <c r="K25" s="15"/>
      <c r="L25" s="15"/>
      <c r="M25" s="15"/>
      <c r="N25" s="177"/>
    </row>
    <row r="26" spans="1:15" x14ac:dyDescent="0.2">
      <c r="A26" s="147" t="s">
        <v>603</v>
      </c>
      <c r="B26" s="105">
        <f t="shared" ref="B26:N26" si="6">AVERAGE(B5:B25)</f>
        <v>23.235294117647058</v>
      </c>
      <c r="C26" s="105">
        <f t="shared" si="6"/>
        <v>10.411764705882353</v>
      </c>
      <c r="D26" s="105">
        <f t="shared" si="6"/>
        <v>16.941176470588236</v>
      </c>
      <c r="E26" s="105">
        <f t="shared" si="6"/>
        <v>58.823529411764703</v>
      </c>
      <c r="F26" s="105">
        <f t="shared" si="6"/>
        <v>182.88235294117646</v>
      </c>
      <c r="G26" s="105">
        <f t="shared" si="6"/>
        <v>191.70588235294119</v>
      </c>
      <c r="H26" s="105">
        <f t="shared" si="6"/>
        <v>156.88235294117646</v>
      </c>
      <c r="I26" s="105">
        <f t="shared" si="6"/>
        <v>180.29411764705881</v>
      </c>
      <c r="J26" s="105">
        <f t="shared" si="6"/>
        <v>186.8235294117647</v>
      </c>
      <c r="K26" s="105">
        <f t="shared" si="6"/>
        <v>204</v>
      </c>
      <c r="L26" s="105">
        <f t="shared" si="6"/>
        <v>228.8235294117647</v>
      </c>
      <c r="M26" s="106">
        <f t="shared" si="6"/>
        <v>104</v>
      </c>
      <c r="N26" s="107">
        <f t="shared" si="6"/>
        <v>1523.8125</v>
      </c>
    </row>
    <row r="27" spans="1:15" x14ac:dyDescent="0.2">
      <c r="A27" s="148" t="s">
        <v>604</v>
      </c>
      <c r="B27" s="3">
        <f>STDEV(B5:B25)</f>
        <v>30.439549544475661</v>
      </c>
      <c r="C27" s="3">
        <f>STDEV(C5:C25)</f>
        <v>15.27276507189109</v>
      </c>
      <c r="D27" s="3">
        <f t="shared" ref="D27:M27" si="7">STDEV(D5:D25)</f>
        <v>18.471161943132103</v>
      </c>
      <c r="E27" s="3">
        <f t="shared" si="7"/>
        <v>50.567078339218945</v>
      </c>
      <c r="F27" s="3">
        <f t="shared" si="7"/>
        <v>75.08735109269503</v>
      </c>
      <c r="G27" s="3">
        <f t="shared" si="7"/>
        <v>75.431893707073897</v>
      </c>
      <c r="H27" s="3">
        <f t="shared" si="7"/>
        <v>104.40060006588874</v>
      </c>
      <c r="I27" s="3">
        <f t="shared" si="7"/>
        <v>103.45516221163298</v>
      </c>
      <c r="J27" s="3">
        <f t="shared" si="7"/>
        <v>91.689854464737294</v>
      </c>
      <c r="K27" s="3">
        <f t="shared" si="7"/>
        <v>48.561816275753117</v>
      </c>
      <c r="L27" s="3">
        <f t="shared" si="7"/>
        <v>69.147699974508953</v>
      </c>
      <c r="M27" s="3">
        <f t="shared" si="7"/>
        <v>91.465111745772589</v>
      </c>
      <c r="N27" s="131">
        <f>STDEV(N5:N25)</f>
        <v>304.94157227246012</v>
      </c>
    </row>
    <row r="28" spans="1:15" ht="13.15" customHeight="1" x14ac:dyDescent="0.2">
      <c r="A28" s="148" t="s">
        <v>605</v>
      </c>
      <c r="B28" s="3">
        <f>B27/B26*100</f>
        <v>131.00565626736361</v>
      </c>
      <c r="C28" s="3">
        <f>C27/C26*100</f>
        <v>146.68757413680709</v>
      </c>
      <c r="D28" s="3">
        <f t="shared" ref="D28:M28" si="8">D27/D26*100</f>
        <v>109.03116424765477</v>
      </c>
      <c r="E28" s="3">
        <f t="shared" si="8"/>
        <v>85.964033176672203</v>
      </c>
      <c r="F28" s="3">
        <f t="shared" si="8"/>
        <v>41.057734595555338</v>
      </c>
      <c r="G28" s="3">
        <f t="shared" si="8"/>
        <v>39.347719945389883</v>
      </c>
      <c r="H28" s="3">
        <f t="shared" si="8"/>
        <v>66.547064158984199</v>
      </c>
      <c r="I28" s="3">
        <f t="shared" si="8"/>
        <v>57.381329774804591</v>
      </c>
      <c r="J28" s="3">
        <f t="shared" si="8"/>
        <v>49.078322603921102</v>
      </c>
      <c r="K28" s="3">
        <f t="shared" si="8"/>
        <v>23.804811899878977</v>
      </c>
      <c r="L28" s="3">
        <f t="shared" si="8"/>
        <v>30.21878919194479</v>
      </c>
      <c r="M28" s="3">
        <f t="shared" si="8"/>
        <v>87.947222832473642</v>
      </c>
      <c r="N28" s="131">
        <f>N27/N26*100</f>
        <v>20.011751594927862</v>
      </c>
    </row>
    <row r="29" spans="1:15" x14ac:dyDescent="0.2">
      <c r="A29" s="148" t="s">
        <v>606</v>
      </c>
      <c r="B29">
        <f t="shared" ref="B29:C29" si="9">MIN(B5:B25)</f>
        <v>0</v>
      </c>
      <c r="C29">
        <f t="shared" si="9"/>
        <v>0</v>
      </c>
      <c r="D29">
        <f>MIN(D5:D25)</f>
        <v>0</v>
      </c>
      <c r="E29">
        <f t="shared" ref="E29:M29" si="10">MIN(E5:E25)</f>
        <v>5</v>
      </c>
      <c r="F29">
        <f t="shared" si="10"/>
        <v>84</v>
      </c>
      <c r="G29">
        <f t="shared" si="10"/>
        <v>67</v>
      </c>
      <c r="H29">
        <f t="shared" si="10"/>
        <v>47</v>
      </c>
      <c r="I29">
        <f t="shared" si="10"/>
        <v>54</v>
      </c>
      <c r="J29">
        <f t="shared" si="10"/>
        <v>63</v>
      </c>
      <c r="K29">
        <f t="shared" si="10"/>
        <v>105</v>
      </c>
      <c r="L29">
        <f t="shared" si="10"/>
        <v>125</v>
      </c>
      <c r="M29">
        <f t="shared" si="10"/>
        <v>6</v>
      </c>
      <c r="N29" s="131">
        <f t="shared" ref="N29" si="11">MIN(N5:N25)</f>
        <v>1041</v>
      </c>
    </row>
    <row r="30" spans="1:15" x14ac:dyDescent="0.2">
      <c r="A30" s="148" t="s">
        <v>607</v>
      </c>
      <c r="B30" s="3">
        <f>MAX(B5:B25)</f>
        <v>104</v>
      </c>
      <c r="C30" s="3">
        <f t="shared" ref="C30:M30" si="12">MAX(C5:C25)</f>
        <v>58</v>
      </c>
      <c r="D30" s="3">
        <f t="shared" si="12"/>
        <v>55</v>
      </c>
      <c r="E30" s="3">
        <f t="shared" si="12"/>
        <v>176</v>
      </c>
      <c r="F30" s="3">
        <f t="shared" si="12"/>
        <v>338</v>
      </c>
      <c r="G30" s="3">
        <f t="shared" si="12"/>
        <v>333</v>
      </c>
      <c r="H30" s="3">
        <f t="shared" si="12"/>
        <v>464</v>
      </c>
      <c r="I30" s="3">
        <f t="shared" si="12"/>
        <v>440</v>
      </c>
      <c r="J30" s="3">
        <f t="shared" si="12"/>
        <v>402</v>
      </c>
      <c r="K30" s="3">
        <f t="shared" si="12"/>
        <v>312</v>
      </c>
      <c r="L30" s="3">
        <f t="shared" si="12"/>
        <v>380</v>
      </c>
      <c r="M30" s="3">
        <f t="shared" si="12"/>
        <v>354</v>
      </c>
      <c r="N30" s="131">
        <f t="shared" ref="N30" si="13">MAX(N5:N25)</f>
        <v>2162</v>
      </c>
    </row>
    <row r="31" spans="1:15" x14ac:dyDescent="0.2">
      <c r="A31" s="148" t="s">
        <v>608</v>
      </c>
      <c r="B31" s="3">
        <f>QUARTILE(B5:B25,1)</f>
        <v>1</v>
      </c>
      <c r="C31" s="3">
        <f t="shared" ref="C31:N31" si="14">QUARTILE(C5:C25,1)</f>
        <v>0</v>
      </c>
      <c r="D31" s="3">
        <f t="shared" si="14"/>
        <v>1</v>
      </c>
      <c r="E31" s="3">
        <f t="shared" si="14"/>
        <v>18</v>
      </c>
      <c r="F31" s="3">
        <f t="shared" si="14"/>
        <v>122</v>
      </c>
      <c r="G31" s="3">
        <f t="shared" si="14"/>
        <v>134</v>
      </c>
      <c r="H31" s="3">
        <f t="shared" si="14"/>
        <v>107</v>
      </c>
      <c r="I31" s="3">
        <f t="shared" si="14"/>
        <v>100</v>
      </c>
      <c r="J31" s="3">
        <f t="shared" si="14"/>
        <v>138</v>
      </c>
      <c r="K31" s="3">
        <f t="shared" si="14"/>
        <v>178</v>
      </c>
      <c r="L31" s="3">
        <f t="shared" si="14"/>
        <v>185</v>
      </c>
      <c r="M31" s="3">
        <f t="shared" si="14"/>
        <v>30</v>
      </c>
      <c r="N31" s="131">
        <f t="shared" si="14"/>
        <v>1363.25</v>
      </c>
    </row>
    <row r="32" spans="1:15" x14ac:dyDescent="0.2">
      <c r="A32" s="148" t="s">
        <v>609</v>
      </c>
      <c r="B32" s="3">
        <f>QUARTILE(B5:B25,2)</f>
        <v>8</v>
      </c>
      <c r="C32" s="3">
        <f t="shared" ref="C32:N32" si="15">QUARTILE(C5:C25,2)</f>
        <v>5</v>
      </c>
      <c r="D32" s="3">
        <f t="shared" si="15"/>
        <v>9</v>
      </c>
      <c r="E32" s="3">
        <f t="shared" si="15"/>
        <v>53</v>
      </c>
      <c r="F32" s="3">
        <f t="shared" si="15"/>
        <v>174</v>
      </c>
      <c r="G32" s="3">
        <f t="shared" si="15"/>
        <v>193</v>
      </c>
      <c r="H32" s="3">
        <f t="shared" si="15"/>
        <v>129</v>
      </c>
      <c r="I32" s="3">
        <f t="shared" si="15"/>
        <v>169</v>
      </c>
      <c r="J32" s="3">
        <f t="shared" si="15"/>
        <v>158</v>
      </c>
      <c r="K32" s="3">
        <f t="shared" si="15"/>
        <v>191</v>
      </c>
      <c r="L32" s="3">
        <f t="shared" si="15"/>
        <v>226</v>
      </c>
      <c r="M32" s="3">
        <f t="shared" si="15"/>
        <v>91.5</v>
      </c>
      <c r="N32" s="131">
        <f t="shared" si="15"/>
        <v>1475.5</v>
      </c>
    </row>
    <row r="33" spans="1:14" x14ac:dyDescent="0.2">
      <c r="A33" s="148" t="s">
        <v>610</v>
      </c>
      <c r="B33" s="3">
        <f>QUARTILE(B5:B25,3)</f>
        <v>36</v>
      </c>
      <c r="C33" s="3">
        <f t="shared" ref="C33:N33" si="16">QUARTILE(C5:C25,3)</f>
        <v>10</v>
      </c>
      <c r="D33" s="3">
        <f t="shared" si="16"/>
        <v>34</v>
      </c>
      <c r="E33" s="3">
        <f t="shared" si="16"/>
        <v>83</v>
      </c>
      <c r="F33" s="3">
        <f t="shared" si="16"/>
        <v>211</v>
      </c>
      <c r="G33" s="3">
        <f t="shared" si="16"/>
        <v>245</v>
      </c>
      <c r="H33" s="3">
        <f t="shared" si="16"/>
        <v>166</v>
      </c>
      <c r="I33" s="3">
        <f t="shared" si="16"/>
        <v>238</v>
      </c>
      <c r="J33" s="3">
        <f t="shared" si="16"/>
        <v>235</v>
      </c>
      <c r="K33" s="3">
        <f t="shared" si="16"/>
        <v>230</v>
      </c>
      <c r="L33" s="3">
        <f t="shared" si="16"/>
        <v>259</v>
      </c>
      <c r="M33" s="3">
        <f t="shared" si="16"/>
        <v>149.25</v>
      </c>
      <c r="N33" s="131">
        <f t="shared" si="16"/>
        <v>1592.75</v>
      </c>
    </row>
    <row r="34" spans="1:14" x14ac:dyDescent="0.2">
      <c r="A34" s="148" t="s">
        <v>611</v>
      </c>
      <c r="B34" s="5">
        <f>RANK(B21,B5:B25,0)</f>
        <v>4</v>
      </c>
      <c r="C34" s="5">
        <f t="shared" ref="C34:N34" si="17">RANK(C21,C5:C25,0)</f>
        <v>12</v>
      </c>
      <c r="D34" s="5">
        <f t="shared" si="17"/>
        <v>4</v>
      </c>
      <c r="E34" s="5">
        <f t="shared" si="17"/>
        <v>15</v>
      </c>
      <c r="F34" s="5">
        <f t="shared" si="17"/>
        <v>12</v>
      </c>
      <c r="G34" s="5">
        <f t="shared" si="17"/>
        <v>14</v>
      </c>
      <c r="H34" s="5">
        <f t="shared" si="17"/>
        <v>12</v>
      </c>
      <c r="I34" s="5">
        <f t="shared" si="17"/>
        <v>7</v>
      </c>
      <c r="J34" s="5">
        <f t="shared" si="17"/>
        <v>17</v>
      </c>
      <c r="K34" s="5">
        <f t="shared" si="17"/>
        <v>3</v>
      </c>
      <c r="L34" s="5">
        <f t="shared" si="17"/>
        <v>5</v>
      </c>
      <c r="M34" s="5">
        <f t="shared" si="17"/>
        <v>12</v>
      </c>
      <c r="N34" s="131">
        <f t="shared" si="17"/>
        <v>14</v>
      </c>
    </row>
    <row r="35" spans="1:14" x14ac:dyDescent="0.2">
      <c r="A35" s="148" t="s">
        <v>612</v>
      </c>
      <c r="B35" s="5">
        <f>COUNT(B5:B25)</f>
        <v>17</v>
      </c>
      <c r="C35" s="5">
        <f t="shared" ref="C35:N35" si="18">COUNT(C5:C25)</f>
        <v>17</v>
      </c>
      <c r="D35" s="5">
        <f t="shared" si="18"/>
        <v>17</v>
      </c>
      <c r="E35" s="5">
        <f t="shared" si="18"/>
        <v>17</v>
      </c>
      <c r="F35" s="5">
        <f t="shared" si="18"/>
        <v>17</v>
      </c>
      <c r="G35" s="5">
        <f t="shared" si="18"/>
        <v>17</v>
      </c>
      <c r="H35" s="5">
        <f t="shared" si="18"/>
        <v>17</v>
      </c>
      <c r="I35" s="5">
        <f t="shared" si="18"/>
        <v>17</v>
      </c>
      <c r="J35" s="5">
        <f t="shared" si="18"/>
        <v>17</v>
      </c>
      <c r="K35" s="5">
        <f t="shared" si="18"/>
        <v>17</v>
      </c>
      <c r="L35" s="5">
        <f t="shared" si="18"/>
        <v>17</v>
      </c>
      <c r="M35" s="5">
        <f t="shared" si="18"/>
        <v>16</v>
      </c>
      <c r="N35" s="131">
        <f t="shared" si="18"/>
        <v>16</v>
      </c>
    </row>
    <row r="36" spans="1:14" x14ac:dyDescent="0.2">
      <c r="A36" s="148" t="s">
        <v>614</v>
      </c>
      <c r="B36" s="3">
        <f>B21</f>
        <v>55</v>
      </c>
      <c r="C36" s="3">
        <f>B36+C21</f>
        <v>55</v>
      </c>
      <c r="D36" s="3">
        <f t="shared" ref="D36:M36" si="19">C36+D21</f>
        <v>90</v>
      </c>
      <c r="E36" s="3">
        <f t="shared" si="19"/>
        <v>102</v>
      </c>
      <c r="F36" s="3">
        <f t="shared" si="19"/>
        <v>233</v>
      </c>
      <c r="G36" s="3">
        <f t="shared" si="19"/>
        <v>344</v>
      </c>
      <c r="H36" s="3">
        <f t="shared" si="19"/>
        <v>457</v>
      </c>
      <c r="I36" s="3">
        <f t="shared" si="19"/>
        <v>658</v>
      </c>
      <c r="J36" s="3">
        <f t="shared" si="19"/>
        <v>721</v>
      </c>
      <c r="K36" s="3">
        <f t="shared" si="19"/>
        <v>981</v>
      </c>
      <c r="L36" s="3">
        <f t="shared" si="19"/>
        <v>1240</v>
      </c>
      <c r="M36" s="3">
        <f t="shared" si="19"/>
        <v>1271</v>
      </c>
      <c r="N36" s="131"/>
    </row>
    <row r="37" spans="1:14" x14ac:dyDescent="0.2">
      <c r="A37" s="148" t="s">
        <v>613</v>
      </c>
      <c r="B37" s="3">
        <f>B26</f>
        <v>23.235294117647058</v>
      </c>
      <c r="C37" s="3">
        <f>B37+C26</f>
        <v>33.647058823529413</v>
      </c>
      <c r="D37" s="3">
        <f t="shared" ref="D37:M37" si="20">C37+D26</f>
        <v>50.588235294117652</v>
      </c>
      <c r="E37" s="3">
        <f t="shared" si="20"/>
        <v>109.41176470588235</v>
      </c>
      <c r="F37" s="3">
        <f t="shared" si="20"/>
        <v>292.29411764705878</v>
      </c>
      <c r="G37" s="3">
        <f t="shared" si="20"/>
        <v>484</v>
      </c>
      <c r="H37" s="3">
        <f t="shared" si="20"/>
        <v>640.88235294117646</v>
      </c>
      <c r="I37" s="3">
        <f t="shared" si="20"/>
        <v>821.17647058823525</v>
      </c>
      <c r="J37" s="3">
        <f t="shared" si="20"/>
        <v>1008</v>
      </c>
      <c r="K37" s="3">
        <f t="shared" si="20"/>
        <v>1212</v>
      </c>
      <c r="L37" s="3">
        <f t="shared" si="20"/>
        <v>1440.8235294117646</v>
      </c>
      <c r="M37" s="3">
        <f t="shared" si="20"/>
        <v>1544.8235294117646</v>
      </c>
    </row>
    <row r="38" spans="1:14" x14ac:dyDescent="0.2">
      <c r="B38" s="3"/>
      <c r="C38" s="3"/>
      <c r="D38" s="3"/>
      <c r="E38" s="3"/>
      <c r="F38" s="3"/>
      <c r="G38" s="3"/>
      <c r="H38" s="3"/>
      <c r="I38" s="3"/>
      <c r="J38" s="3"/>
      <c r="K38" s="3"/>
      <c r="L38" s="3"/>
      <c r="M38" s="3"/>
    </row>
  </sheetData>
  <mergeCells count="2">
    <mergeCell ref="A1:N1"/>
    <mergeCell ref="G2:H2"/>
  </mergeCells>
  <phoneticPr fontId="7" type="noConversion"/>
  <conditionalFormatting sqref="D25">
    <cfRule type="top10" dxfId="2712" priority="77" bottom="1" rank="1"/>
    <cfRule type="top10" dxfId="2711" priority="78" rank="1"/>
  </conditionalFormatting>
  <conditionalFormatting sqref="E25">
    <cfRule type="top10" dxfId="2710" priority="75" bottom="1" rank="1"/>
    <cfRule type="top10" dxfId="2709" priority="76" rank="1"/>
  </conditionalFormatting>
  <conditionalFormatting sqref="F25">
    <cfRule type="top10" dxfId="2708" priority="73" bottom="1" rank="1"/>
    <cfRule type="top10" dxfId="2707" priority="74" rank="1"/>
  </conditionalFormatting>
  <conditionalFormatting sqref="G25">
    <cfRule type="top10" dxfId="2706" priority="71" bottom="1" rank="1"/>
    <cfRule type="top10" dxfId="2705" priority="72" rank="1"/>
  </conditionalFormatting>
  <conditionalFormatting sqref="H25">
    <cfRule type="top10" dxfId="2704" priority="69" bottom="1" rank="1"/>
    <cfRule type="top10" dxfId="2703" priority="70" rank="1"/>
  </conditionalFormatting>
  <conditionalFormatting sqref="I25">
    <cfRule type="top10" dxfId="2702" priority="67" bottom="1" rank="1"/>
    <cfRule type="top10" dxfId="2701" priority="68" rank="1"/>
  </conditionalFormatting>
  <conditionalFormatting sqref="J25">
    <cfRule type="top10" dxfId="2700" priority="65" bottom="1" rank="1"/>
    <cfRule type="top10" dxfId="2699" priority="66" rank="1"/>
  </conditionalFormatting>
  <conditionalFormatting sqref="K25">
    <cfRule type="top10" dxfId="2698" priority="63" bottom="1" rank="1"/>
    <cfRule type="top10" dxfId="2697" priority="64" rank="1"/>
  </conditionalFormatting>
  <conditionalFormatting sqref="L25">
    <cfRule type="top10" dxfId="2696" priority="61" bottom="1" rank="1"/>
    <cfRule type="top10" dxfId="2695" priority="62" rank="1"/>
  </conditionalFormatting>
  <conditionalFormatting sqref="M25">
    <cfRule type="top10" dxfId="2694" priority="59" bottom="1" rank="1"/>
    <cfRule type="top10" dxfId="2693" priority="60" rank="1"/>
  </conditionalFormatting>
  <conditionalFormatting sqref="B5:B24">
    <cfRule type="top10" dxfId="2692" priority="55" bottom="1" rank="1"/>
    <cfRule type="top10" dxfId="2691" priority="56" rank="1"/>
  </conditionalFormatting>
  <conditionalFormatting sqref="C6:C16 C18:C24">
    <cfRule type="top10" dxfId="2690" priority="27" bottom="1" rank="1"/>
    <cfRule type="top10" dxfId="2689" priority="28" rank="1"/>
  </conditionalFormatting>
  <conditionalFormatting sqref="D5:D25">
    <cfRule type="top10" dxfId="2688" priority="25" bottom="1" rank="1"/>
    <cfRule type="top10" dxfId="2687" priority="26" rank="1"/>
  </conditionalFormatting>
  <conditionalFormatting sqref="E5:E25">
    <cfRule type="top10" dxfId="2686" priority="23" bottom="1" rank="1"/>
    <cfRule type="top10" dxfId="2685" priority="24" rank="1"/>
  </conditionalFormatting>
  <conditionalFormatting sqref="F5:F25">
    <cfRule type="top10" dxfId="2684" priority="21" bottom="1" rank="1"/>
    <cfRule type="top10" dxfId="2683" priority="22" rank="1"/>
  </conditionalFormatting>
  <conditionalFormatting sqref="G5:G25">
    <cfRule type="top10" dxfId="2682" priority="19" bottom="1" rank="1"/>
    <cfRule type="top10" dxfId="2681" priority="20" rank="1"/>
  </conditionalFormatting>
  <conditionalFormatting sqref="H5:H25">
    <cfRule type="top10" dxfId="2680" priority="17" bottom="1" rank="1"/>
    <cfRule type="top10" dxfId="2679" priority="18" rank="1"/>
  </conditionalFormatting>
  <conditionalFormatting sqref="I5:I25">
    <cfRule type="top10" dxfId="2678" priority="15" bottom="1" rank="1"/>
    <cfRule type="top10" dxfId="2677" priority="16" rank="1"/>
  </conditionalFormatting>
  <conditionalFormatting sqref="J5:J25">
    <cfRule type="top10" dxfId="2676" priority="13" bottom="1" rank="1"/>
    <cfRule type="top10" dxfId="2675" priority="14" rank="1"/>
  </conditionalFormatting>
  <conditionalFormatting sqref="K5:K25">
    <cfRule type="top10" dxfId="2674" priority="11" bottom="1" rank="1"/>
    <cfRule type="top10" dxfId="2673" priority="12" rank="1"/>
  </conditionalFormatting>
  <conditionalFormatting sqref="L5:L25">
    <cfRule type="top10" dxfId="2672" priority="9" bottom="1" rank="1"/>
    <cfRule type="top10" dxfId="2671" priority="10" rank="1"/>
  </conditionalFormatting>
  <conditionalFormatting sqref="N18 N22:N24">
    <cfRule type="top10" dxfId="2670" priority="3" bottom="1" rank="1"/>
    <cfRule type="top10" dxfId="2669" priority="4" rank="1"/>
  </conditionalFormatting>
  <conditionalFormatting sqref="N5:N25">
    <cfRule type="top10" dxfId="2668" priority="5" bottom="1" rank="1"/>
    <cfRule type="top10" dxfId="2667" priority="6" rank="1"/>
  </conditionalFormatting>
  <pageMargins left="0.75" right="0.75" top="1" bottom="1" header="0.5" footer="0.5"/>
  <pageSetup orientation="portrait"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33</vt:i4>
      </vt:variant>
    </vt:vector>
  </HeadingPairs>
  <TitlesOfParts>
    <vt:vector size="121" baseType="lpstr">
      <vt:lpstr>Read Me</vt:lpstr>
      <vt:lpstr>Locations</vt:lpstr>
      <vt:lpstr>Global Average</vt:lpstr>
      <vt:lpstr>Yearly</vt:lpstr>
      <vt:lpstr>Monthly</vt:lpstr>
      <vt:lpstr>ABU</vt:lpstr>
      <vt:lpstr>ACL</vt:lpstr>
      <vt:lpstr>ALA</vt:lpstr>
      <vt:lpstr>AMA</vt:lpstr>
      <vt:lpstr>ARC</vt:lpstr>
      <vt:lpstr>ASA</vt:lpstr>
      <vt:lpstr>BAL</vt:lpstr>
      <vt:lpstr>BAT</vt:lpstr>
      <vt:lpstr>BBQ</vt:lpstr>
      <vt:lpstr>BCI</vt:lpstr>
      <vt:lpstr>BHT</vt:lpstr>
      <vt:lpstr>BTL</vt:lpstr>
      <vt:lpstr>BUR</vt:lpstr>
      <vt:lpstr>CAB</vt:lpstr>
      <vt:lpstr>CAN</vt:lpstr>
      <vt:lpstr>CAS</vt:lpstr>
      <vt:lpstr>CCA</vt:lpstr>
      <vt:lpstr>CCL</vt:lpstr>
      <vt:lpstr>CCO</vt:lpstr>
      <vt:lpstr>CDL</vt:lpstr>
      <vt:lpstr>CHA</vt:lpstr>
      <vt:lpstr>CHI</vt:lpstr>
      <vt:lpstr>CHM</vt:lpstr>
      <vt:lpstr>CHR</vt:lpstr>
      <vt:lpstr>CNO</vt:lpstr>
      <vt:lpstr>CNT</vt:lpstr>
      <vt:lpstr>COA</vt:lpstr>
      <vt:lpstr>CRI</vt:lpstr>
      <vt:lpstr>CSO</vt:lpstr>
      <vt:lpstr>CTO</vt:lpstr>
      <vt:lpstr>CZL</vt:lpstr>
      <vt:lpstr>DAR</vt:lpstr>
      <vt:lpstr>DBK</vt:lpstr>
      <vt:lpstr>DHT</vt:lpstr>
      <vt:lpstr>EMH</vt:lpstr>
      <vt:lpstr>ESC</vt:lpstr>
      <vt:lpstr>EZA</vt:lpstr>
      <vt:lpstr>FAA</vt:lpstr>
      <vt:lpstr>FRA</vt:lpstr>
      <vt:lpstr>FTO</vt:lpstr>
      <vt:lpstr>FTS</vt:lpstr>
      <vt:lpstr>GAD</vt:lpstr>
      <vt:lpstr>GAL</vt:lpstr>
      <vt:lpstr>GAM</vt:lpstr>
      <vt:lpstr>GAT</vt:lpstr>
      <vt:lpstr>GOL</vt:lpstr>
      <vt:lpstr>GTW</vt:lpstr>
      <vt:lpstr>GUA</vt:lpstr>
      <vt:lpstr>HHI</vt:lpstr>
      <vt:lpstr>HUM</vt:lpstr>
      <vt:lpstr>HUL</vt:lpstr>
      <vt:lpstr>IBC</vt:lpstr>
      <vt:lpstr>ILC</vt:lpstr>
      <vt:lpstr>JAG</vt:lpstr>
      <vt:lpstr>LGD</vt:lpstr>
      <vt:lpstr>LMB</vt:lpstr>
      <vt:lpstr>LMB_CRI_CSO</vt:lpstr>
      <vt:lpstr>MIR</vt:lpstr>
      <vt:lpstr>MLR</vt:lpstr>
      <vt:lpstr>NOR</vt:lpstr>
      <vt:lpstr>NBO</vt:lpstr>
      <vt:lpstr>PAL</vt:lpstr>
      <vt:lpstr>PBO</vt:lpstr>
      <vt:lpstr>PEL</vt:lpstr>
      <vt:lpstr>PFR</vt:lpstr>
      <vt:lpstr>PMG</vt:lpstr>
      <vt:lpstr>RAI</vt:lpstr>
      <vt:lpstr>RAN</vt:lpstr>
      <vt:lpstr>RPA</vt:lpstr>
      <vt:lpstr>RPD</vt:lpstr>
      <vt:lpstr>RPA_RPD</vt:lpstr>
      <vt:lpstr>SAL</vt:lpstr>
      <vt:lpstr>SCL</vt:lpstr>
      <vt:lpstr>SMG</vt:lpstr>
      <vt:lpstr>SPE</vt:lpstr>
      <vt:lpstr>SRO</vt:lpstr>
      <vt:lpstr>SVV</vt:lpstr>
      <vt:lpstr>TRA</vt:lpstr>
      <vt:lpstr>TSV</vt:lpstr>
      <vt:lpstr>TUC</vt:lpstr>
      <vt:lpstr>VCG</vt:lpstr>
      <vt:lpstr>VTM</vt:lpstr>
      <vt:lpstr>ZAN</vt:lpstr>
      <vt:lpstr>ACL!Print_Titles</vt:lpstr>
      <vt:lpstr>ALA!Print_Titles</vt:lpstr>
      <vt:lpstr>BAL!Print_Titles</vt:lpstr>
      <vt:lpstr>BCI!Print_Titles</vt:lpstr>
      <vt:lpstr>BHT!Print_Titles</vt:lpstr>
      <vt:lpstr>CAN!Print_Titles</vt:lpstr>
      <vt:lpstr>CAS!Print_Titles</vt:lpstr>
      <vt:lpstr>CDL!Print_Titles</vt:lpstr>
      <vt:lpstr>CHI!Print_Titles</vt:lpstr>
      <vt:lpstr>CHR!Print_Titles</vt:lpstr>
      <vt:lpstr>CNO!Print_Titles</vt:lpstr>
      <vt:lpstr>CNT!Print_Titles</vt:lpstr>
      <vt:lpstr>CRI!Print_Titles</vt:lpstr>
      <vt:lpstr>CSO!Print_Titles</vt:lpstr>
      <vt:lpstr>DHT!Print_Titles</vt:lpstr>
      <vt:lpstr>EMH!Print_Titles</vt:lpstr>
      <vt:lpstr>ESC!Print_Titles</vt:lpstr>
      <vt:lpstr>FAA!Print_Titles</vt:lpstr>
      <vt:lpstr>GAM!Print_Titles</vt:lpstr>
      <vt:lpstr>GAT!Print_Titles</vt:lpstr>
      <vt:lpstr>GTW!Print_Titles</vt:lpstr>
      <vt:lpstr>GUA!Print_Titles</vt:lpstr>
      <vt:lpstr>HHI!Print_Titles</vt:lpstr>
      <vt:lpstr>HUM!Print_Titles</vt:lpstr>
      <vt:lpstr>LMB!Print_Titles</vt:lpstr>
      <vt:lpstr>MLR!Print_Titles</vt:lpstr>
      <vt:lpstr>PEL!Print_Titles</vt:lpstr>
      <vt:lpstr>PMG!Print_Titles</vt:lpstr>
      <vt:lpstr>RAI!Print_Titles</vt:lpstr>
      <vt:lpstr>RPD!Print_Titles</vt:lpstr>
      <vt:lpstr>SAL!Print_Titles</vt:lpstr>
      <vt:lpstr>SMG!Print_Titles</vt:lpstr>
      <vt:lpstr>SRO!Print_Titles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Montly Rain</dc:title>
  <dc:subject>Monthly Rainfall from Bible</dc:subject>
  <dc:creator>Met &amp; Hyd Br.</dc:creator>
  <dc:description>This is the monthly rainfall from all active stations copied from the hand entered data in the "Bible" of Met &amp; Hyd Rainfall.</dc:description>
  <cp:lastModifiedBy>Paton, Steve</cp:lastModifiedBy>
  <cp:lastPrinted>2009-11-19T15:38:49Z</cp:lastPrinted>
  <dcterms:created xsi:type="dcterms:W3CDTF">1997-10-24T17:31:43Z</dcterms:created>
  <dcterms:modified xsi:type="dcterms:W3CDTF">2024-03-14T14:48:21Z</dcterms:modified>
</cp:coreProperties>
</file>